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NICVD\"/>
    </mc:Choice>
  </mc:AlternateContent>
  <xr:revisionPtr revIDLastSave="0" documentId="13_ncr:1_{BAB9EA4B-D6CF-47CE-8AEC-ABDCB6B4AD34}" xr6:coauthVersionLast="36" xr6:coauthVersionMax="47" xr10:uidLastSave="{00000000-0000-0000-0000-000000000000}"/>
  <bookViews>
    <workbookView xWindow="-120" yWindow="-120" windowWidth="24240" windowHeight="13020" xr2:uid="{00000000-000D-0000-FFFF-FFFF00000000}"/>
  </bookViews>
  <sheets>
    <sheet name="Summary" sheetId="2" r:id="rId1"/>
    <sheet name="Table 1"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0">Summary!$A$1:$E$17</definedName>
    <definedName name="_xlnm.Print_Area" localSheetId="1">'Table 1'!$A$1:$Q$85</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1">'Table 1'!$4:$6</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K69" i="1" l="1"/>
  <c r="K68" i="1"/>
  <c r="I84" i="1" l="1"/>
  <c r="G84" i="1"/>
  <c r="I83" i="1"/>
  <c r="G83" i="1"/>
  <c r="I82" i="1"/>
  <c r="G82" i="1"/>
  <c r="I81" i="1"/>
  <c r="G81" i="1"/>
  <c r="I80" i="1"/>
  <c r="G80" i="1"/>
  <c r="I79" i="1"/>
  <c r="J79" i="1" s="1"/>
  <c r="G79" i="1"/>
  <c r="I78" i="1"/>
  <c r="G78" i="1"/>
  <c r="I77" i="1"/>
  <c r="G77" i="1"/>
  <c r="I76" i="1"/>
  <c r="G76" i="1"/>
  <c r="I75" i="1"/>
  <c r="J75" i="1" s="1"/>
  <c r="G75" i="1"/>
  <c r="I74" i="1"/>
  <c r="G74" i="1"/>
  <c r="I73" i="1"/>
  <c r="G73" i="1"/>
  <c r="I72" i="1"/>
  <c r="G72" i="1"/>
  <c r="J72" i="1" s="1"/>
  <c r="I71" i="1"/>
  <c r="G71" i="1"/>
  <c r="I70" i="1"/>
  <c r="G70" i="1"/>
  <c r="I69" i="1"/>
  <c r="G69" i="1"/>
  <c r="I68" i="1"/>
  <c r="G68" i="1"/>
  <c r="I67" i="1"/>
  <c r="J67" i="1" s="1"/>
  <c r="G67" i="1"/>
  <c r="I66" i="1"/>
  <c r="G66" i="1"/>
  <c r="I65" i="1"/>
  <c r="G65" i="1"/>
  <c r="I64" i="1"/>
  <c r="G64" i="1"/>
  <c r="I63" i="1"/>
  <c r="G63" i="1"/>
  <c r="I62" i="1"/>
  <c r="G62" i="1"/>
  <c r="I61" i="1"/>
  <c r="G61" i="1"/>
  <c r="I60" i="1"/>
  <c r="J60" i="1" s="1"/>
  <c r="G60" i="1"/>
  <c r="I59" i="1"/>
  <c r="G59" i="1"/>
  <c r="I58" i="1"/>
  <c r="G58" i="1"/>
  <c r="I57" i="1"/>
  <c r="G57" i="1"/>
  <c r="I56" i="1"/>
  <c r="G56" i="1"/>
  <c r="J54" i="1"/>
  <c r="J53" i="1"/>
  <c r="I50" i="1"/>
  <c r="G50" i="1"/>
  <c r="I49" i="1"/>
  <c r="J49" i="1" s="1"/>
  <c r="G49" i="1"/>
  <c r="I48" i="1"/>
  <c r="G48" i="1"/>
  <c r="I47" i="1"/>
  <c r="G47" i="1"/>
  <c r="I46" i="1"/>
  <c r="J46" i="1" s="1"/>
  <c r="G46" i="1"/>
  <c r="I44" i="1"/>
  <c r="G44" i="1"/>
  <c r="I43" i="1"/>
  <c r="G43" i="1"/>
  <c r="I42" i="1"/>
  <c r="G42" i="1"/>
  <c r="I41" i="1"/>
  <c r="J41" i="1" s="1"/>
  <c r="G41" i="1"/>
  <c r="I39" i="1"/>
  <c r="G39" i="1"/>
  <c r="I38" i="1"/>
  <c r="J38" i="1" s="1"/>
  <c r="G38" i="1"/>
  <c r="I37" i="1"/>
  <c r="G37" i="1"/>
  <c r="I36" i="1"/>
  <c r="J36" i="1" s="1"/>
  <c r="G36" i="1"/>
  <c r="I35" i="1"/>
  <c r="G35" i="1"/>
  <c r="I34" i="1"/>
  <c r="G34" i="1"/>
  <c r="I33" i="1"/>
  <c r="G33" i="1"/>
  <c r="I32" i="1"/>
  <c r="G32" i="1"/>
  <c r="I31" i="1"/>
  <c r="G31" i="1"/>
  <c r="I30" i="1"/>
  <c r="G30" i="1"/>
  <c r="I29" i="1"/>
  <c r="G29" i="1"/>
  <c r="I28" i="1"/>
  <c r="G28" i="1"/>
  <c r="J28" i="1" s="1"/>
  <c r="I27" i="1"/>
  <c r="G27" i="1"/>
  <c r="I26" i="1"/>
  <c r="G26" i="1"/>
  <c r="I25" i="1"/>
  <c r="G25" i="1"/>
  <c r="O25" i="1"/>
  <c r="M25" i="1"/>
  <c r="O19" i="1"/>
  <c r="M19" i="1"/>
  <c r="I19" i="1"/>
  <c r="G19" i="1"/>
  <c r="I23" i="1"/>
  <c r="G23" i="1"/>
  <c r="I22" i="1"/>
  <c r="G22" i="1"/>
  <c r="J22" i="1" s="1"/>
  <c r="I21" i="1"/>
  <c r="G21" i="1"/>
  <c r="I20" i="1"/>
  <c r="G20" i="1"/>
  <c r="I17" i="1"/>
  <c r="G17" i="1"/>
  <c r="I16" i="1"/>
  <c r="G16" i="1"/>
  <c r="J16" i="1" s="1"/>
  <c r="I15" i="1"/>
  <c r="G15" i="1"/>
  <c r="I14" i="1"/>
  <c r="G14" i="1"/>
  <c r="I13" i="1"/>
  <c r="G13" i="1"/>
  <c r="I12" i="1"/>
  <c r="J12" i="1" s="1"/>
  <c r="G12" i="1"/>
  <c r="I11" i="1"/>
  <c r="G11" i="1"/>
  <c r="I10" i="1"/>
  <c r="G10" i="1"/>
  <c r="I9" i="1"/>
  <c r="I85" i="1" s="1"/>
  <c r="G9" i="1"/>
  <c r="G85" i="1" s="1"/>
  <c r="O84" i="1"/>
  <c r="M84" i="1"/>
  <c r="O83" i="1"/>
  <c r="M83" i="1"/>
  <c r="P83" i="1" s="1"/>
  <c r="O82" i="1"/>
  <c r="P82" i="1" s="1"/>
  <c r="M82" i="1"/>
  <c r="O81" i="1"/>
  <c r="M81" i="1"/>
  <c r="O80" i="1"/>
  <c r="P80" i="1" s="1"/>
  <c r="M80" i="1"/>
  <c r="O79" i="1"/>
  <c r="M79" i="1"/>
  <c r="O78" i="1"/>
  <c r="P78" i="1" s="1"/>
  <c r="M78" i="1"/>
  <c r="O77" i="1"/>
  <c r="M77" i="1"/>
  <c r="O76" i="1"/>
  <c r="P76" i="1" s="1"/>
  <c r="M76" i="1"/>
  <c r="O75" i="1"/>
  <c r="M75" i="1"/>
  <c r="O74" i="1"/>
  <c r="P74" i="1" s="1"/>
  <c r="M74" i="1"/>
  <c r="O73" i="1"/>
  <c r="M73" i="1"/>
  <c r="O71" i="1"/>
  <c r="M71" i="1"/>
  <c r="O70" i="1"/>
  <c r="M70" i="1"/>
  <c r="O69" i="1"/>
  <c r="P69" i="1" s="1"/>
  <c r="M69" i="1"/>
  <c r="O68" i="1"/>
  <c r="M68" i="1"/>
  <c r="O67" i="1"/>
  <c r="M67" i="1"/>
  <c r="O66" i="1"/>
  <c r="M66" i="1"/>
  <c r="O65" i="1"/>
  <c r="M65" i="1"/>
  <c r="O64" i="1"/>
  <c r="M64" i="1"/>
  <c r="P64" i="1" s="1"/>
  <c r="O63" i="1"/>
  <c r="M63" i="1"/>
  <c r="O62" i="1"/>
  <c r="M62" i="1"/>
  <c r="O61" i="1"/>
  <c r="M61" i="1"/>
  <c r="O60" i="1"/>
  <c r="M60" i="1"/>
  <c r="P60" i="1" s="1"/>
  <c r="O59" i="1"/>
  <c r="M59" i="1"/>
  <c r="P59" i="1" s="1"/>
  <c r="O58" i="1"/>
  <c r="M58" i="1"/>
  <c r="O57" i="1"/>
  <c r="M57" i="1"/>
  <c r="O56" i="1"/>
  <c r="M56" i="1"/>
  <c r="O54" i="1"/>
  <c r="M54" i="1"/>
  <c r="P53" i="1"/>
  <c r="O53" i="1"/>
  <c r="M53" i="1"/>
  <c r="O52" i="1"/>
  <c r="M52" i="1"/>
  <c r="O51" i="1"/>
  <c r="M51" i="1"/>
  <c r="O49" i="1"/>
  <c r="M49" i="1"/>
  <c r="O48" i="1"/>
  <c r="P48" i="1" s="1"/>
  <c r="M48" i="1"/>
  <c r="O47" i="1"/>
  <c r="M47" i="1"/>
  <c r="O46" i="1"/>
  <c r="M46" i="1"/>
  <c r="O44" i="1"/>
  <c r="P44" i="1" s="1"/>
  <c r="M44" i="1"/>
  <c r="O43" i="1"/>
  <c r="M43" i="1"/>
  <c r="O42" i="1"/>
  <c r="P42" i="1" s="1"/>
  <c r="M42" i="1"/>
  <c r="O41" i="1"/>
  <c r="M41" i="1"/>
  <c r="O39" i="1"/>
  <c r="P39" i="1" s="1"/>
  <c r="M39" i="1"/>
  <c r="O38" i="1"/>
  <c r="M38" i="1"/>
  <c r="P38" i="1" s="1"/>
  <c r="O37" i="1"/>
  <c r="M37" i="1"/>
  <c r="O36" i="1"/>
  <c r="M36" i="1"/>
  <c r="O35" i="1"/>
  <c r="M35" i="1"/>
  <c r="O34" i="1"/>
  <c r="M34" i="1"/>
  <c r="O33" i="1"/>
  <c r="M33" i="1"/>
  <c r="O32" i="1"/>
  <c r="M32" i="1"/>
  <c r="O31" i="1"/>
  <c r="M31" i="1"/>
  <c r="O30" i="1"/>
  <c r="M30" i="1"/>
  <c r="O29" i="1"/>
  <c r="M29" i="1"/>
  <c r="O28" i="1"/>
  <c r="M28" i="1"/>
  <c r="O27" i="1"/>
  <c r="P27" i="1" s="1"/>
  <c r="M27" i="1"/>
  <c r="O26" i="1"/>
  <c r="M26" i="1"/>
  <c r="P23" i="1"/>
  <c r="O23" i="1"/>
  <c r="M23" i="1"/>
  <c r="O22" i="1"/>
  <c r="M22" i="1"/>
  <c r="O21" i="1"/>
  <c r="M21" i="1"/>
  <c r="O20" i="1"/>
  <c r="M20" i="1"/>
  <c r="O17" i="1"/>
  <c r="M17" i="1"/>
  <c r="O16" i="1"/>
  <c r="M16" i="1"/>
  <c r="O15" i="1"/>
  <c r="M15" i="1"/>
  <c r="O14" i="1"/>
  <c r="M14" i="1"/>
  <c r="O13" i="1"/>
  <c r="M13" i="1"/>
  <c r="O12" i="1"/>
  <c r="M12" i="1"/>
  <c r="O11" i="1"/>
  <c r="P11" i="1" s="1"/>
  <c r="M11" i="1"/>
  <c r="O10" i="1"/>
  <c r="M10" i="1"/>
  <c r="P10" i="1" s="1"/>
  <c r="O9" i="1"/>
  <c r="M9" i="1"/>
  <c r="P28" i="1" l="1"/>
  <c r="P66" i="1"/>
  <c r="J37" i="1"/>
  <c r="J80" i="1"/>
  <c r="J84" i="1"/>
  <c r="P22" i="1"/>
  <c r="P32" i="1"/>
  <c r="P34" i="1"/>
  <c r="P36" i="1"/>
  <c r="P54" i="1"/>
  <c r="P57" i="1"/>
  <c r="J32" i="1"/>
  <c r="J61" i="1"/>
  <c r="J63" i="1"/>
  <c r="J65" i="1"/>
  <c r="P16" i="1"/>
  <c r="P51" i="1"/>
  <c r="J14" i="1"/>
  <c r="P20" i="1"/>
  <c r="P12" i="1"/>
  <c r="P63" i="1"/>
  <c r="P67" i="1"/>
  <c r="P25" i="1"/>
  <c r="P9" i="1"/>
  <c r="P41" i="1"/>
  <c r="P49" i="1"/>
  <c r="P56" i="1"/>
  <c r="P15" i="1"/>
  <c r="P29" i="1"/>
  <c r="P47" i="1"/>
  <c r="P61" i="1"/>
  <c r="P68" i="1"/>
  <c r="P73" i="1"/>
  <c r="P77" i="1"/>
  <c r="P81" i="1"/>
  <c r="P17" i="1"/>
  <c r="P21" i="1"/>
  <c r="P26" i="1"/>
  <c r="P33" i="1"/>
  <c r="P35" i="1"/>
  <c r="P43" i="1"/>
  <c r="P52" i="1"/>
  <c r="P58" i="1"/>
  <c r="P65" i="1"/>
  <c r="P13" i="1"/>
  <c r="P31" i="1"/>
  <c r="P70" i="1"/>
  <c r="P75" i="1"/>
  <c r="P79" i="1"/>
  <c r="P14" i="1"/>
  <c r="P30" i="1"/>
  <c r="P37" i="1"/>
  <c r="P46" i="1"/>
  <c r="P62" i="1"/>
  <c r="P71" i="1"/>
  <c r="P84" i="1"/>
  <c r="O85" i="1"/>
  <c r="D9" i="2" s="1"/>
  <c r="M85" i="1"/>
  <c r="C9" i="2" s="1"/>
  <c r="C10" i="2" s="1"/>
  <c r="J83" i="1"/>
  <c r="J82" i="1"/>
  <c r="J78" i="1"/>
  <c r="J81" i="1"/>
  <c r="J77" i="1"/>
  <c r="J76" i="1"/>
  <c r="J74" i="1"/>
  <c r="J73" i="1"/>
  <c r="J71" i="1"/>
  <c r="J70" i="1"/>
  <c r="J69" i="1"/>
  <c r="J68" i="1"/>
  <c r="J59" i="1"/>
  <c r="J66" i="1"/>
  <c r="J64" i="1"/>
  <c r="J62" i="1"/>
  <c r="J58" i="1"/>
  <c r="J57" i="1"/>
  <c r="J56" i="1"/>
  <c r="J52" i="1"/>
  <c r="J51" i="1"/>
  <c r="J43" i="1"/>
  <c r="J39" i="1"/>
  <c r="J50" i="1"/>
  <c r="J48" i="1"/>
  <c r="J47" i="1"/>
  <c r="J44" i="1"/>
  <c r="J42" i="1"/>
  <c r="J35" i="1"/>
  <c r="J34" i="1"/>
  <c r="J33" i="1"/>
  <c r="J31" i="1"/>
  <c r="J30" i="1"/>
  <c r="J29" i="1"/>
  <c r="J27" i="1"/>
  <c r="J26" i="1"/>
  <c r="J25" i="1"/>
  <c r="J20" i="1"/>
  <c r="J19" i="1"/>
  <c r="J23" i="1"/>
  <c r="J21" i="1"/>
  <c r="J9" i="1"/>
  <c r="J17" i="1"/>
  <c r="J15" i="1"/>
  <c r="J13" i="1"/>
  <c r="J11" i="1"/>
  <c r="J10" i="1"/>
  <c r="P19" i="1"/>
  <c r="J85" i="1" l="1"/>
  <c r="D10" i="2"/>
  <c r="D12" i="2" s="1"/>
  <c r="D13" i="2" s="1"/>
  <c r="D14" i="2" s="1"/>
  <c r="D15" i="2" s="1"/>
  <c r="D16" i="2" s="1"/>
  <c r="E16" i="2" s="1"/>
  <c r="E9" i="2"/>
  <c r="E10" i="2" s="1"/>
  <c r="E12" i="2" s="1"/>
  <c r="E13" i="2" s="1"/>
  <c r="E14" i="2" s="1"/>
  <c r="C12" i="2"/>
  <c r="C13" i="2" s="1"/>
  <c r="C14" i="2" s="1"/>
  <c r="C15" i="2" s="1"/>
  <c r="C17" i="2" s="1"/>
  <c r="P85" i="1"/>
  <c r="D17" i="2" l="1"/>
  <c r="E15" i="2"/>
  <c r="E17" i="2" s="1"/>
</calcChain>
</file>

<file path=xl/sharedStrings.xml><?xml version="1.0" encoding="utf-8"?>
<sst xmlns="http://schemas.openxmlformats.org/spreadsheetml/2006/main" count="205" uniqueCount="111">
  <si>
    <r>
      <rPr>
        <b/>
        <sz val="8.5"/>
        <rFont val="Arial"/>
        <family val="2"/>
      </rPr>
      <t>S. No.</t>
    </r>
  </si>
  <si>
    <r>
      <rPr>
        <b/>
        <sz val="8.5"/>
        <rFont val="Arial"/>
        <family val="2"/>
      </rPr>
      <t>DESCRIPTION</t>
    </r>
  </si>
  <si>
    <r>
      <rPr>
        <b/>
        <sz val="8.5"/>
        <rFont val="Arial"/>
        <family val="2"/>
      </rPr>
      <t>UNIT</t>
    </r>
  </si>
  <si>
    <t>BILL OF QUANTITIES</t>
  </si>
  <si>
    <t>RUNNING BILL NO 1</t>
  </si>
  <si>
    <t>Reason for variation</t>
  </si>
  <si>
    <t>Total Cost of Works with I.Tax Rs.</t>
  </si>
  <si>
    <t>All works shall be completed, tested and commissioned as per drawings, specifications and as per instruction of Consultant</t>
  </si>
  <si>
    <t>Set</t>
  </si>
  <si>
    <t>BF-CU-02 (11 Indoors + 1 Outdoor Condensing Unit Consisted of Different Modules)</t>
  </si>
  <si>
    <t>RF-CU-01 (14 Indoors + 1 Outdoor Condensing Unit Consisted of Different Modules)</t>
  </si>
  <si>
    <t>GF-CU-01 (09 Indoors + 1 Outdoor Condensing Unit Consisted of Different Modules)</t>
  </si>
  <si>
    <t>GF-CU-02 (09 Indoors + 1 Outdoor Condensing Unit Consisted of Different Modules)</t>
  </si>
  <si>
    <t>GF-CU-03 (09 Indoors + 1 Outdoor Condensing Unit Consisted of Different Modules)</t>
  </si>
  <si>
    <t>FF-CU-01 (06 Indoors + 1 Outdoor Condensing Unit Consisted of Different Modules)</t>
  </si>
  <si>
    <t>FF-CU-02 (10 Indoors + 1 Outdoor Condensing Unit Consisted of Different Modules)</t>
  </si>
  <si>
    <t>FF-CU-03 (09 Indoors + 1 Outdoor Condensing Unit Consisted of Different Modules)</t>
  </si>
  <si>
    <t>No.</t>
  </si>
  <si>
    <t>GF-WM-01</t>
  </si>
  <si>
    <t>Nos.</t>
  </si>
  <si>
    <t>FF-WM-01</t>
  </si>
  <si>
    <t>RF-AC-01</t>
  </si>
  <si>
    <t>Rft</t>
  </si>
  <si>
    <t>3/8" dia</t>
  </si>
  <si>
    <t>1/2" dia</t>
  </si>
  <si>
    <t>5/8" dia</t>
  </si>
  <si>
    <t>3/4" dia</t>
  </si>
  <si>
    <t>7/8" dia</t>
  </si>
  <si>
    <t>1 1/8" dia (also for 1")</t>
  </si>
  <si>
    <t>1 3/8" dia (also for 1-1/4")</t>
  </si>
  <si>
    <t>1 5/8" dia (also for 1-1/2")</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</si>
  <si>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</si>
  <si>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Lot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</si>
  <si>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</si>
  <si>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Sqft</t>
  </si>
  <si>
    <t>1.25" dia</t>
  </si>
  <si>
    <t>1.5" dia</t>
  </si>
  <si>
    <t>2" dia</t>
  </si>
  <si>
    <t>Rate only</t>
  </si>
  <si>
    <t>BF-EAF-02</t>
  </si>
  <si>
    <t>BF-EAF-03</t>
  </si>
  <si>
    <t>GF-EAF-01</t>
  </si>
  <si>
    <t>GF-EAF-02</t>
  </si>
  <si>
    <t>GF-EAF-03</t>
  </si>
  <si>
    <t>FF-EAF-01</t>
  </si>
  <si>
    <t>FF-EAF-02</t>
  </si>
  <si>
    <t>FF-EAF-03</t>
  </si>
  <si>
    <t>FF-EAF-04</t>
  </si>
  <si>
    <t>RF-EAF-01</t>
  </si>
  <si>
    <t>RF-EAF-02</t>
  </si>
  <si>
    <t>Sqin</t>
  </si>
  <si>
    <t>Grills</t>
  </si>
  <si>
    <t>Integration  of  smoke  control  system  using  I/O  modules  with the fire alarm control panel of building with fire resistant wiring &amp; fixing accessories, complete in all respects, ready to operate as per drawings, specification and instruction of consultant.</t>
  </si>
  <si>
    <t>Job.</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</si>
  <si>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</si>
  <si>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</si>
  <si>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</si>
  <si>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</si>
  <si>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BF-CU-01 (11 Indoors + 1 Outdoor Condensing Unit Consisted of Different Modules)</t>
  </si>
  <si>
    <t xml:space="preserve">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</si>
  <si>
    <t xml:space="preserve">Supply &amp; installation of copper isolation valves, complete in all respects  ready  to  operate  as  per  specification,  drawings  and as per instruction of consultant.
</t>
  </si>
  <si>
    <t>1/4" dia</t>
  </si>
  <si>
    <t xml:space="preserve">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
</t>
  </si>
  <si>
    <t>BF-EAF-01</t>
  </si>
  <si>
    <t>Supply &amp; installation of 3/4" thick 25kg/m3 density rubber foam (XLPE)  adhesive  insulation  with  aluminum  foil  over  internal area   ducts   (except   toilet   exhaust   duct),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</si>
  <si>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</si>
  <si>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</si>
  <si>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QTY</t>
  </si>
  <si>
    <t>MATERIAL</t>
  </si>
  <si>
    <t>LABOUR</t>
  </si>
  <si>
    <t>TOTAL</t>
  </si>
  <si>
    <t>RATE</t>
  </si>
  <si>
    <t>AMOUNT</t>
  </si>
  <si>
    <t>BF-WM-01</t>
  </si>
  <si>
    <t>Description of Work</t>
  </si>
  <si>
    <t>Supply Amount</t>
  </si>
  <si>
    <t>Installation Amount</t>
  </si>
  <si>
    <t>Total</t>
  </si>
  <si>
    <t>HVAC Works</t>
  </si>
  <si>
    <t>Grand Total Amount Rs</t>
  </si>
  <si>
    <t>Less  Discount 13%</t>
  </si>
  <si>
    <t>After Discount</t>
  </si>
  <si>
    <t>Less Special Discount 07%</t>
  </si>
  <si>
    <t>SST 15%</t>
  </si>
  <si>
    <t>A</t>
  </si>
  <si>
    <t>B</t>
  </si>
  <si>
    <t>C</t>
  </si>
  <si>
    <t>D</t>
  </si>
  <si>
    <t>E</t>
  </si>
  <si>
    <t>F</t>
  </si>
  <si>
    <t>G</t>
  </si>
  <si>
    <t>H</t>
  </si>
  <si>
    <t>1" dia</t>
  </si>
  <si>
    <t xml:space="preserve">Qty exceed due to NIL Qty of 1/4" </t>
  </si>
  <si>
    <t>Drawing Ref AC-01, AC-02, AC-03</t>
  </si>
  <si>
    <t>Drawing Ref AC-03</t>
  </si>
  <si>
    <t>M/S AAA Partnership Pvt Ltd</t>
  </si>
  <si>
    <t xml:space="preserve">Grand Total </t>
  </si>
  <si>
    <t>RUNNING BILL NO 1 FOR HVAC WORK - NICVD JPMC</t>
  </si>
  <si>
    <t>Supply  and  installation  of  Fire  Damper  with  linkage  &amp;  fuse complete in all respects ready to operate as per specification,
drawings &amp; as per instruction of Consultant.</t>
  </si>
  <si>
    <r>
      <t xml:space="preserve">Unloading,  rigging,  lifting,  placement,  installation,  testing  and commissioning   of   </t>
    </r>
    <r>
      <rPr>
        <b/>
        <sz val="14"/>
        <rFont val="Calibri"/>
        <family val="2"/>
        <scheme val="minor"/>
      </rPr>
      <t xml:space="preserve">(OWNER   SUPPLIED)   </t>
    </r>
    <r>
      <rPr>
        <sz val="14"/>
        <rFont val="Calibri"/>
        <family val="2"/>
        <scheme val="minor"/>
      </rPr>
      <t xml:space="preserve">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
</t>
    </r>
  </si>
  <si>
    <r>
      <t xml:space="preserve">Unloading, installation, testing and commissioning of </t>
    </r>
    <r>
      <rPr>
        <b/>
        <sz val="14"/>
        <rFont val="Calibri"/>
        <family val="2"/>
        <scheme val="minor"/>
      </rPr>
      <t xml:space="preserve">(OWNER SUPPLIED) </t>
    </r>
    <r>
      <rPr>
        <sz val="14"/>
        <rFont val="Calibri"/>
        <family val="2"/>
        <scheme val="minor"/>
      </rPr>
      <t xml:space="preserve">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
</t>
    </r>
  </si>
  <si>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4"/>
        <rFont val="Calibri"/>
        <family val="2"/>
        <scheme val="minor"/>
      </rPr>
      <t xml:space="preserve">(VRF / VRV Units copper pipes sizes &amp; quantities shall be vary according to the equipment brand / selection)
For VRF units all hard pipes except 1/4"
</t>
    </r>
  </si>
  <si>
    <r>
      <rPr>
        <b/>
        <sz val="14"/>
        <rFont val="Calibri"/>
        <family val="2"/>
        <scheme val="minor"/>
      </rPr>
      <t xml:space="preserve">For single split units all soft pipes
</t>
    </r>
    <r>
      <rPr>
        <sz val="14"/>
        <rFont val="Calibri"/>
        <family val="2"/>
        <scheme val="minor"/>
      </rPr>
      <t>1/4" dia</t>
    </r>
  </si>
  <si>
    <r>
      <rPr>
        <sz val="14"/>
        <rFont val="Calibri"/>
        <family val="2"/>
        <scheme val="minor"/>
      </rPr>
      <t>Supply  &amp;  installation  of  aluminum  fabricated  powder  coated exhaust  &amp;  fresh  Air  louvers  including  wooden  frame,  rain protection sheet bird mesh etc complete in all respects ready to operate as per specification, drawings and as per instruction
of consultant.</t>
    </r>
  </si>
  <si>
    <r>
      <rPr>
        <sz val="14"/>
        <rFont val="Calibri"/>
        <family val="2"/>
        <scheme val="minor"/>
      </rPr>
      <t>Linear Slot 6,000 Series
2 Slots of 3/4"</t>
    </r>
  </si>
  <si>
    <r>
      <rPr>
        <sz val="14"/>
        <rFont val="Calibri"/>
        <family val="2"/>
        <scheme val="minor"/>
      </rPr>
      <t>Exhaust Air Disc Valves
6" dia</t>
    </r>
  </si>
  <si>
    <r>
      <rPr>
        <sz val="14"/>
        <rFont val="Calibri"/>
        <family val="2"/>
        <scheme val="minor"/>
      </rPr>
      <t>Supply &amp; installation of flexible duct including hangers, jubilee clamp complete in all respects as per specification, drawings &amp; as per instruction of consultant.
6" dia</t>
    </r>
  </si>
  <si>
    <r>
      <rPr>
        <sz val="14"/>
        <rFont val="Calibri"/>
        <family val="2"/>
        <scheme val="minor"/>
      </rPr>
      <t>Supply &amp; installation of butterfly damper for above flexible duct with  gas  kits,  nut  bolts,  complete  in  all  respects,  ready  to operate as per specification,  drawings &amp; as per instruction of consultant.
6" dia</t>
    </r>
  </si>
  <si>
    <r>
      <rPr>
        <sz val="14"/>
        <rFont val="Calibri"/>
        <family val="2"/>
        <scheme val="minor"/>
      </rPr>
      <t>Supply  &amp;  installation  of  Motorized  Damper  with  gas  kits,  nut bolts,   including   pressure   transmeter,   controller   &amp;   control wiring,  complete  in  all  respects,  ready  to  operate  as  per specification, drawings &amp; as per instruction of Consultant.
22" x 14"</t>
    </r>
  </si>
  <si>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
Registers / Diffuser with Damper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</si>
</sst>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_);_(@_)"/>
    <numFmt numFmtId="166" formatCode="_(* #,##0_);_(* \(#,##0\);_(* \-??_);_(@_)"/>
  </numFmts>
  <fonts count="18">
    <font>
      <sz val="10"/>
      <color rgb="FF000000"/>
      <name val="Times New Roman"/>
      <charset val="204"/>
    </font>
    <font>
      <sz val="11"/>
      <color theme="1"/>
      <name val="Calibri"/>
      <family val="2"/>
      <scheme val="minor"/>
    </font>
    <font>
      <b/>
      <sz val="8.5"/>
      <name val="Arial"/>
    </font>
    <font>
      <b/>
      <sz val="8.5"/>
      <name val="Arial"/>
      <family val="2"/>
    </font>
    <font>
      <sz val="10"/>
      <color rgb="FF000000"/>
      <name val="Times New Roman"/>
      <charset val="204"/>
    </font>
    <font>
      <sz val="12"/>
      <name val="Calibri"/>
      <family val="2"/>
      <scheme val="minor"/>
    </font>
    <font>
      <sz val="18"/>
      <name val="Arial MT"/>
    </font>
    <font>
      <b/>
      <sz val="9"/>
      <name val="Arial"/>
      <family val="2"/>
    </font>
    <font>
      <sz val="20"/>
      <color rgb="FF000000"/>
      <name val="Times New Roman"/>
      <family val="1"/>
    </font>
    <font>
      <sz val="12"/>
      <name val="Garamond"/>
      <family val="1"/>
    </font>
    <font>
      <b/>
      <sz val="18"/>
      <name val="Calibri"/>
      <family val="2"/>
      <scheme val="minor"/>
    </font>
    <font>
      <b/>
      <sz val="14"/>
      <name val="Calibri"/>
      <family val="2"/>
      <scheme val="minor"/>
    </font>
    <font>
      <b/>
      <sz val="11"/>
      <name val="Calibri"/>
      <family val="2"/>
      <scheme val="minor"/>
    </font>
    <font>
      <sz val="11"/>
      <name val="Calibri"/>
      <family val="2"/>
      <scheme val="minor"/>
    </font>
    <font>
      <sz val="14"/>
      <name val="Calibri"/>
      <family val="2"/>
      <scheme val="minor"/>
    </font>
    <font>
      <sz val="14"/>
      <name val="Garamond"/>
      <family val="1"/>
    </font>
    <font>
      <sz val="14"/>
      <color rgb="FF000000"/>
      <name val="Calibri"/>
      <family val="2"/>
      <scheme val="minor"/>
    </font>
    <font>
      <b/>
      <sz val="14"/>
      <color rgb="FF000000"/>
      <name val="Calibri"/>
      <family val="2"/>
      <scheme val="minor"/>
    </font>
  </fonts>
  <fills count="2">
    <fill>
      <patternFill patternType="none"/>
    </fill>
    <fill>
      <patternFill patternType="gray125"/>
    </fill>
  </fills>
  <borders count="33">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medium">
        <color indexed="64"/>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3" fontId="4" fillId="0" borderId="0" applyFont="0" applyFill="0" applyBorder="0" applyAlignment="0" applyProtection="0"/>
    <xf numFmtId="0" fontId="9" fillId="0" borderId="0"/>
    <xf numFmtId="165" fontId="9" fillId="0" borderId="0" applyFill="0" applyBorder="0" applyAlignment="0" applyProtection="0"/>
    <xf numFmtId="43" fontId="1" fillId="0" borderId="0" applyFont="0" applyFill="0" applyBorder="0" applyAlignment="0" applyProtection="0"/>
  </cellStyleXfs>
  <cellXfs count="184">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7" fillId="0" borderId="1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166" fontId="13" fillId="0" borderId="12" xfId="3" applyNumberFormat="1" applyFont="1" applyFill="1" applyBorder="1" applyAlignment="1" applyProtection="1">
      <alignment horizontal="center" vertical="center"/>
    </xf>
    <xf numFmtId="166" fontId="13" fillId="0" borderId="0" xfId="3" applyNumberFormat="1" applyFont="1" applyFill="1" applyBorder="1" applyAlignment="1" applyProtection="1">
      <alignment horizontal="center" vertical="center"/>
    </xf>
    <xf numFmtId="166" fontId="14" fillId="0" borderId="12" xfId="3" applyNumberFormat="1" applyFont="1" applyFill="1" applyBorder="1" applyAlignment="1" applyProtection="1">
      <alignment horizontal="center" vertical="center"/>
    </xf>
    <xf numFmtId="166" fontId="14" fillId="0" borderId="0" xfId="3" applyNumberFormat="1" applyFont="1" applyFill="1" applyBorder="1" applyAlignment="1" applyProtection="1">
      <alignment horizontal="center" vertical="center"/>
    </xf>
    <xf numFmtId="166" fontId="11" fillId="0" borderId="12" xfId="3" applyNumberFormat="1" applyFont="1" applyFill="1" applyBorder="1" applyAlignment="1" applyProtection="1">
      <alignment horizontal="center" vertical="center"/>
    </xf>
    <xf numFmtId="166" fontId="12" fillId="0" borderId="0" xfId="3" applyNumberFormat="1" applyFont="1" applyFill="1" applyBorder="1" applyAlignment="1" applyProtection="1">
      <alignment horizontal="center" vertical="center"/>
    </xf>
    <xf numFmtId="166" fontId="12" fillId="0" borderId="12" xfId="3" applyNumberFormat="1" applyFont="1" applyFill="1" applyBorder="1" applyAlignment="1" applyProtection="1">
      <alignment horizontal="center" vertical="center"/>
    </xf>
    <xf numFmtId="0" fontId="5" fillId="0" borderId="0" xfId="2" applyFont="1" applyFill="1" applyAlignment="1">
      <alignment vertical="center"/>
    </xf>
    <xf numFmtId="0" fontId="12" fillId="0" borderId="0" xfId="2" applyFont="1" applyFill="1" applyAlignment="1">
      <alignment horizontal="center" vertical="center"/>
    </xf>
    <xf numFmtId="0" fontId="13" fillId="0" borderId="12" xfId="2" applyFont="1" applyFill="1" applyBorder="1" applyAlignment="1">
      <alignment vertical="top" wrapText="1"/>
    </xf>
    <xf numFmtId="165" fontId="15" fillId="0" borderId="0" xfId="3" applyFont="1" applyFill="1" applyAlignment="1">
      <alignment vertical="center"/>
    </xf>
    <xf numFmtId="0" fontId="14" fillId="0" borderId="0" xfId="2" applyFont="1" applyFill="1" applyAlignment="1">
      <alignment vertical="center"/>
    </xf>
    <xf numFmtId="0" fontId="11" fillId="0" borderId="12" xfId="2" applyFont="1" applyFill="1" applyBorder="1" applyAlignment="1">
      <alignment horizontal="right" vertical="center"/>
    </xf>
    <xf numFmtId="0" fontId="12" fillId="0" borderId="12" xfId="2" applyFont="1" applyFill="1" applyBorder="1" applyAlignment="1">
      <alignment horizontal="right" vertical="center"/>
    </xf>
    <xf numFmtId="164" fontId="11" fillId="0" borderId="12" xfId="1" applyNumberFormat="1" applyFont="1" applyFill="1" applyBorder="1" applyAlignment="1" applyProtection="1">
      <alignment horizontal="center" vertical="center"/>
    </xf>
    <xf numFmtId="0" fontId="11" fillId="0" borderId="12" xfId="2" applyFont="1" applyFill="1" applyBorder="1" applyAlignment="1">
      <alignment horizontal="center" vertical="center"/>
    </xf>
    <xf numFmtId="0" fontId="11" fillId="0" borderId="12" xfId="2" applyFont="1" applyFill="1" applyBorder="1" applyAlignment="1">
      <alignment horizontal="center" vertical="center" wrapText="1"/>
    </xf>
    <xf numFmtId="0" fontId="13" fillId="0" borderId="12" xfId="2" applyFont="1" applyFill="1" applyBorder="1" applyAlignment="1">
      <alignment horizontal="center" vertical="center"/>
    </xf>
    <xf numFmtId="0" fontId="14" fillId="0" borderId="12" xfId="2" applyFont="1" applyFill="1" applyBorder="1" applyAlignment="1">
      <alignment horizontal="center" vertical="center"/>
    </xf>
    <xf numFmtId="0" fontId="10" fillId="0" borderId="12" xfId="2" applyFont="1" applyFill="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8"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 xfId="0" applyFont="1" applyBorder="1" applyAlignment="1">
      <alignment horizontal="center" vertical="center" wrapText="1"/>
    </xf>
    <xf numFmtId="0" fontId="2" fillId="0" borderId="1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9" xfId="0" applyFont="1" applyBorder="1" applyAlignment="1">
      <alignment horizontal="center" vertical="center" wrapText="1"/>
    </xf>
    <xf numFmtId="0" fontId="6" fillId="0" borderId="16" xfId="0" applyFont="1" applyBorder="1" applyAlignment="1">
      <alignment horizontal="center" vertical="center" wrapText="1"/>
    </xf>
    <xf numFmtId="0" fontId="0" fillId="0" borderId="0" xfId="0" applyAlignment="1">
      <alignment horizontal="left" vertical="top" wrapText="1"/>
    </xf>
    <xf numFmtId="0" fontId="11" fillId="0" borderId="0" xfId="2" applyFont="1" applyFill="1" applyAlignment="1">
      <alignment vertical="center"/>
    </xf>
    <xf numFmtId="15" fontId="14" fillId="0" borderId="0" xfId="2" applyNumberFormat="1" applyFont="1" applyFill="1" applyAlignment="1">
      <alignment vertical="center"/>
    </xf>
    <xf numFmtId="0" fontId="14" fillId="0" borderId="11" xfId="0" applyFont="1" applyBorder="1" applyAlignment="1">
      <alignment horizontal="left" vertical="top" wrapText="1"/>
    </xf>
    <xf numFmtId="0" fontId="14" fillId="0" borderId="17" xfId="0" applyFont="1" applyBorder="1" applyAlignment="1">
      <alignment horizontal="left" wrapText="1" indent="1"/>
    </xf>
    <xf numFmtId="1" fontId="16" fillId="0" borderId="10" xfId="0" applyNumberFormat="1" applyFont="1" applyBorder="1" applyAlignment="1">
      <alignment horizontal="center" shrinkToFit="1"/>
    </xf>
    <xf numFmtId="0" fontId="16" fillId="0" borderId="5" xfId="0" applyFont="1" applyBorder="1" applyAlignment="1">
      <alignment horizontal="left" vertical="top" wrapText="1"/>
    </xf>
    <xf numFmtId="0" fontId="16" fillId="0" borderId="10" xfId="0" applyFont="1" applyBorder="1" applyAlignment="1">
      <alignment horizontal="left" vertical="top" wrapText="1"/>
    </xf>
    <xf numFmtId="1" fontId="16" fillId="0" borderId="10" xfId="0" applyNumberFormat="1" applyFont="1" applyBorder="1" applyAlignment="1">
      <alignment horizontal="center" vertical="center" shrinkToFit="1"/>
    </xf>
    <xf numFmtId="0" fontId="16" fillId="0" borderId="18" xfId="0" applyFont="1" applyBorder="1" applyAlignment="1">
      <alignment horizontal="center" vertical="top"/>
    </xf>
    <xf numFmtId="0" fontId="16" fillId="0" borderId="0" xfId="0" applyFont="1" applyAlignment="1">
      <alignment horizontal="left" vertical="top"/>
    </xf>
    <xf numFmtId="0" fontId="14" fillId="0" borderId="2" xfId="0" applyFont="1" applyBorder="1" applyAlignment="1">
      <alignment horizontal="left" vertical="top" wrapText="1"/>
    </xf>
    <xf numFmtId="0" fontId="14" fillId="0" borderId="11" xfId="0" applyFont="1" applyBorder="1" applyAlignment="1">
      <alignment horizontal="left" wrapText="1" indent="1"/>
    </xf>
    <xf numFmtId="1" fontId="16" fillId="0" borderId="11" xfId="0" applyNumberFormat="1" applyFont="1" applyBorder="1" applyAlignment="1">
      <alignment horizontal="center" shrinkToFit="1"/>
    </xf>
    <xf numFmtId="0" fontId="16" fillId="0" borderId="9" xfId="0" applyFont="1" applyBorder="1" applyAlignment="1">
      <alignment horizontal="left" vertical="top" wrapText="1"/>
    </xf>
    <xf numFmtId="0" fontId="16" fillId="0" borderId="11" xfId="0" applyFont="1" applyBorder="1" applyAlignment="1">
      <alignment horizontal="left" vertical="top" wrapText="1"/>
    </xf>
    <xf numFmtId="1" fontId="16" fillId="0" borderId="11" xfId="0" applyNumberFormat="1" applyFont="1" applyBorder="1" applyAlignment="1">
      <alignment horizontal="center" vertical="center" shrinkToFit="1"/>
    </xf>
    <xf numFmtId="0" fontId="16" fillId="0" borderId="19" xfId="0" applyFont="1" applyBorder="1" applyAlignment="1">
      <alignment horizontal="center" vertical="top"/>
    </xf>
    <xf numFmtId="0" fontId="16" fillId="0" borderId="2" xfId="0" applyFont="1" applyBorder="1" applyAlignment="1">
      <alignment horizontal="left" vertical="center" wrapText="1"/>
    </xf>
    <xf numFmtId="0" fontId="14" fillId="0" borderId="2" xfId="0" applyFont="1" applyBorder="1" applyAlignment="1">
      <alignment horizontal="center" vertical="center" wrapText="1"/>
    </xf>
    <xf numFmtId="1" fontId="16" fillId="0" borderId="2" xfId="0" applyNumberFormat="1" applyFont="1" applyBorder="1" applyAlignment="1">
      <alignment horizontal="center" vertical="center" shrinkToFit="1"/>
    </xf>
    <xf numFmtId="164" fontId="16" fillId="0" borderId="3" xfId="1" applyNumberFormat="1" applyFont="1" applyBorder="1" applyAlignment="1">
      <alignment horizontal="right" vertical="center" wrapText="1"/>
    </xf>
    <xf numFmtId="164" fontId="16" fillId="0" borderId="2" xfId="1" applyNumberFormat="1" applyFont="1" applyBorder="1" applyAlignment="1">
      <alignment horizontal="right" vertical="center" wrapText="1"/>
    </xf>
    <xf numFmtId="164" fontId="16" fillId="0" borderId="9" xfId="1" applyNumberFormat="1" applyFont="1" applyBorder="1" applyAlignment="1">
      <alignment horizontal="right" vertical="center" wrapText="1"/>
    </xf>
    <xf numFmtId="164" fontId="16" fillId="0" borderId="11" xfId="1" applyNumberFormat="1" applyFont="1" applyBorder="1" applyAlignment="1">
      <alignment horizontal="right" vertical="center" wrapText="1"/>
    </xf>
    <xf numFmtId="0" fontId="16" fillId="0" borderId="19" xfId="0" applyFont="1" applyBorder="1" applyAlignment="1">
      <alignment horizontal="center" vertical="center"/>
    </xf>
    <xf numFmtId="0" fontId="16" fillId="0" borderId="0" xfId="0" applyFont="1" applyAlignment="1">
      <alignment horizontal="left" vertical="center"/>
    </xf>
    <xf numFmtId="0" fontId="14" fillId="0" borderId="2" xfId="0" applyFont="1" applyBorder="1" applyAlignment="1">
      <alignment horizontal="left" vertical="center" wrapText="1"/>
    </xf>
    <xf numFmtId="0" fontId="16" fillId="0" borderId="12" xfId="0" applyFont="1" applyBorder="1" applyAlignment="1">
      <alignment horizontal="left" vertical="center"/>
    </xf>
    <xf numFmtId="0" fontId="14" fillId="0" borderId="22" xfId="0" applyFont="1" applyBorder="1" applyAlignment="1">
      <alignment horizontal="left" vertical="center" wrapText="1"/>
    </xf>
    <xf numFmtId="0" fontId="14" fillId="0" borderId="22" xfId="0" applyFont="1" applyBorder="1" applyAlignment="1">
      <alignment horizontal="center" vertical="center" wrapText="1"/>
    </xf>
    <xf numFmtId="1" fontId="16" fillId="0" borderId="22" xfId="0" applyNumberFormat="1" applyFont="1" applyBorder="1" applyAlignment="1">
      <alignment horizontal="center" vertical="center" shrinkToFit="1"/>
    </xf>
    <xf numFmtId="164" fontId="16" fillId="0" borderId="23" xfId="1" applyNumberFormat="1" applyFont="1" applyBorder="1" applyAlignment="1">
      <alignment horizontal="right" vertical="center" wrapText="1"/>
    </xf>
    <xf numFmtId="164" fontId="16" fillId="0" borderId="22" xfId="1" applyNumberFormat="1" applyFont="1" applyBorder="1" applyAlignment="1">
      <alignment horizontal="right" vertical="center" wrapText="1"/>
    </xf>
    <xf numFmtId="164" fontId="16" fillId="0" borderId="20" xfId="1" applyNumberFormat="1" applyFont="1" applyBorder="1" applyAlignment="1">
      <alignment horizontal="right" vertical="center" wrapText="1"/>
    </xf>
    <xf numFmtId="164" fontId="16" fillId="0" borderId="24" xfId="1" applyNumberFormat="1" applyFont="1" applyBorder="1" applyAlignment="1">
      <alignment horizontal="right" vertical="center" wrapText="1"/>
    </xf>
    <xf numFmtId="0" fontId="14" fillId="0" borderId="26" xfId="0" applyFont="1" applyBorder="1" applyAlignment="1">
      <alignment horizontal="left" vertical="top" wrapText="1"/>
    </xf>
    <xf numFmtId="0" fontId="14" fillId="0" borderId="26" xfId="0" applyFont="1" applyBorder="1" applyAlignment="1">
      <alignment horizontal="center" wrapText="1"/>
    </xf>
    <xf numFmtId="1" fontId="16" fillId="0" borderId="26" xfId="0" applyNumberFormat="1" applyFont="1" applyBorder="1" applyAlignment="1">
      <alignment horizontal="center" shrinkToFit="1"/>
    </xf>
    <xf numFmtId="0" fontId="16" fillId="0" borderId="27" xfId="0" applyFont="1" applyBorder="1" applyAlignment="1">
      <alignment horizontal="left" vertical="top" wrapText="1"/>
    </xf>
    <xf numFmtId="0" fontId="16" fillId="0" borderId="26" xfId="0" applyFont="1" applyBorder="1" applyAlignment="1">
      <alignment horizontal="left" vertical="top" wrapText="1"/>
    </xf>
    <xf numFmtId="164" fontId="16" fillId="0" borderId="27" xfId="1" applyNumberFormat="1" applyFont="1" applyBorder="1" applyAlignment="1">
      <alignment horizontal="right" wrapText="1"/>
    </xf>
    <xf numFmtId="164" fontId="16" fillId="0" borderId="26" xfId="1" applyNumberFormat="1" applyFont="1" applyBorder="1" applyAlignment="1">
      <alignment horizontal="right" wrapText="1"/>
    </xf>
    <xf numFmtId="0" fontId="16" fillId="0" borderId="12" xfId="0" applyFont="1" applyBorder="1" applyAlignment="1">
      <alignment horizontal="left"/>
    </xf>
    <xf numFmtId="0" fontId="14" fillId="0" borderId="2" xfId="0" applyFont="1" applyBorder="1" applyAlignment="1">
      <alignment horizontal="center" wrapText="1"/>
    </xf>
    <xf numFmtId="1" fontId="16" fillId="0" borderId="2" xfId="0" applyNumberFormat="1" applyFont="1" applyBorder="1" applyAlignment="1">
      <alignment horizontal="center" shrinkToFit="1"/>
    </xf>
    <xf numFmtId="0" fontId="16" fillId="0" borderId="2" xfId="0" applyFont="1" applyBorder="1" applyAlignment="1">
      <alignment horizontal="left" vertical="top" wrapText="1"/>
    </xf>
    <xf numFmtId="164" fontId="16" fillId="0" borderId="9" xfId="1" applyNumberFormat="1" applyFont="1" applyBorder="1" applyAlignment="1">
      <alignment horizontal="right" wrapText="1"/>
    </xf>
    <xf numFmtId="164" fontId="16" fillId="0" borderId="11" xfId="1" applyNumberFormat="1" applyFont="1" applyBorder="1" applyAlignment="1">
      <alignment horizontal="right" wrapText="1"/>
    </xf>
    <xf numFmtId="0" fontId="16" fillId="0" borderId="12" xfId="0" applyFont="1" applyBorder="1" applyAlignment="1">
      <alignment horizontal="left" vertical="top"/>
    </xf>
    <xf numFmtId="4" fontId="16" fillId="0" borderId="2" xfId="0" applyNumberFormat="1" applyFont="1" applyBorder="1" applyAlignment="1">
      <alignment horizontal="center" vertical="center" shrinkToFit="1"/>
    </xf>
    <xf numFmtId="0" fontId="14" fillId="0" borderId="22" xfId="0" applyFont="1" applyBorder="1" applyAlignment="1">
      <alignment horizontal="left" vertical="top" wrapText="1"/>
    </xf>
    <xf numFmtId="0" fontId="14" fillId="0" borderId="22" xfId="0" applyFont="1" applyBorder="1" applyAlignment="1">
      <alignment horizontal="center" vertical="top" wrapText="1"/>
    </xf>
    <xf numFmtId="3" fontId="16" fillId="0" borderId="22" xfId="0" applyNumberFormat="1" applyFont="1" applyBorder="1" applyAlignment="1">
      <alignment horizontal="center" vertical="top" shrinkToFit="1"/>
    </xf>
    <xf numFmtId="4" fontId="16" fillId="0" borderId="22" xfId="0" applyNumberFormat="1" applyFont="1" applyBorder="1" applyAlignment="1">
      <alignment horizontal="center" vertical="center" shrinkToFit="1"/>
    </xf>
    <xf numFmtId="0" fontId="14" fillId="0" borderId="11" xfId="0" applyFont="1" applyBorder="1" applyAlignment="1">
      <alignment horizontal="center" vertical="top" wrapText="1"/>
    </xf>
    <xf numFmtId="3" fontId="16" fillId="0" borderId="11" xfId="0" applyNumberFormat="1" applyFont="1" applyBorder="1" applyAlignment="1">
      <alignment horizontal="center" vertical="top" shrinkToFit="1"/>
    </xf>
    <xf numFmtId="4" fontId="16" fillId="0" borderId="11" xfId="0" applyNumberFormat="1" applyFont="1" applyBorder="1" applyAlignment="1">
      <alignment horizontal="center" vertical="center" shrinkToFit="1"/>
    </xf>
    <xf numFmtId="0" fontId="14" fillId="0" borderId="2" xfId="0" applyFont="1" applyBorder="1" applyAlignment="1">
      <alignment horizontal="center" vertical="top" wrapText="1"/>
    </xf>
    <xf numFmtId="3" fontId="16" fillId="0" borderId="2" xfId="0" applyNumberFormat="1" applyFont="1" applyBorder="1" applyAlignment="1">
      <alignment horizontal="center" vertical="top" shrinkToFit="1"/>
    </xf>
    <xf numFmtId="1" fontId="16" fillId="0" borderId="2" xfId="0" applyNumberFormat="1" applyFont="1" applyBorder="1" applyAlignment="1">
      <alignment horizontal="center" vertical="top" shrinkToFit="1"/>
    </xf>
    <xf numFmtId="0" fontId="16" fillId="0" borderId="12" xfId="0" applyFont="1" applyBorder="1" applyAlignment="1">
      <alignment horizontal="center" vertical="center"/>
    </xf>
    <xf numFmtId="164" fontId="16" fillId="0" borderId="3" xfId="1" applyNumberFormat="1" applyFont="1" applyBorder="1" applyAlignment="1">
      <alignment horizontal="right" wrapText="1"/>
    </xf>
    <xf numFmtId="164" fontId="16" fillId="0" borderId="2" xfId="1" applyNumberFormat="1" applyFont="1" applyBorder="1" applyAlignment="1">
      <alignment horizontal="right" wrapText="1"/>
    </xf>
    <xf numFmtId="3" fontId="16" fillId="0" borderId="2" xfId="0" applyNumberFormat="1" applyFont="1" applyBorder="1" applyAlignment="1">
      <alignment horizontal="center" shrinkToFit="1"/>
    </xf>
    <xf numFmtId="0" fontId="16" fillId="0" borderId="3" xfId="0" applyFont="1" applyBorder="1" applyAlignment="1">
      <alignment horizontal="left" wrapText="1"/>
    </xf>
    <xf numFmtId="0" fontId="16" fillId="0" borderId="2" xfId="0" applyFont="1" applyBorder="1" applyAlignment="1">
      <alignment horizontal="left" wrapText="1"/>
    </xf>
    <xf numFmtId="3" fontId="16" fillId="0" borderId="2" xfId="0" applyNumberFormat="1" applyFont="1" applyBorder="1" applyAlignment="1">
      <alignment horizontal="center" vertical="center" shrinkToFit="1"/>
    </xf>
    <xf numFmtId="164" fontId="16" fillId="0" borderId="3" xfId="1" applyNumberFormat="1" applyFont="1" applyBorder="1" applyAlignment="1">
      <alignment horizontal="left" vertical="top" wrapText="1"/>
    </xf>
    <xf numFmtId="164" fontId="16" fillId="0" borderId="2" xfId="1" applyNumberFormat="1" applyFont="1" applyBorder="1" applyAlignment="1">
      <alignment horizontal="left" vertical="top" wrapText="1"/>
    </xf>
    <xf numFmtId="164" fontId="16" fillId="0" borderId="3" xfId="1" applyNumberFormat="1" applyFont="1" applyBorder="1" applyAlignment="1">
      <alignment horizontal="left" vertical="center" wrapText="1"/>
    </xf>
    <xf numFmtId="164" fontId="16" fillId="0" borderId="2" xfId="1" applyNumberFormat="1" applyFont="1" applyBorder="1" applyAlignment="1">
      <alignment horizontal="left" vertical="center" wrapText="1"/>
    </xf>
    <xf numFmtId="0" fontId="14" fillId="0" borderId="26" xfId="0" applyFont="1" applyBorder="1" applyAlignment="1">
      <alignment horizontal="center" vertical="top" wrapText="1"/>
    </xf>
    <xf numFmtId="164" fontId="16" fillId="0" borderId="27" xfId="1" applyNumberFormat="1" applyFont="1" applyBorder="1" applyAlignment="1">
      <alignment horizontal="right" vertical="center" wrapText="1"/>
    </xf>
    <xf numFmtId="164" fontId="16" fillId="0" borderId="26" xfId="1" applyNumberFormat="1" applyFont="1" applyBorder="1" applyAlignment="1">
      <alignment horizontal="right" vertical="center" wrapText="1"/>
    </xf>
    <xf numFmtId="0" fontId="14" fillId="0" borderId="26" xfId="0" applyFont="1" applyBorder="1" applyAlignment="1">
      <alignment horizontal="center" vertical="center" wrapText="1"/>
    </xf>
    <xf numFmtId="1" fontId="16" fillId="0" borderId="22" xfId="0" applyNumberFormat="1" applyFont="1" applyBorder="1" applyAlignment="1">
      <alignment horizontal="center" vertical="top" shrinkToFit="1"/>
    </xf>
    <xf numFmtId="3" fontId="16" fillId="0" borderId="26" xfId="0" applyNumberFormat="1" applyFont="1" applyBorder="1" applyAlignment="1">
      <alignment horizontal="center" shrinkToFit="1"/>
    </xf>
    <xf numFmtId="164" fontId="16" fillId="0" borderId="12" xfId="1" applyNumberFormat="1" applyFont="1" applyBorder="1" applyAlignment="1">
      <alignment horizontal="left"/>
    </xf>
    <xf numFmtId="164" fontId="16" fillId="0" borderId="3" xfId="1" applyNumberFormat="1" applyFont="1" applyBorder="1" applyAlignment="1">
      <alignment horizontal="left" wrapText="1"/>
    </xf>
    <xf numFmtId="164" fontId="16" fillId="0" borderId="2" xfId="1" applyNumberFormat="1" applyFont="1" applyBorder="1" applyAlignment="1">
      <alignment horizontal="left" wrapText="1"/>
    </xf>
    <xf numFmtId="0" fontId="16" fillId="0" borderId="22" xfId="0" applyFont="1" applyBorder="1" applyAlignment="1">
      <alignment horizontal="left" vertical="top" wrapText="1"/>
    </xf>
    <xf numFmtId="0" fontId="14" fillId="0" borderId="22" xfId="0" applyFont="1" applyBorder="1" applyAlignment="1">
      <alignment horizontal="center" wrapText="1"/>
    </xf>
    <xf numFmtId="1" fontId="16" fillId="0" borderId="22" xfId="0" applyNumberFormat="1" applyFont="1" applyBorder="1" applyAlignment="1">
      <alignment horizontal="center" shrinkToFit="1"/>
    </xf>
    <xf numFmtId="164" fontId="16" fillId="0" borderId="23" xfId="1" applyNumberFormat="1" applyFont="1" applyBorder="1" applyAlignment="1">
      <alignment horizontal="right" wrapText="1"/>
    </xf>
    <xf numFmtId="164" fontId="16" fillId="0" borderId="22" xfId="1" applyNumberFormat="1" applyFont="1" applyBorder="1" applyAlignment="1">
      <alignment horizontal="right" wrapText="1"/>
    </xf>
    <xf numFmtId="164" fontId="16" fillId="0" borderId="20" xfId="1" applyNumberFormat="1" applyFont="1" applyBorder="1" applyAlignment="1">
      <alignment horizontal="right" wrapText="1"/>
    </xf>
    <xf numFmtId="164" fontId="16" fillId="0" borderId="24" xfId="1" applyNumberFormat="1" applyFont="1" applyBorder="1" applyAlignment="1">
      <alignment horizontal="right" wrapText="1"/>
    </xf>
    <xf numFmtId="0" fontId="16" fillId="0" borderId="11" xfId="0" applyFont="1" applyBorder="1" applyAlignment="1">
      <alignment horizontal="left" vertical="top" wrapText="1"/>
    </xf>
    <xf numFmtId="0" fontId="14" fillId="0" borderId="11" xfId="0" applyFont="1" applyBorder="1" applyAlignment="1">
      <alignment horizontal="center" wrapText="1"/>
    </xf>
    <xf numFmtId="1" fontId="16" fillId="0" borderId="11" xfId="0" applyNumberFormat="1" applyFont="1" applyBorder="1" applyAlignment="1">
      <alignment horizontal="center" shrinkToFit="1"/>
    </xf>
    <xf numFmtId="0" fontId="16" fillId="0" borderId="12" xfId="0" applyFont="1" applyBorder="1" applyAlignment="1">
      <alignment horizontal="left" wrapText="1"/>
    </xf>
    <xf numFmtId="0" fontId="14" fillId="0" borderId="10" xfId="0" applyFont="1" applyBorder="1" applyAlignment="1">
      <alignment horizontal="left" vertical="top" wrapText="1"/>
    </xf>
    <xf numFmtId="0" fontId="14" fillId="0" borderId="10" xfId="0" applyFont="1" applyBorder="1" applyAlignment="1">
      <alignment horizontal="center" wrapText="1"/>
    </xf>
    <xf numFmtId="1" fontId="16" fillId="0" borderId="10" xfId="0" applyNumberFormat="1" applyFont="1" applyBorder="1" applyAlignment="1">
      <alignment horizontal="center" shrinkToFit="1"/>
    </xf>
    <xf numFmtId="164" fontId="16" fillId="0" borderId="5" xfId="1" applyNumberFormat="1" applyFont="1" applyBorder="1" applyAlignment="1">
      <alignment horizontal="right" wrapText="1"/>
    </xf>
    <xf numFmtId="164" fontId="16" fillId="0" borderId="10" xfId="1" applyNumberFormat="1" applyFont="1" applyBorder="1" applyAlignment="1">
      <alignment horizontal="right" wrapText="1"/>
    </xf>
    <xf numFmtId="164" fontId="16" fillId="0" borderId="7" xfId="1" applyNumberFormat="1" applyFont="1" applyBorder="1" applyAlignment="1">
      <alignment horizontal="right" wrapText="1"/>
    </xf>
    <xf numFmtId="164" fontId="16" fillId="0" borderId="17" xfId="1" applyNumberFormat="1" applyFont="1" applyBorder="1" applyAlignment="1">
      <alignment horizontal="right" wrapText="1"/>
    </xf>
    <xf numFmtId="0" fontId="16" fillId="0" borderId="18" xfId="0" applyFont="1" applyBorder="1" applyAlignment="1">
      <alignment horizontal="left" wrapText="1"/>
    </xf>
    <xf numFmtId="0" fontId="16" fillId="0" borderId="28" xfId="0" applyFont="1" applyBorder="1" applyAlignment="1">
      <alignment horizontal="left" vertical="center" wrapText="1"/>
    </xf>
    <xf numFmtId="0" fontId="16" fillId="0" borderId="29" xfId="0" applyFont="1" applyBorder="1" applyAlignment="1">
      <alignment horizontal="left" vertical="center" wrapText="1"/>
    </xf>
    <xf numFmtId="0" fontId="11" fillId="0" borderId="30" xfId="0" applyFont="1" applyBorder="1" applyAlignment="1">
      <alignment horizontal="center" vertical="center" wrapText="1"/>
    </xf>
    <xf numFmtId="0" fontId="16" fillId="0" borderId="30" xfId="0" applyFont="1" applyBorder="1" applyAlignment="1">
      <alignment horizontal="left" vertical="center" wrapText="1"/>
    </xf>
    <xf numFmtId="0" fontId="16" fillId="0" borderId="31" xfId="0" applyFont="1" applyBorder="1" applyAlignment="1">
      <alignment horizontal="left" vertical="center" wrapText="1"/>
    </xf>
    <xf numFmtId="164" fontId="17" fillId="0" borderId="30" xfId="1" applyNumberFormat="1" applyFont="1" applyBorder="1" applyAlignment="1">
      <alignment horizontal="left" vertical="center" wrapText="1"/>
    </xf>
    <xf numFmtId="0" fontId="17" fillId="0" borderId="30" xfId="0" applyFont="1" applyBorder="1" applyAlignment="1">
      <alignment horizontal="left" vertical="center" wrapText="1"/>
    </xf>
    <xf numFmtId="0" fontId="16" fillId="0" borderId="32" xfId="0" applyFont="1" applyBorder="1" applyAlignment="1">
      <alignment horizontal="left" vertical="center" wrapText="1"/>
    </xf>
    <xf numFmtId="0" fontId="16" fillId="0" borderId="12" xfId="0" applyFont="1" applyBorder="1" applyAlignment="1">
      <alignment horizontal="center" vertical="top" wrapText="1"/>
    </xf>
    <xf numFmtId="0" fontId="16" fillId="0" borderId="19"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7" xfId="0" applyFont="1" applyBorder="1" applyAlignment="1">
      <alignment vertical="top" wrapText="1"/>
    </xf>
    <xf numFmtId="0" fontId="16" fillId="0" borderId="8" xfId="0" applyFont="1" applyBorder="1" applyAlignment="1">
      <alignment vertical="top" wrapText="1"/>
    </xf>
    <xf numFmtId="0" fontId="16" fillId="0" borderId="20" xfId="0" applyFont="1" applyBorder="1" applyAlignment="1">
      <alignment vertical="top" wrapText="1"/>
    </xf>
    <xf numFmtId="0" fontId="14" fillId="0" borderId="11" xfId="0" applyFont="1" applyBorder="1" applyAlignment="1">
      <alignment horizontal="left" vertical="center" wrapText="1"/>
    </xf>
    <xf numFmtId="0" fontId="14" fillId="0" borderId="11" xfId="0" applyFont="1" applyBorder="1" applyAlignment="1">
      <alignment horizontal="center" vertical="center" wrapText="1"/>
    </xf>
    <xf numFmtId="1" fontId="16" fillId="0" borderId="11" xfId="0" applyNumberFormat="1" applyFont="1" applyBorder="1" applyAlignment="1">
      <alignment horizontal="center" vertical="center" shrinkToFit="1"/>
    </xf>
    <xf numFmtId="0" fontId="16" fillId="0" borderId="19" xfId="0" applyFont="1" applyBorder="1" applyAlignment="1">
      <alignment horizontal="left" vertical="center"/>
    </xf>
    <xf numFmtId="0" fontId="16" fillId="0" borderId="25" xfId="0" applyFont="1" applyBorder="1" applyAlignment="1">
      <alignment vertical="top" wrapText="1"/>
    </xf>
    <xf numFmtId="0" fontId="16" fillId="0" borderId="15" xfId="0" applyFont="1" applyBorder="1" applyAlignment="1">
      <alignment vertical="top" wrapText="1"/>
    </xf>
    <xf numFmtId="0" fontId="16" fillId="0" borderId="9" xfId="0" applyFont="1" applyBorder="1" applyAlignment="1">
      <alignment horizontal="left" vertical="top" wrapText="1"/>
    </xf>
    <xf numFmtId="0" fontId="16" fillId="0" borderId="19" xfId="0" applyFont="1" applyBorder="1" applyAlignment="1">
      <alignment horizontal="left" vertical="top"/>
    </xf>
    <xf numFmtId="0" fontId="16" fillId="0" borderId="9" xfId="0" applyFont="1" applyBorder="1" applyAlignment="1">
      <alignment vertical="top" wrapText="1"/>
    </xf>
    <xf numFmtId="0" fontId="16" fillId="0" borderId="1" xfId="0" applyFont="1" applyBorder="1" applyAlignment="1">
      <alignment vertical="top" wrapText="1"/>
    </xf>
    <xf numFmtId="0" fontId="16" fillId="0" borderId="5" xfId="0" applyFont="1" applyBorder="1" applyAlignment="1">
      <alignment vertical="top" wrapText="1"/>
    </xf>
    <xf numFmtId="0" fontId="16" fillId="0" borderId="6" xfId="0" applyFont="1" applyBorder="1" applyAlignment="1">
      <alignment vertical="top" wrapText="1"/>
    </xf>
    <xf numFmtId="164" fontId="16" fillId="0" borderId="9" xfId="1" applyNumberFormat="1" applyFont="1" applyBorder="1" applyAlignment="1">
      <alignment horizontal="left" vertical="top" wrapText="1"/>
    </xf>
    <xf numFmtId="164" fontId="16" fillId="0" borderId="11" xfId="1" applyNumberFormat="1" applyFont="1" applyBorder="1" applyAlignment="1">
      <alignment horizontal="left" vertical="top" wrapText="1"/>
    </xf>
    <xf numFmtId="0" fontId="16" fillId="0" borderId="19" xfId="0" applyFont="1" applyBorder="1" applyAlignment="1">
      <alignment horizontal="left" wrapText="1"/>
    </xf>
    <xf numFmtId="0" fontId="16" fillId="0" borderId="8" xfId="0" applyFont="1" applyBorder="1" applyAlignment="1">
      <alignment horizontal="center" vertical="top" wrapText="1"/>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21" xfId="0" applyFont="1" applyBorder="1" applyAlignment="1">
      <alignment horizontal="center" vertical="center" wrapText="1"/>
    </xf>
    <xf numFmtId="2" fontId="16" fillId="0" borderId="21" xfId="0" applyNumberFormat="1" applyFont="1" applyBorder="1" applyAlignment="1">
      <alignment horizontal="center" vertical="center" wrapText="1"/>
    </xf>
    <xf numFmtId="2" fontId="16" fillId="0" borderId="8" xfId="0" applyNumberFormat="1" applyFont="1" applyBorder="1" applyAlignment="1">
      <alignment horizontal="center" vertical="center" wrapText="1"/>
    </xf>
    <xf numFmtId="0" fontId="16" fillId="0" borderId="7" xfId="0" applyFont="1" applyBorder="1" applyAlignment="1">
      <alignment vertical="center" wrapText="1"/>
    </xf>
    <xf numFmtId="0" fontId="16" fillId="0" borderId="25" xfId="0" applyFont="1" applyBorder="1" applyAlignment="1">
      <alignment horizontal="center" vertical="center" wrapText="1"/>
    </xf>
    <xf numFmtId="0" fontId="16" fillId="0" borderId="15" xfId="0" applyFont="1" applyBorder="1" applyAlignment="1">
      <alignment horizontal="center" vertical="center" wrapText="1"/>
    </xf>
    <xf numFmtId="2" fontId="16" fillId="0" borderId="8" xfId="0" applyNumberFormat="1" applyFont="1" applyBorder="1" applyAlignment="1">
      <alignment vertical="top" wrapText="1"/>
    </xf>
    <xf numFmtId="2" fontId="16" fillId="0" borderId="21" xfId="0" applyNumberFormat="1" applyFont="1" applyBorder="1" applyAlignment="1">
      <alignment vertical="top" wrapText="1"/>
    </xf>
    <xf numFmtId="2" fontId="16" fillId="0" borderId="8" xfId="0" applyNumberFormat="1" applyFont="1" applyBorder="1" applyAlignment="1">
      <alignment horizontal="center" wrapText="1"/>
    </xf>
    <xf numFmtId="0" fontId="16" fillId="0" borderId="20" xfId="0" applyFont="1" applyBorder="1" applyAlignment="1">
      <alignment horizontal="center" vertical="center" wrapText="1"/>
    </xf>
  </cellXfs>
  <cellStyles count="5">
    <cellStyle name="Comma" xfId="1" builtinId="3"/>
    <cellStyle name="Comma 2" xfId="4" xr:uid="{6DFCD49A-6848-4FA0-9EE4-8E95A8D113A3}"/>
    <cellStyle name="Comma 6 9" xfId="3" xr:uid="{60E9B327-8D63-4147-AEAC-80F737906E60}"/>
    <cellStyle name="Normal" xfId="0" builtinId="0"/>
    <cellStyle name="Normal 3 2 11" xfId="2" xr:uid="{9845CA82-4647-4AB6-8F53-32093ABC099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 val="B"/>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8084A-14FD-4879-91DB-175DCE1526B3}">
  <dimension ref="A2:G17"/>
  <sheetViews>
    <sheetView showGridLines="0" tabSelected="1" zoomScaleNormal="100" zoomScaleSheetLayoutView="100" workbookViewId="0">
      <selection activeCell="C18" sqref="C18"/>
    </sheetView>
  </sheetViews>
  <sheetFormatPr defaultColWidth="10.1640625" defaultRowHeight="15.75"/>
  <cols>
    <col min="1" max="1" width="14.6640625" style="17" customWidth="1"/>
    <col min="2" max="2" width="52.6640625" style="17" customWidth="1"/>
    <col min="3" max="3" width="19.1640625" style="17" customWidth="1"/>
    <col min="4" max="5" width="21.5" style="17" customWidth="1"/>
    <col min="6" max="6" width="16.33203125" style="17" customWidth="1"/>
    <col min="7" max="7" width="12.1640625" style="17" bestFit="1" customWidth="1"/>
    <col min="8" max="9" width="10.1640625" style="17"/>
    <col min="10" max="10" width="11.83203125" style="17" bestFit="1" customWidth="1"/>
    <col min="11" max="16384" width="10.1640625" style="17"/>
  </cols>
  <sheetData>
    <row r="2" spans="1:7" s="21" customFormat="1" ht="18.75">
      <c r="A2" s="43" t="s">
        <v>96</v>
      </c>
      <c r="E2" s="44">
        <v>45723</v>
      </c>
    </row>
    <row r="5" spans="1:7" ht="23.25">
      <c r="A5" s="29" t="s">
        <v>98</v>
      </c>
      <c r="B5" s="29"/>
      <c r="C5" s="29"/>
      <c r="D5" s="29"/>
      <c r="E5" s="29"/>
    </row>
    <row r="6" spans="1:7" ht="23.25">
      <c r="A6" s="29"/>
      <c r="B6" s="29"/>
      <c r="C6" s="29"/>
      <c r="D6" s="29"/>
      <c r="E6" s="29"/>
    </row>
    <row r="7" spans="1:7" ht="43.5" customHeight="1">
      <c r="A7" s="25"/>
      <c r="B7" s="25" t="s">
        <v>74</v>
      </c>
      <c r="C7" s="26" t="s">
        <v>75</v>
      </c>
      <c r="D7" s="26" t="s">
        <v>76</v>
      </c>
      <c r="E7" s="25" t="s">
        <v>77</v>
      </c>
      <c r="F7" s="18"/>
    </row>
    <row r="8" spans="1:7">
      <c r="A8" s="27"/>
      <c r="B8" s="19"/>
      <c r="C8" s="10"/>
      <c r="D8" s="10"/>
      <c r="E8" s="10"/>
      <c r="F8" s="11"/>
    </row>
    <row r="9" spans="1:7" s="21" customFormat="1" ht="51.75" customHeight="1">
      <c r="A9" s="28" t="s">
        <v>84</v>
      </c>
      <c r="B9" s="22" t="s">
        <v>78</v>
      </c>
      <c r="C9" s="12">
        <f>'Table 1'!M85</f>
        <v>20733554.050000001</v>
      </c>
      <c r="D9" s="12">
        <f>'Table 1'!O85</f>
        <v>2495776.75</v>
      </c>
      <c r="E9" s="12">
        <f>D9+C9</f>
        <v>23229330.800000001</v>
      </c>
      <c r="F9" s="13"/>
      <c r="G9" s="20"/>
    </row>
    <row r="10" spans="1:7" ht="25.5" customHeight="1">
      <c r="A10" s="28" t="s">
        <v>85</v>
      </c>
      <c r="B10" s="22" t="s">
        <v>97</v>
      </c>
      <c r="C10" s="14">
        <f>SUM(C9:C9)</f>
        <v>20733554.050000001</v>
      </c>
      <c r="D10" s="14">
        <f>SUM(D9:D9)</f>
        <v>2495776.75</v>
      </c>
      <c r="E10" s="14">
        <f>SUM(E9:E9)</f>
        <v>23229330.800000001</v>
      </c>
      <c r="F10" s="15"/>
    </row>
    <row r="11" spans="1:7" ht="18.75" customHeight="1">
      <c r="A11" s="27"/>
      <c r="B11" s="23"/>
      <c r="C11" s="16"/>
      <c r="D11" s="16"/>
      <c r="E11" s="16"/>
      <c r="F11" s="15"/>
    </row>
    <row r="12" spans="1:7" ht="27" customHeight="1">
      <c r="A12" s="28" t="s">
        <v>86</v>
      </c>
      <c r="B12" s="22" t="s">
        <v>80</v>
      </c>
      <c r="C12" s="24">
        <f>C10*13%</f>
        <v>2695362.0265000002</v>
      </c>
      <c r="D12" s="24">
        <f>D10*13%</f>
        <v>324450.97750000004</v>
      </c>
      <c r="E12" s="24">
        <f>E10*13%</f>
        <v>3019813.0040000002</v>
      </c>
      <c r="F12" s="15"/>
    </row>
    <row r="13" spans="1:7" ht="27" customHeight="1">
      <c r="A13" s="28" t="s">
        <v>87</v>
      </c>
      <c r="B13" s="22" t="s">
        <v>81</v>
      </c>
      <c r="C13" s="14">
        <f>C10-C12</f>
        <v>18038192.023499999</v>
      </c>
      <c r="D13" s="14">
        <f>D10-D12</f>
        <v>2171325.7725</v>
      </c>
      <c r="E13" s="14">
        <f>E10-E12</f>
        <v>20209517.796</v>
      </c>
      <c r="F13" s="15"/>
    </row>
    <row r="14" spans="1:7" ht="27" customHeight="1">
      <c r="A14" s="28" t="s">
        <v>88</v>
      </c>
      <c r="B14" s="22" t="s">
        <v>82</v>
      </c>
      <c r="C14" s="24">
        <f>C13*7%</f>
        <v>1262673.4416450001</v>
      </c>
      <c r="D14" s="24">
        <f t="shared" ref="D14:E14" si="0">D13*7%</f>
        <v>151992.80407500002</v>
      </c>
      <c r="E14" s="24">
        <f t="shared" si="0"/>
        <v>1414666.2457200002</v>
      </c>
      <c r="F14" s="15"/>
    </row>
    <row r="15" spans="1:7" ht="27" customHeight="1">
      <c r="A15" s="28" t="s">
        <v>89</v>
      </c>
      <c r="B15" s="22" t="s">
        <v>81</v>
      </c>
      <c r="C15" s="14">
        <f>C13-C14</f>
        <v>16775518.581854999</v>
      </c>
      <c r="D15" s="14">
        <f t="shared" ref="D15:E15" si="1">D13-D14</f>
        <v>2019332.9684249999</v>
      </c>
      <c r="E15" s="14">
        <f t="shared" si="1"/>
        <v>18794851.550280001</v>
      </c>
      <c r="F15" s="15"/>
    </row>
    <row r="16" spans="1:7" ht="27" customHeight="1">
      <c r="A16" s="28" t="s">
        <v>90</v>
      </c>
      <c r="B16" s="22" t="s">
        <v>83</v>
      </c>
      <c r="C16" s="14">
        <v>0</v>
      </c>
      <c r="D16" s="24">
        <f>D15*15%</f>
        <v>302899.94526374998</v>
      </c>
      <c r="E16" s="24">
        <f>D16</f>
        <v>302899.94526374998</v>
      </c>
      <c r="F16" s="15"/>
    </row>
    <row r="17" spans="1:6" ht="27" customHeight="1">
      <c r="A17" s="28" t="s">
        <v>91</v>
      </c>
      <c r="B17" s="22" t="s">
        <v>79</v>
      </c>
      <c r="C17" s="14">
        <f>C16+C15</f>
        <v>16775518.581854999</v>
      </c>
      <c r="D17" s="14">
        <f t="shared" ref="D17:E17" si="2">D16+D15</f>
        <v>2322232.91368875</v>
      </c>
      <c r="E17" s="14">
        <f t="shared" si="2"/>
        <v>19097751.495543752</v>
      </c>
      <c r="F17" s="15"/>
    </row>
  </sheetData>
  <mergeCells count="2">
    <mergeCell ref="A5:E5"/>
    <mergeCell ref="A6:E6"/>
  </mergeCells>
  <pageMargins left="0.7" right="0.7" top="0.75" bottom="0.75" header="0.3" footer="0.3"/>
  <pageSetup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Q87"/>
  <sheetViews>
    <sheetView view="pageBreakPreview" topLeftCell="A82" zoomScale="60" zoomScaleNormal="100" workbookViewId="0">
      <selection activeCell="C128" sqref="C128"/>
    </sheetView>
  </sheetViews>
  <sheetFormatPr defaultRowHeight="12.75"/>
  <cols>
    <col min="1" max="1" width="5.83203125" customWidth="1"/>
    <col min="2" max="2" width="9.33203125" customWidth="1"/>
    <col min="3" max="3" width="56" customWidth="1"/>
    <col min="4" max="4" width="6.83203125" customWidth="1"/>
    <col min="5" max="5" width="10.5" customWidth="1"/>
    <col min="6" max="6" width="15.6640625" customWidth="1"/>
    <col min="7" max="7" width="16.83203125" customWidth="1"/>
    <col min="8" max="8" width="12.5" customWidth="1"/>
    <col min="9" max="9" width="14" customWidth="1"/>
    <col min="10" max="10" width="15.83203125" customWidth="1"/>
    <col min="11" max="11" width="12.33203125" style="6" customWidth="1"/>
    <col min="12" max="13" width="16.5" customWidth="1"/>
    <col min="14" max="14" width="12.5" customWidth="1"/>
    <col min="15" max="15" width="14.6640625" customWidth="1"/>
    <col min="16" max="16" width="17" customWidth="1"/>
    <col min="17" max="17" width="40.5" customWidth="1"/>
  </cols>
  <sheetData>
    <row r="4" spans="1:17" s="6" customFormat="1" ht="23.25">
      <c r="A4" s="37" t="s">
        <v>0</v>
      </c>
      <c r="B4" s="37"/>
      <c r="C4" s="37" t="s">
        <v>1</v>
      </c>
      <c r="D4" s="37" t="s">
        <v>2</v>
      </c>
      <c r="E4" s="41" t="s">
        <v>3</v>
      </c>
      <c r="F4" s="30"/>
      <c r="G4" s="30"/>
      <c r="H4" s="30"/>
      <c r="I4" s="30"/>
      <c r="J4" s="30"/>
      <c r="K4" s="30" t="s">
        <v>4</v>
      </c>
      <c r="L4" s="30"/>
      <c r="M4" s="30"/>
      <c r="N4" s="30"/>
      <c r="O4" s="30"/>
      <c r="P4" s="31"/>
      <c r="Q4" s="32" t="s">
        <v>5</v>
      </c>
    </row>
    <row r="5" spans="1:17" s="5" customFormat="1">
      <c r="A5" s="37"/>
      <c r="B5" s="37"/>
      <c r="C5" s="37"/>
      <c r="D5" s="37"/>
      <c r="E5" s="35" t="s">
        <v>67</v>
      </c>
      <c r="F5" s="40" t="s">
        <v>68</v>
      </c>
      <c r="G5" s="36"/>
      <c r="H5" s="40" t="s">
        <v>69</v>
      </c>
      <c r="I5" s="36"/>
      <c r="J5" s="7" t="s">
        <v>70</v>
      </c>
      <c r="K5" s="33" t="s">
        <v>67</v>
      </c>
      <c r="L5" s="38" t="s">
        <v>68</v>
      </c>
      <c r="M5" s="39"/>
      <c r="N5" s="38" t="s">
        <v>69</v>
      </c>
      <c r="O5" s="39"/>
      <c r="P5" s="8" t="s">
        <v>70</v>
      </c>
      <c r="Q5" s="32"/>
    </row>
    <row r="6" spans="1:17" s="5" customFormat="1" ht="24" customHeight="1">
      <c r="A6" s="37"/>
      <c r="B6" s="37"/>
      <c r="C6" s="37"/>
      <c r="D6" s="37"/>
      <c r="E6" s="36"/>
      <c r="F6" s="8" t="s">
        <v>71</v>
      </c>
      <c r="G6" s="9" t="s">
        <v>72</v>
      </c>
      <c r="H6" s="9" t="s">
        <v>71</v>
      </c>
      <c r="I6" s="9" t="s">
        <v>72</v>
      </c>
      <c r="J6" s="9" t="s">
        <v>72</v>
      </c>
      <c r="K6" s="34"/>
      <c r="L6" s="8" t="s">
        <v>71</v>
      </c>
      <c r="M6" s="9" t="s">
        <v>72</v>
      </c>
      <c r="N6" s="9" t="s">
        <v>71</v>
      </c>
      <c r="O6" s="9" t="s">
        <v>72</v>
      </c>
      <c r="P6" s="8" t="s">
        <v>72</v>
      </c>
      <c r="Q6" s="32"/>
    </row>
    <row r="7" spans="1:17" s="52" customFormat="1" ht="84.75" customHeight="1">
      <c r="A7" s="153"/>
      <c r="B7" s="154"/>
      <c r="C7" s="45" t="s">
        <v>7</v>
      </c>
      <c r="D7" s="46"/>
      <c r="E7" s="47"/>
      <c r="F7" s="48"/>
      <c r="G7" s="49"/>
      <c r="H7" s="49"/>
      <c r="I7" s="49"/>
      <c r="J7" s="49"/>
      <c r="K7" s="50"/>
      <c r="L7" s="48"/>
      <c r="M7" s="49"/>
      <c r="N7" s="49"/>
      <c r="O7" s="49"/>
      <c r="P7" s="48"/>
      <c r="Q7" s="51"/>
    </row>
    <row r="8" spans="1:17" s="52" customFormat="1" ht="321" customHeight="1">
      <c r="A8" s="153">
        <v>1</v>
      </c>
      <c r="B8" s="154"/>
      <c r="C8" s="53" t="s">
        <v>100</v>
      </c>
      <c r="D8" s="54"/>
      <c r="E8" s="55"/>
      <c r="F8" s="56"/>
      <c r="G8" s="57"/>
      <c r="H8" s="57"/>
      <c r="I8" s="57"/>
      <c r="J8" s="57"/>
      <c r="K8" s="58"/>
      <c r="L8" s="56"/>
      <c r="M8" s="57"/>
      <c r="N8" s="57"/>
      <c r="O8" s="57"/>
      <c r="P8" s="56"/>
      <c r="Q8" s="59"/>
    </row>
    <row r="9" spans="1:17" s="68" customFormat="1" ht="79.5" customHeight="1">
      <c r="A9" s="153"/>
      <c r="B9" s="172">
        <v>1.1000000000000001</v>
      </c>
      <c r="C9" s="60" t="s">
        <v>58</v>
      </c>
      <c r="D9" s="61" t="s">
        <v>8</v>
      </c>
      <c r="E9" s="62">
        <v>1</v>
      </c>
      <c r="F9" s="63">
        <v>40000</v>
      </c>
      <c r="G9" s="64">
        <f>F9*E9</f>
        <v>40000</v>
      </c>
      <c r="H9" s="64">
        <v>85000</v>
      </c>
      <c r="I9" s="64">
        <f>H9*E9</f>
        <v>85000</v>
      </c>
      <c r="J9" s="64">
        <f>I9+G9</f>
        <v>125000</v>
      </c>
      <c r="K9" s="62">
        <v>0</v>
      </c>
      <c r="L9" s="65">
        <v>40000</v>
      </c>
      <c r="M9" s="66">
        <f>L9*K9</f>
        <v>0</v>
      </c>
      <c r="N9" s="66">
        <v>85000</v>
      </c>
      <c r="O9" s="66">
        <f>N9*K9</f>
        <v>0</v>
      </c>
      <c r="P9" s="65">
        <f>O9+M9</f>
        <v>0</v>
      </c>
      <c r="Q9" s="67"/>
    </row>
    <row r="10" spans="1:17" s="68" customFormat="1" ht="79.5" customHeight="1">
      <c r="A10" s="153"/>
      <c r="B10" s="172">
        <v>1.2</v>
      </c>
      <c r="C10" s="69" t="s">
        <v>9</v>
      </c>
      <c r="D10" s="61" t="s">
        <v>8</v>
      </c>
      <c r="E10" s="62">
        <v>1</v>
      </c>
      <c r="F10" s="63">
        <v>40000</v>
      </c>
      <c r="G10" s="64">
        <f t="shared" ref="G10:G17" si="0">F10*E10</f>
        <v>40000</v>
      </c>
      <c r="H10" s="64">
        <v>85000</v>
      </c>
      <c r="I10" s="64">
        <f t="shared" ref="I10:I17" si="1">H10*E10</f>
        <v>85000</v>
      </c>
      <c r="J10" s="64">
        <f t="shared" ref="J10:J17" si="2">I10+G10</f>
        <v>125000</v>
      </c>
      <c r="K10" s="62">
        <v>0</v>
      </c>
      <c r="L10" s="65">
        <v>40000</v>
      </c>
      <c r="M10" s="66">
        <f>L10*K10</f>
        <v>0</v>
      </c>
      <c r="N10" s="66">
        <v>85000</v>
      </c>
      <c r="O10" s="66">
        <f>N10*K10</f>
        <v>0</v>
      </c>
      <c r="P10" s="65">
        <f>O10+M10</f>
        <v>0</v>
      </c>
      <c r="Q10" s="70"/>
    </row>
    <row r="11" spans="1:17" s="68" customFormat="1" ht="79.5" customHeight="1">
      <c r="A11" s="153"/>
      <c r="B11" s="172">
        <v>1.3</v>
      </c>
      <c r="C11" s="69" t="s">
        <v>10</v>
      </c>
      <c r="D11" s="61" t="s">
        <v>8</v>
      </c>
      <c r="E11" s="62">
        <v>1</v>
      </c>
      <c r="F11" s="63">
        <v>50000</v>
      </c>
      <c r="G11" s="64">
        <f t="shared" si="0"/>
        <v>50000</v>
      </c>
      <c r="H11" s="64">
        <v>95000</v>
      </c>
      <c r="I11" s="64">
        <f t="shared" si="1"/>
        <v>95000</v>
      </c>
      <c r="J11" s="64">
        <f t="shared" si="2"/>
        <v>145000</v>
      </c>
      <c r="K11" s="62">
        <v>0</v>
      </c>
      <c r="L11" s="65">
        <v>50000</v>
      </c>
      <c r="M11" s="66">
        <f t="shared" ref="M11:M17" si="3">L11*K11</f>
        <v>0</v>
      </c>
      <c r="N11" s="66">
        <v>95000</v>
      </c>
      <c r="O11" s="66">
        <f t="shared" ref="O11:O17" si="4">N11*K11</f>
        <v>0</v>
      </c>
      <c r="P11" s="65">
        <f t="shared" ref="P11:P17" si="5">O11+M11</f>
        <v>0</v>
      </c>
      <c r="Q11" s="70"/>
    </row>
    <row r="12" spans="1:17" s="68" customFormat="1" ht="79.5" customHeight="1">
      <c r="A12" s="155"/>
      <c r="B12" s="172">
        <v>1.4</v>
      </c>
      <c r="C12" s="71" t="s">
        <v>11</v>
      </c>
      <c r="D12" s="72" t="s">
        <v>8</v>
      </c>
      <c r="E12" s="73">
        <v>1</v>
      </c>
      <c r="F12" s="74">
        <v>45000</v>
      </c>
      <c r="G12" s="75">
        <f t="shared" si="0"/>
        <v>45000</v>
      </c>
      <c r="H12" s="75">
        <v>80000</v>
      </c>
      <c r="I12" s="75">
        <f t="shared" si="1"/>
        <v>80000</v>
      </c>
      <c r="J12" s="75">
        <f t="shared" si="2"/>
        <v>125000</v>
      </c>
      <c r="K12" s="73">
        <v>0</v>
      </c>
      <c r="L12" s="76">
        <v>45000</v>
      </c>
      <c r="M12" s="77">
        <f t="shared" si="3"/>
        <v>0</v>
      </c>
      <c r="N12" s="77">
        <v>80000</v>
      </c>
      <c r="O12" s="77">
        <f t="shared" si="4"/>
        <v>0</v>
      </c>
      <c r="P12" s="76">
        <f t="shared" si="5"/>
        <v>0</v>
      </c>
      <c r="Q12" s="70"/>
    </row>
    <row r="13" spans="1:17" s="68" customFormat="1" ht="79.5" customHeight="1">
      <c r="A13" s="153"/>
      <c r="B13" s="172">
        <v>1.5</v>
      </c>
      <c r="C13" s="156" t="s">
        <v>12</v>
      </c>
      <c r="D13" s="157" t="s">
        <v>8</v>
      </c>
      <c r="E13" s="158">
        <v>1</v>
      </c>
      <c r="F13" s="65">
        <v>40000</v>
      </c>
      <c r="G13" s="66">
        <f t="shared" si="0"/>
        <v>40000</v>
      </c>
      <c r="H13" s="66">
        <v>80000</v>
      </c>
      <c r="I13" s="66">
        <f t="shared" si="1"/>
        <v>80000</v>
      </c>
      <c r="J13" s="66">
        <f t="shared" si="2"/>
        <v>120000</v>
      </c>
      <c r="K13" s="158">
        <v>0</v>
      </c>
      <c r="L13" s="65">
        <v>40000</v>
      </c>
      <c r="M13" s="66">
        <f t="shared" si="3"/>
        <v>0</v>
      </c>
      <c r="N13" s="66">
        <v>80000</v>
      </c>
      <c r="O13" s="66">
        <f t="shared" si="4"/>
        <v>0</v>
      </c>
      <c r="P13" s="65">
        <f t="shared" si="5"/>
        <v>0</v>
      </c>
      <c r="Q13" s="159"/>
    </row>
    <row r="14" spans="1:17" s="68" customFormat="1" ht="79.5" customHeight="1">
      <c r="A14" s="153"/>
      <c r="B14" s="172">
        <v>1.6</v>
      </c>
      <c r="C14" s="69" t="s">
        <v>13</v>
      </c>
      <c r="D14" s="61" t="s">
        <v>8</v>
      </c>
      <c r="E14" s="62">
        <v>1</v>
      </c>
      <c r="F14" s="63">
        <v>40000</v>
      </c>
      <c r="G14" s="64">
        <f t="shared" si="0"/>
        <v>40000</v>
      </c>
      <c r="H14" s="64">
        <v>80000</v>
      </c>
      <c r="I14" s="64">
        <f t="shared" si="1"/>
        <v>80000</v>
      </c>
      <c r="J14" s="64">
        <f t="shared" si="2"/>
        <v>120000</v>
      </c>
      <c r="K14" s="62">
        <v>0</v>
      </c>
      <c r="L14" s="65">
        <v>40000</v>
      </c>
      <c r="M14" s="66">
        <f t="shared" si="3"/>
        <v>0</v>
      </c>
      <c r="N14" s="66">
        <v>80000</v>
      </c>
      <c r="O14" s="66">
        <f t="shared" si="4"/>
        <v>0</v>
      </c>
      <c r="P14" s="65">
        <f t="shared" si="5"/>
        <v>0</v>
      </c>
      <c r="Q14" s="70"/>
    </row>
    <row r="15" spans="1:17" s="68" customFormat="1" ht="79.5" customHeight="1">
      <c r="A15" s="153"/>
      <c r="B15" s="172">
        <v>1.7</v>
      </c>
      <c r="C15" s="69" t="s">
        <v>14</v>
      </c>
      <c r="D15" s="61" t="s">
        <v>8</v>
      </c>
      <c r="E15" s="62">
        <v>1</v>
      </c>
      <c r="F15" s="63">
        <v>35000</v>
      </c>
      <c r="G15" s="64">
        <f t="shared" si="0"/>
        <v>35000</v>
      </c>
      <c r="H15" s="64">
        <v>60000</v>
      </c>
      <c r="I15" s="64">
        <f t="shared" si="1"/>
        <v>60000</v>
      </c>
      <c r="J15" s="64">
        <f t="shared" si="2"/>
        <v>95000</v>
      </c>
      <c r="K15" s="62">
        <v>0</v>
      </c>
      <c r="L15" s="65">
        <v>35000</v>
      </c>
      <c r="M15" s="66">
        <f t="shared" si="3"/>
        <v>0</v>
      </c>
      <c r="N15" s="66">
        <v>60000</v>
      </c>
      <c r="O15" s="66">
        <f t="shared" si="4"/>
        <v>0</v>
      </c>
      <c r="P15" s="65">
        <f t="shared" si="5"/>
        <v>0</v>
      </c>
      <c r="Q15" s="70"/>
    </row>
    <row r="16" spans="1:17" s="68" customFormat="1" ht="79.5" customHeight="1">
      <c r="A16" s="153"/>
      <c r="B16" s="172">
        <v>1.8</v>
      </c>
      <c r="C16" s="69" t="s">
        <v>15</v>
      </c>
      <c r="D16" s="61" t="s">
        <v>8</v>
      </c>
      <c r="E16" s="62">
        <v>1</v>
      </c>
      <c r="F16" s="63">
        <v>45000</v>
      </c>
      <c r="G16" s="64">
        <f t="shared" si="0"/>
        <v>45000</v>
      </c>
      <c r="H16" s="64">
        <v>80000</v>
      </c>
      <c r="I16" s="64">
        <f t="shared" si="1"/>
        <v>80000</v>
      </c>
      <c r="J16" s="64">
        <f t="shared" si="2"/>
        <v>125000</v>
      </c>
      <c r="K16" s="62">
        <v>0</v>
      </c>
      <c r="L16" s="65">
        <v>45000</v>
      </c>
      <c r="M16" s="66">
        <f t="shared" si="3"/>
        <v>0</v>
      </c>
      <c r="N16" s="66">
        <v>80000</v>
      </c>
      <c r="O16" s="66">
        <f t="shared" si="4"/>
        <v>0</v>
      </c>
      <c r="P16" s="65">
        <f t="shared" si="5"/>
        <v>0</v>
      </c>
      <c r="Q16" s="70"/>
    </row>
    <row r="17" spans="1:17" s="68" customFormat="1" ht="64.5" customHeight="1">
      <c r="A17" s="155"/>
      <c r="B17" s="172">
        <v>1.9</v>
      </c>
      <c r="C17" s="71" t="s">
        <v>16</v>
      </c>
      <c r="D17" s="72" t="s">
        <v>8</v>
      </c>
      <c r="E17" s="73">
        <v>1</v>
      </c>
      <c r="F17" s="74">
        <v>40000</v>
      </c>
      <c r="G17" s="75">
        <f t="shared" si="0"/>
        <v>40000</v>
      </c>
      <c r="H17" s="75">
        <v>75000</v>
      </c>
      <c r="I17" s="75">
        <f t="shared" si="1"/>
        <v>75000</v>
      </c>
      <c r="J17" s="75">
        <f t="shared" si="2"/>
        <v>115000</v>
      </c>
      <c r="K17" s="73">
        <v>0</v>
      </c>
      <c r="L17" s="76">
        <v>40000</v>
      </c>
      <c r="M17" s="77">
        <f t="shared" si="3"/>
        <v>0</v>
      </c>
      <c r="N17" s="77">
        <v>75000</v>
      </c>
      <c r="O17" s="77">
        <f t="shared" si="4"/>
        <v>0</v>
      </c>
      <c r="P17" s="76">
        <f t="shared" si="5"/>
        <v>0</v>
      </c>
      <c r="Q17" s="70"/>
    </row>
    <row r="18" spans="1:17" s="52" customFormat="1" ht="218.25" customHeight="1">
      <c r="A18" s="160">
        <v>2</v>
      </c>
      <c r="B18" s="161"/>
      <c r="C18" s="78" t="s">
        <v>101</v>
      </c>
      <c r="D18" s="79"/>
      <c r="E18" s="80"/>
      <c r="F18" s="81"/>
      <c r="G18" s="82"/>
      <c r="H18" s="82"/>
      <c r="I18" s="82"/>
      <c r="J18" s="82"/>
      <c r="K18" s="80"/>
      <c r="L18" s="83"/>
      <c r="M18" s="84"/>
      <c r="N18" s="84"/>
      <c r="O18" s="84"/>
      <c r="P18" s="83"/>
      <c r="Q18" s="85"/>
    </row>
    <row r="19" spans="1:17" s="68" customFormat="1" ht="35.25" customHeight="1">
      <c r="A19" s="153"/>
      <c r="B19" s="172">
        <v>2.1</v>
      </c>
      <c r="C19" s="60" t="s">
        <v>73</v>
      </c>
      <c r="D19" s="61" t="s">
        <v>17</v>
      </c>
      <c r="E19" s="62">
        <v>1</v>
      </c>
      <c r="F19" s="63">
        <v>5000</v>
      </c>
      <c r="G19" s="64">
        <f t="shared" ref="G19" si="6">F19*E19</f>
        <v>5000</v>
      </c>
      <c r="H19" s="64">
        <v>5000</v>
      </c>
      <c r="I19" s="64">
        <f t="shared" ref="I19" si="7">H19*E19</f>
        <v>5000</v>
      </c>
      <c r="J19" s="64">
        <f t="shared" ref="J19" si="8">I19+G19</f>
        <v>10000</v>
      </c>
      <c r="K19" s="62">
        <v>0</v>
      </c>
      <c r="L19" s="65">
        <v>5000</v>
      </c>
      <c r="M19" s="66">
        <f t="shared" ref="M19" si="9">L19*K19</f>
        <v>0</v>
      </c>
      <c r="N19" s="66">
        <v>5000</v>
      </c>
      <c r="O19" s="66">
        <f t="shared" ref="O19" si="10">N19*K19</f>
        <v>0</v>
      </c>
      <c r="P19" s="65">
        <f t="shared" ref="P19" si="11">O19+M19</f>
        <v>0</v>
      </c>
      <c r="Q19" s="70"/>
    </row>
    <row r="20" spans="1:17" s="68" customFormat="1" ht="35.25" customHeight="1">
      <c r="A20" s="153"/>
      <c r="B20" s="172">
        <v>2.2000000000000002</v>
      </c>
      <c r="C20" s="69" t="s">
        <v>18</v>
      </c>
      <c r="D20" s="61" t="s">
        <v>17</v>
      </c>
      <c r="E20" s="62">
        <v>1</v>
      </c>
      <c r="F20" s="63">
        <v>5000</v>
      </c>
      <c r="G20" s="64">
        <f t="shared" ref="G20:G23" si="12">F20*E20</f>
        <v>5000</v>
      </c>
      <c r="H20" s="64">
        <v>5000</v>
      </c>
      <c r="I20" s="64">
        <f t="shared" ref="I20:I23" si="13">H20*E20</f>
        <v>5000</v>
      </c>
      <c r="J20" s="64">
        <f t="shared" ref="J20:J23" si="14">I20+G20</f>
        <v>10000</v>
      </c>
      <c r="K20" s="62">
        <v>0</v>
      </c>
      <c r="L20" s="65">
        <v>5000</v>
      </c>
      <c r="M20" s="66">
        <f t="shared" ref="M20:M23" si="15">L20*K20</f>
        <v>0</v>
      </c>
      <c r="N20" s="66">
        <v>5000</v>
      </c>
      <c r="O20" s="66">
        <f t="shared" ref="O20:O23" si="16">N20*K20</f>
        <v>0</v>
      </c>
      <c r="P20" s="65">
        <f t="shared" ref="P20:P23" si="17">O20+M20</f>
        <v>0</v>
      </c>
      <c r="Q20" s="70"/>
    </row>
    <row r="21" spans="1:17" s="68" customFormat="1" ht="35.25" customHeight="1">
      <c r="A21" s="153"/>
      <c r="B21" s="172">
        <v>2.2999999999999998</v>
      </c>
      <c r="C21" s="69" t="s">
        <v>18</v>
      </c>
      <c r="D21" s="61" t="s">
        <v>19</v>
      </c>
      <c r="E21" s="62">
        <v>2</v>
      </c>
      <c r="F21" s="63">
        <v>5000</v>
      </c>
      <c r="G21" s="64">
        <f t="shared" si="12"/>
        <v>10000</v>
      </c>
      <c r="H21" s="64">
        <v>5000</v>
      </c>
      <c r="I21" s="64">
        <f t="shared" si="13"/>
        <v>10000</v>
      </c>
      <c r="J21" s="64">
        <f t="shared" si="14"/>
        <v>20000</v>
      </c>
      <c r="K21" s="62">
        <v>0</v>
      </c>
      <c r="L21" s="65">
        <v>5000</v>
      </c>
      <c r="M21" s="66">
        <f t="shared" si="15"/>
        <v>0</v>
      </c>
      <c r="N21" s="66">
        <v>5000</v>
      </c>
      <c r="O21" s="66">
        <f t="shared" si="16"/>
        <v>0</v>
      </c>
      <c r="P21" s="65">
        <f t="shared" si="17"/>
        <v>0</v>
      </c>
      <c r="Q21" s="70"/>
    </row>
    <row r="22" spans="1:17" s="68" customFormat="1" ht="35.25" customHeight="1">
      <c r="A22" s="153"/>
      <c r="B22" s="172">
        <v>2.4</v>
      </c>
      <c r="C22" s="69" t="s">
        <v>20</v>
      </c>
      <c r="D22" s="61" t="s">
        <v>17</v>
      </c>
      <c r="E22" s="62">
        <v>1</v>
      </c>
      <c r="F22" s="63">
        <v>5000</v>
      </c>
      <c r="G22" s="64">
        <f t="shared" si="12"/>
        <v>5000</v>
      </c>
      <c r="H22" s="64">
        <v>5000</v>
      </c>
      <c r="I22" s="64">
        <f t="shared" si="13"/>
        <v>5000</v>
      </c>
      <c r="J22" s="64">
        <f t="shared" si="14"/>
        <v>10000</v>
      </c>
      <c r="K22" s="62">
        <v>0</v>
      </c>
      <c r="L22" s="65">
        <v>5000</v>
      </c>
      <c r="M22" s="66">
        <f t="shared" si="15"/>
        <v>0</v>
      </c>
      <c r="N22" s="66">
        <v>5000</v>
      </c>
      <c r="O22" s="66">
        <f t="shared" si="16"/>
        <v>0</v>
      </c>
      <c r="P22" s="65">
        <f t="shared" si="17"/>
        <v>0</v>
      </c>
      <c r="Q22" s="70"/>
    </row>
    <row r="23" spans="1:17" s="68" customFormat="1" ht="35.25" customHeight="1">
      <c r="A23" s="155"/>
      <c r="B23" s="172">
        <v>2.5</v>
      </c>
      <c r="C23" s="71" t="s">
        <v>21</v>
      </c>
      <c r="D23" s="72" t="s">
        <v>19</v>
      </c>
      <c r="E23" s="73">
        <v>3</v>
      </c>
      <c r="F23" s="74">
        <v>5000</v>
      </c>
      <c r="G23" s="75">
        <f t="shared" si="12"/>
        <v>15000</v>
      </c>
      <c r="H23" s="75">
        <v>5000</v>
      </c>
      <c r="I23" s="75">
        <f t="shared" si="13"/>
        <v>15000</v>
      </c>
      <c r="J23" s="75">
        <f t="shared" si="14"/>
        <v>30000</v>
      </c>
      <c r="K23" s="73">
        <v>0</v>
      </c>
      <c r="L23" s="76">
        <v>5000</v>
      </c>
      <c r="M23" s="77">
        <f t="shared" si="15"/>
        <v>0</v>
      </c>
      <c r="N23" s="77">
        <v>5000</v>
      </c>
      <c r="O23" s="77">
        <f t="shared" si="16"/>
        <v>0</v>
      </c>
      <c r="P23" s="76">
        <f t="shared" si="17"/>
        <v>0</v>
      </c>
      <c r="Q23" s="70"/>
    </row>
    <row r="24" spans="1:17" s="52" customFormat="1" ht="275.25" customHeight="1">
      <c r="A24" s="173">
        <v>3</v>
      </c>
      <c r="B24" s="154"/>
      <c r="C24" s="45" t="s">
        <v>102</v>
      </c>
      <c r="D24" s="131"/>
      <c r="E24" s="132"/>
      <c r="F24" s="162"/>
      <c r="G24" s="130"/>
      <c r="H24" s="130"/>
      <c r="I24" s="130"/>
      <c r="J24" s="130"/>
      <c r="K24" s="132"/>
      <c r="L24" s="89"/>
      <c r="M24" s="90"/>
      <c r="N24" s="90"/>
      <c r="O24" s="90"/>
      <c r="P24" s="89"/>
      <c r="Q24" s="163"/>
    </row>
    <row r="25" spans="1:17" s="52" customFormat="1" ht="27" customHeight="1">
      <c r="A25" s="153"/>
      <c r="B25" s="172">
        <v>3.1</v>
      </c>
      <c r="C25" s="60" t="s">
        <v>61</v>
      </c>
      <c r="D25" s="86" t="s">
        <v>22</v>
      </c>
      <c r="E25" s="87">
        <v>950</v>
      </c>
      <c r="F25" s="63">
        <v>522</v>
      </c>
      <c r="G25" s="64">
        <f t="shared" ref="G25:G37" si="18">F25*E25</f>
        <v>495900</v>
      </c>
      <c r="H25" s="64">
        <v>150</v>
      </c>
      <c r="I25" s="64">
        <f t="shared" ref="I25:I37" si="19">H25*E25</f>
        <v>142500</v>
      </c>
      <c r="J25" s="64">
        <f t="shared" ref="J25:J37" si="20">I25+G25</f>
        <v>638400</v>
      </c>
      <c r="K25" s="92">
        <v>0</v>
      </c>
      <c r="L25" s="65">
        <v>522</v>
      </c>
      <c r="M25" s="66">
        <f t="shared" ref="M25" si="21">L25*K25</f>
        <v>0</v>
      </c>
      <c r="N25" s="66">
        <v>150</v>
      </c>
      <c r="O25" s="66">
        <f t="shared" ref="O25" si="22">N25*K25</f>
        <v>0</v>
      </c>
      <c r="P25" s="65">
        <f t="shared" ref="P25" si="23">O25+M25</f>
        <v>0</v>
      </c>
      <c r="Q25" s="91"/>
    </row>
    <row r="26" spans="1:17" s="52" customFormat="1" ht="38.25" customHeight="1">
      <c r="A26" s="155"/>
      <c r="B26" s="174">
        <v>3.2</v>
      </c>
      <c r="C26" s="71" t="s">
        <v>23</v>
      </c>
      <c r="D26" s="94" t="s">
        <v>22</v>
      </c>
      <c r="E26" s="95">
        <v>1405</v>
      </c>
      <c r="F26" s="74">
        <v>897</v>
      </c>
      <c r="G26" s="75">
        <f t="shared" si="18"/>
        <v>1260285</v>
      </c>
      <c r="H26" s="75">
        <v>150</v>
      </c>
      <c r="I26" s="75">
        <f t="shared" si="19"/>
        <v>210750</v>
      </c>
      <c r="J26" s="75">
        <f t="shared" si="20"/>
        <v>1471035</v>
      </c>
      <c r="K26" s="96">
        <v>2443.67</v>
      </c>
      <c r="L26" s="76">
        <v>897</v>
      </c>
      <c r="M26" s="77">
        <f t="shared" ref="M26:M33" si="24">L26*K26</f>
        <v>2191971.9900000002</v>
      </c>
      <c r="N26" s="77">
        <v>150</v>
      </c>
      <c r="O26" s="77">
        <f t="shared" ref="O26:O33" si="25">N26*K26</f>
        <v>366550.5</v>
      </c>
      <c r="P26" s="76">
        <f t="shared" ref="P26:P33" si="26">O26+M26</f>
        <v>2558522.4900000002</v>
      </c>
      <c r="Q26" s="150" t="s">
        <v>93</v>
      </c>
    </row>
    <row r="27" spans="1:17" s="52" customFormat="1" ht="33" customHeight="1">
      <c r="A27" s="153"/>
      <c r="B27" s="172">
        <v>3.3</v>
      </c>
      <c r="C27" s="156" t="s">
        <v>24</v>
      </c>
      <c r="D27" s="97" t="s">
        <v>22</v>
      </c>
      <c r="E27" s="98">
        <v>1425</v>
      </c>
      <c r="F27" s="65">
        <v>1340</v>
      </c>
      <c r="G27" s="66">
        <f t="shared" si="18"/>
        <v>1909500</v>
      </c>
      <c r="H27" s="66">
        <v>175</v>
      </c>
      <c r="I27" s="66">
        <f t="shared" si="19"/>
        <v>249375</v>
      </c>
      <c r="J27" s="66">
        <f t="shared" si="20"/>
        <v>2158875</v>
      </c>
      <c r="K27" s="99">
        <v>1593.15</v>
      </c>
      <c r="L27" s="65">
        <v>1340</v>
      </c>
      <c r="M27" s="66">
        <f t="shared" si="24"/>
        <v>2134821</v>
      </c>
      <c r="N27" s="66">
        <v>175</v>
      </c>
      <c r="O27" s="66">
        <f t="shared" si="25"/>
        <v>278801.25</v>
      </c>
      <c r="P27" s="65">
        <f t="shared" si="26"/>
        <v>2413622.25</v>
      </c>
      <c r="Q27" s="151" t="s">
        <v>94</v>
      </c>
    </row>
    <row r="28" spans="1:17" s="52" customFormat="1" ht="33" customHeight="1">
      <c r="A28" s="153"/>
      <c r="B28" s="174">
        <v>3.4</v>
      </c>
      <c r="C28" s="69" t="s">
        <v>25</v>
      </c>
      <c r="D28" s="100" t="s">
        <v>22</v>
      </c>
      <c r="E28" s="101">
        <v>1395</v>
      </c>
      <c r="F28" s="63">
        <v>1715</v>
      </c>
      <c r="G28" s="64">
        <f t="shared" si="18"/>
        <v>2392425</v>
      </c>
      <c r="H28" s="64">
        <v>200</v>
      </c>
      <c r="I28" s="64">
        <f t="shared" si="19"/>
        <v>279000</v>
      </c>
      <c r="J28" s="64">
        <f t="shared" si="20"/>
        <v>2671425</v>
      </c>
      <c r="K28" s="92">
        <v>1161.1500000000001</v>
      </c>
      <c r="L28" s="65">
        <v>1715</v>
      </c>
      <c r="M28" s="66">
        <f t="shared" si="24"/>
        <v>1991372.2500000002</v>
      </c>
      <c r="N28" s="66">
        <v>200</v>
      </c>
      <c r="O28" s="66">
        <f t="shared" si="25"/>
        <v>232230.00000000003</v>
      </c>
      <c r="P28" s="65">
        <f t="shared" si="26"/>
        <v>2223602.2500000005</v>
      </c>
      <c r="Q28" s="91"/>
    </row>
    <row r="29" spans="1:17" s="52" customFormat="1" ht="33" customHeight="1">
      <c r="A29" s="153"/>
      <c r="B29" s="172">
        <v>3.5</v>
      </c>
      <c r="C29" s="69" t="s">
        <v>26</v>
      </c>
      <c r="D29" s="100" t="s">
        <v>22</v>
      </c>
      <c r="E29" s="102">
        <v>430</v>
      </c>
      <c r="F29" s="63">
        <v>2115</v>
      </c>
      <c r="G29" s="64">
        <f t="shared" si="18"/>
        <v>909450</v>
      </c>
      <c r="H29" s="64">
        <v>200</v>
      </c>
      <c r="I29" s="64">
        <f t="shared" si="19"/>
        <v>86000</v>
      </c>
      <c r="J29" s="64">
        <f t="shared" si="20"/>
        <v>995450</v>
      </c>
      <c r="K29" s="92">
        <v>400.41</v>
      </c>
      <c r="L29" s="65">
        <v>2115</v>
      </c>
      <c r="M29" s="66">
        <f t="shared" si="24"/>
        <v>846867.15</v>
      </c>
      <c r="N29" s="66">
        <v>200</v>
      </c>
      <c r="O29" s="66">
        <f t="shared" si="25"/>
        <v>80082</v>
      </c>
      <c r="P29" s="65">
        <f t="shared" si="26"/>
        <v>926949.15</v>
      </c>
      <c r="Q29" s="91"/>
    </row>
    <row r="30" spans="1:17" s="52" customFormat="1" ht="33" customHeight="1">
      <c r="A30" s="153"/>
      <c r="B30" s="174">
        <v>3.6</v>
      </c>
      <c r="C30" s="69" t="s">
        <v>27</v>
      </c>
      <c r="D30" s="100" t="s">
        <v>22</v>
      </c>
      <c r="E30" s="102">
        <v>75</v>
      </c>
      <c r="F30" s="63">
        <v>2525</v>
      </c>
      <c r="G30" s="64">
        <f t="shared" si="18"/>
        <v>189375</v>
      </c>
      <c r="H30" s="64">
        <v>225</v>
      </c>
      <c r="I30" s="64">
        <f t="shared" si="19"/>
        <v>16875</v>
      </c>
      <c r="J30" s="64">
        <f t="shared" si="20"/>
        <v>206250</v>
      </c>
      <c r="K30" s="92">
        <v>163.96</v>
      </c>
      <c r="L30" s="65">
        <v>2525</v>
      </c>
      <c r="M30" s="66">
        <f t="shared" si="24"/>
        <v>413999</v>
      </c>
      <c r="N30" s="66">
        <v>225</v>
      </c>
      <c r="O30" s="66">
        <f t="shared" si="25"/>
        <v>36891</v>
      </c>
      <c r="P30" s="65">
        <f t="shared" si="26"/>
        <v>450890</v>
      </c>
      <c r="Q30" s="152" t="s">
        <v>94</v>
      </c>
    </row>
    <row r="31" spans="1:17" s="52" customFormat="1" ht="33" customHeight="1">
      <c r="A31" s="153"/>
      <c r="B31" s="172">
        <v>3.7</v>
      </c>
      <c r="C31" s="69" t="s">
        <v>28</v>
      </c>
      <c r="D31" s="100" t="s">
        <v>22</v>
      </c>
      <c r="E31" s="102">
        <v>970</v>
      </c>
      <c r="F31" s="63">
        <v>3508</v>
      </c>
      <c r="G31" s="64">
        <f t="shared" si="18"/>
        <v>3402760</v>
      </c>
      <c r="H31" s="64">
        <v>250</v>
      </c>
      <c r="I31" s="64">
        <f t="shared" si="19"/>
        <v>242500</v>
      </c>
      <c r="J31" s="64">
        <f t="shared" si="20"/>
        <v>3645260</v>
      </c>
      <c r="K31" s="92">
        <v>437.52</v>
      </c>
      <c r="L31" s="65">
        <v>3508</v>
      </c>
      <c r="M31" s="66">
        <f t="shared" si="24"/>
        <v>1534820.16</v>
      </c>
      <c r="N31" s="66">
        <v>250</v>
      </c>
      <c r="O31" s="66">
        <f t="shared" si="25"/>
        <v>109380</v>
      </c>
      <c r="P31" s="65">
        <f t="shared" si="26"/>
        <v>1644200.16</v>
      </c>
      <c r="Q31" s="91"/>
    </row>
    <row r="32" spans="1:17" s="52" customFormat="1" ht="33" customHeight="1">
      <c r="A32" s="153"/>
      <c r="B32" s="174">
        <v>3.8</v>
      </c>
      <c r="C32" s="69" t="s">
        <v>29</v>
      </c>
      <c r="D32" s="100" t="s">
        <v>22</v>
      </c>
      <c r="E32" s="102">
        <v>5</v>
      </c>
      <c r="F32" s="63">
        <v>4900</v>
      </c>
      <c r="G32" s="64">
        <f t="shared" si="18"/>
        <v>24500</v>
      </c>
      <c r="H32" s="64">
        <v>275</v>
      </c>
      <c r="I32" s="64">
        <f t="shared" si="19"/>
        <v>1375</v>
      </c>
      <c r="J32" s="64">
        <f t="shared" si="20"/>
        <v>25875</v>
      </c>
      <c r="K32" s="92">
        <v>33.5</v>
      </c>
      <c r="L32" s="65">
        <v>4900</v>
      </c>
      <c r="M32" s="66">
        <f t="shared" si="24"/>
        <v>164150</v>
      </c>
      <c r="N32" s="66">
        <v>275</v>
      </c>
      <c r="O32" s="66">
        <f t="shared" si="25"/>
        <v>9212.5</v>
      </c>
      <c r="P32" s="65">
        <f t="shared" si="26"/>
        <v>173362.5</v>
      </c>
      <c r="Q32" s="103" t="s">
        <v>95</v>
      </c>
    </row>
    <row r="33" spans="1:17" s="52" customFormat="1" ht="33" customHeight="1">
      <c r="A33" s="153"/>
      <c r="B33" s="172">
        <v>3.9</v>
      </c>
      <c r="C33" s="69" t="s">
        <v>30</v>
      </c>
      <c r="D33" s="100" t="s">
        <v>22</v>
      </c>
      <c r="E33" s="102">
        <v>5</v>
      </c>
      <c r="F33" s="63">
        <v>6400</v>
      </c>
      <c r="G33" s="64">
        <f t="shared" si="18"/>
        <v>32000</v>
      </c>
      <c r="H33" s="64">
        <v>300</v>
      </c>
      <c r="I33" s="64">
        <f t="shared" si="19"/>
        <v>1500</v>
      </c>
      <c r="J33" s="64">
        <f t="shared" si="20"/>
        <v>33500</v>
      </c>
      <c r="K33" s="92">
        <v>0</v>
      </c>
      <c r="L33" s="65">
        <v>6400</v>
      </c>
      <c r="M33" s="66">
        <f t="shared" si="24"/>
        <v>0</v>
      </c>
      <c r="N33" s="66">
        <v>300</v>
      </c>
      <c r="O33" s="66">
        <f t="shared" si="25"/>
        <v>0</v>
      </c>
      <c r="P33" s="65">
        <f t="shared" si="26"/>
        <v>0</v>
      </c>
      <c r="Q33" s="91"/>
    </row>
    <row r="34" spans="1:17" s="52" customFormat="1" ht="33" customHeight="1">
      <c r="A34" s="153"/>
      <c r="B34" s="175">
        <v>3.1</v>
      </c>
      <c r="C34" s="88" t="s">
        <v>103</v>
      </c>
      <c r="D34" s="61" t="s">
        <v>22</v>
      </c>
      <c r="E34" s="62">
        <v>550</v>
      </c>
      <c r="F34" s="63">
        <v>540</v>
      </c>
      <c r="G34" s="64">
        <f t="shared" si="18"/>
        <v>297000</v>
      </c>
      <c r="H34" s="64">
        <v>150</v>
      </c>
      <c r="I34" s="64">
        <f t="shared" si="19"/>
        <v>82500</v>
      </c>
      <c r="J34" s="64">
        <f t="shared" si="20"/>
        <v>379500</v>
      </c>
      <c r="K34" s="62">
        <v>276</v>
      </c>
      <c r="L34" s="65">
        <v>540</v>
      </c>
      <c r="M34" s="66">
        <f t="shared" ref="M34:M37" si="27">L34*K34</f>
        <v>149040</v>
      </c>
      <c r="N34" s="66">
        <v>150</v>
      </c>
      <c r="O34" s="66">
        <f t="shared" ref="O34:O37" si="28">N34*K34</f>
        <v>41400</v>
      </c>
      <c r="P34" s="65">
        <f t="shared" ref="P34:P37" si="29">O34+M34</f>
        <v>190440</v>
      </c>
      <c r="Q34" s="91"/>
    </row>
    <row r="35" spans="1:17" s="52" customFormat="1" ht="33" customHeight="1">
      <c r="A35" s="153"/>
      <c r="B35" s="176">
        <v>3.11</v>
      </c>
      <c r="C35" s="53" t="s">
        <v>24</v>
      </c>
      <c r="D35" s="100" t="s">
        <v>22</v>
      </c>
      <c r="E35" s="102">
        <v>550</v>
      </c>
      <c r="F35" s="63">
        <v>878</v>
      </c>
      <c r="G35" s="64">
        <f t="shared" si="18"/>
        <v>482900</v>
      </c>
      <c r="H35" s="64">
        <v>200</v>
      </c>
      <c r="I35" s="64">
        <f t="shared" si="19"/>
        <v>110000</v>
      </c>
      <c r="J35" s="64">
        <f t="shared" si="20"/>
        <v>592900</v>
      </c>
      <c r="K35" s="62">
        <v>276</v>
      </c>
      <c r="L35" s="65">
        <v>878</v>
      </c>
      <c r="M35" s="66">
        <f t="shared" si="27"/>
        <v>242328</v>
      </c>
      <c r="N35" s="66">
        <v>200</v>
      </c>
      <c r="O35" s="66">
        <f t="shared" si="28"/>
        <v>55200</v>
      </c>
      <c r="P35" s="65">
        <f t="shared" si="29"/>
        <v>297528</v>
      </c>
      <c r="Q35" s="91"/>
    </row>
    <row r="36" spans="1:17" s="52" customFormat="1" ht="33" customHeight="1">
      <c r="A36" s="153"/>
      <c r="B36" s="175">
        <v>3.12</v>
      </c>
      <c r="C36" s="53" t="s">
        <v>23</v>
      </c>
      <c r="D36" s="100" t="s">
        <v>22</v>
      </c>
      <c r="E36" s="102">
        <v>10</v>
      </c>
      <c r="F36" s="63">
        <v>700</v>
      </c>
      <c r="G36" s="64">
        <f t="shared" si="18"/>
        <v>7000</v>
      </c>
      <c r="H36" s="64">
        <v>200</v>
      </c>
      <c r="I36" s="64">
        <f t="shared" si="19"/>
        <v>2000</v>
      </c>
      <c r="J36" s="64">
        <f t="shared" si="20"/>
        <v>9000</v>
      </c>
      <c r="K36" s="62">
        <v>0</v>
      </c>
      <c r="L36" s="65">
        <v>700</v>
      </c>
      <c r="M36" s="66">
        <f t="shared" si="27"/>
        <v>0</v>
      </c>
      <c r="N36" s="66">
        <v>200</v>
      </c>
      <c r="O36" s="66">
        <f t="shared" si="28"/>
        <v>0</v>
      </c>
      <c r="P36" s="65">
        <f t="shared" si="29"/>
        <v>0</v>
      </c>
      <c r="Q36" s="91"/>
    </row>
    <row r="37" spans="1:17" s="52" customFormat="1" ht="33" customHeight="1">
      <c r="A37" s="155"/>
      <c r="B37" s="176">
        <v>3.13</v>
      </c>
      <c r="C37" s="93" t="s">
        <v>25</v>
      </c>
      <c r="D37" s="94" t="s">
        <v>22</v>
      </c>
      <c r="E37" s="118">
        <v>10</v>
      </c>
      <c r="F37" s="74">
        <v>1125</v>
      </c>
      <c r="G37" s="75">
        <f t="shared" si="18"/>
        <v>11250</v>
      </c>
      <c r="H37" s="75">
        <v>200</v>
      </c>
      <c r="I37" s="75">
        <f t="shared" si="19"/>
        <v>2000</v>
      </c>
      <c r="J37" s="75">
        <f t="shared" si="20"/>
        <v>13250</v>
      </c>
      <c r="K37" s="73">
        <v>0</v>
      </c>
      <c r="L37" s="76">
        <v>1125</v>
      </c>
      <c r="M37" s="77">
        <f t="shared" si="27"/>
        <v>0</v>
      </c>
      <c r="N37" s="77">
        <v>200</v>
      </c>
      <c r="O37" s="77">
        <f t="shared" si="28"/>
        <v>0</v>
      </c>
      <c r="P37" s="76">
        <f t="shared" si="29"/>
        <v>0</v>
      </c>
      <c r="Q37" s="91"/>
    </row>
    <row r="38" spans="1:17" s="52" customFormat="1" ht="153.75" customHeight="1">
      <c r="A38" s="164">
        <v>4</v>
      </c>
      <c r="B38" s="165"/>
      <c r="C38" s="45" t="s">
        <v>31</v>
      </c>
      <c r="D38" s="131" t="s">
        <v>32</v>
      </c>
      <c r="E38" s="132">
        <v>1</v>
      </c>
      <c r="F38" s="89">
        <v>1150000</v>
      </c>
      <c r="G38" s="90">
        <f t="shared" ref="G38:G39" si="30">F38*E38</f>
        <v>1150000</v>
      </c>
      <c r="H38" s="90">
        <v>200000</v>
      </c>
      <c r="I38" s="90">
        <f t="shared" ref="I38:I39" si="31">H38*E38</f>
        <v>200000</v>
      </c>
      <c r="J38" s="90">
        <f t="shared" ref="J38:J39" si="32">I38+G38</f>
        <v>1350000</v>
      </c>
      <c r="K38" s="132">
        <v>1</v>
      </c>
      <c r="L38" s="89">
        <v>1150000</v>
      </c>
      <c r="M38" s="90">
        <f t="shared" ref="M38" si="33">L38*K38</f>
        <v>1150000</v>
      </c>
      <c r="N38" s="90">
        <v>200000</v>
      </c>
      <c r="O38" s="90">
        <f t="shared" ref="O38" si="34">N38*K38</f>
        <v>200000</v>
      </c>
      <c r="P38" s="89">
        <f t="shared" ref="P38" si="35">O38+M38</f>
        <v>1350000</v>
      </c>
      <c r="Q38" s="163"/>
    </row>
    <row r="39" spans="1:17" s="52" customFormat="1" ht="156" customHeight="1">
      <c r="A39" s="166">
        <v>5</v>
      </c>
      <c r="B39" s="167"/>
      <c r="C39" s="53" t="s">
        <v>33</v>
      </c>
      <c r="D39" s="86" t="s">
        <v>34</v>
      </c>
      <c r="E39" s="87">
        <v>600</v>
      </c>
      <c r="F39" s="104">
        <v>650</v>
      </c>
      <c r="G39" s="105">
        <f t="shared" si="30"/>
        <v>390000</v>
      </c>
      <c r="H39" s="105">
        <v>100</v>
      </c>
      <c r="I39" s="105">
        <f t="shared" si="31"/>
        <v>60000</v>
      </c>
      <c r="J39" s="105">
        <f t="shared" si="32"/>
        <v>450000</v>
      </c>
      <c r="K39" s="87">
        <v>0</v>
      </c>
      <c r="L39" s="89">
        <v>650</v>
      </c>
      <c r="M39" s="90">
        <f t="shared" ref="M39" si="36">L39*K39</f>
        <v>0</v>
      </c>
      <c r="N39" s="90">
        <v>100</v>
      </c>
      <c r="O39" s="90">
        <f t="shared" ref="O39" si="37">N39*K39</f>
        <v>0</v>
      </c>
      <c r="P39" s="89">
        <f t="shared" ref="P39" si="38">O39+M39</f>
        <v>0</v>
      </c>
      <c r="Q39" s="91"/>
    </row>
    <row r="40" spans="1:17" s="52" customFormat="1" ht="189" customHeight="1">
      <c r="A40" s="153">
        <v>6</v>
      </c>
      <c r="B40" s="171"/>
      <c r="C40" s="53" t="s">
        <v>59</v>
      </c>
      <c r="D40" s="86"/>
      <c r="E40" s="106"/>
      <c r="F40" s="107"/>
      <c r="G40" s="108"/>
      <c r="H40" s="108"/>
      <c r="I40" s="108"/>
      <c r="J40" s="108"/>
      <c r="K40" s="109"/>
      <c r="L40" s="110"/>
      <c r="M40" s="111"/>
      <c r="N40" s="111"/>
      <c r="O40" s="111"/>
      <c r="P40" s="110"/>
      <c r="Q40" s="91"/>
    </row>
    <row r="41" spans="1:17" s="52" customFormat="1" ht="29.25" customHeight="1">
      <c r="A41" s="153"/>
      <c r="B41" s="171">
        <v>6.1</v>
      </c>
      <c r="C41" s="53" t="s">
        <v>92</v>
      </c>
      <c r="D41" s="100" t="s">
        <v>22</v>
      </c>
      <c r="E41" s="102">
        <v>1600</v>
      </c>
      <c r="F41" s="63">
        <v>445</v>
      </c>
      <c r="G41" s="64">
        <f t="shared" ref="G41:G44" si="39">F41*E41</f>
        <v>712000</v>
      </c>
      <c r="H41" s="64">
        <v>80</v>
      </c>
      <c r="I41" s="64">
        <f t="shared" ref="I41:I44" si="40">H41*E41</f>
        <v>128000</v>
      </c>
      <c r="J41" s="64">
        <f t="shared" ref="J41:J44" si="41">I41+G41</f>
        <v>840000</v>
      </c>
      <c r="K41" s="62">
        <v>1768</v>
      </c>
      <c r="L41" s="65">
        <v>445</v>
      </c>
      <c r="M41" s="66">
        <f t="shared" ref="M41:M44" si="42">L41*K41</f>
        <v>786760</v>
      </c>
      <c r="N41" s="66">
        <v>80</v>
      </c>
      <c r="O41" s="66">
        <f t="shared" ref="O41:O44" si="43">N41*K41</f>
        <v>141440</v>
      </c>
      <c r="P41" s="65">
        <f t="shared" ref="P41:P44" si="44">O41+M41</f>
        <v>928200</v>
      </c>
      <c r="Q41" s="152" t="s">
        <v>94</v>
      </c>
    </row>
    <row r="42" spans="1:17" s="52" customFormat="1" ht="29.25" customHeight="1">
      <c r="A42" s="153"/>
      <c r="B42" s="171">
        <v>6.2</v>
      </c>
      <c r="C42" s="53" t="s">
        <v>35</v>
      </c>
      <c r="D42" s="100" t="s">
        <v>22</v>
      </c>
      <c r="E42" s="102">
        <v>150</v>
      </c>
      <c r="F42" s="63">
        <v>540</v>
      </c>
      <c r="G42" s="64">
        <f t="shared" si="39"/>
        <v>81000</v>
      </c>
      <c r="H42" s="64">
        <v>100</v>
      </c>
      <c r="I42" s="64">
        <f t="shared" si="40"/>
        <v>15000</v>
      </c>
      <c r="J42" s="64">
        <f t="shared" si="41"/>
        <v>96000</v>
      </c>
      <c r="K42" s="62">
        <v>65</v>
      </c>
      <c r="L42" s="65">
        <v>540</v>
      </c>
      <c r="M42" s="66">
        <f t="shared" si="42"/>
        <v>35100</v>
      </c>
      <c r="N42" s="66">
        <v>100</v>
      </c>
      <c r="O42" s="66">
        <f t="shared" si="43"/>
        <v>6500</v>
      </c>
      <c r="P42" s="65">
        <f t="shared" si="44"/>
        <v>41600</v>
      </c>
      <c r="Q42" s="91"/>
    </row>
    <row r="43" spans="1:17" s="52" customFormat="1" ht="29.25" customHeight="1">
      <c r="A43" s="153"/>
      <c r="B43" s="171">
        <v>6.3</v>
      </c>
      <c r="C43" s="53" t="s">
        <v>36</v>
      </c>
      <c r="D43" s="100" t="s">
        <v>22</v>
      </c>
      <c r="E43" s="102">
        <v>10</v>
      </c>
      <c r="F43" s="63">
        <v>640</v>
      </c>
      <c r="G43" s="64">
        <f t="shared" si="39"/>
        <v>6400</v>
      </c>
      <c r="H43" s="64">
        <v>125</v>
      </c>
      <c r="I43" s="64">
        <f t="shared" si="40"/>
        <v>1250</v>
      </c>
      <c r="J43" s="64">
        <f t="shared" si="41"/>
        <v>7650</v>
      </c>
      <c r="K43" s="62">
        <v>0</v>
      </c>
      <c r="L43" s="65">
        <v>640</v>
      </c>
      <c r="M43" s="66">
        <f t="shared" si="42"/>
        <v>0</v>
      </c>
      <c r="N43" s="66">
        <v>125</v>
      </c>
      <c r="O43" s="66">
        <f t="shared" si="43"/>
        <v>0</v>
      </c>
      <c r="P43" s="65">
        <f t="shared" si="44"/>
        <v>0</v>
      </c>
      <c r="Q43" s="91"/>
    </row>
    <row r="44" spans="1:17" s="52" customFormat="1" ht="29.25" customHeight="1">
      <c r="A44" s="155"/>
      <c r="B44" s="171">
        <v>6.4</v>
      </c>
      <c r="C44" s="93" t="s">
        <v>37</v>
      </c>
      <c r="D44" s="94" t="s">
        <v>22</v>
      </c>
      <c r="E44" s="118">
        <v>10</v>
      </c>
      <c r="F44" s="74">
        <v>950</v>
      </c>
      <c r="G44" s="75">
        <f t="shared" si="39"/>
        <v>9500</v>
      </c>
      <c r="H44" s="75">
        <v>150</v>
      </c>
      <c r="I44" s="75">
        <f t="shared" si="40"/>
        <v>1500</v>
      </c>
      <c r="J44" s="75">
        <f t="shared" si="41"/>
        <v>11000</v>
      </c>
      <c r="K44" s="73">
        <v>0</v>
      </c>
      <c r="L44" s="76">
        <v>950</v>
      </c>
      <c r="M44" s="77">
        <f t="shared" si="42"/>
        <v>0</v>
      </c>
      <c r="N44" s="77">
        <v>150</v>
      </c>
      <c r="O44" s="77">
        <f t="shared" si="43"/>
        <v>0</v>
      </c>
      <c r="P44" s="76">
        <f t="shared" si="44"/>
        <v>0</v>
      </c>
      <c r="Q44" s="91"/>
    </row>
    <row r="45" spans="1:17" s="52" customFormat="1" ht="102" customHeight="1">
      <c r="A45" s="153">
        <v>7</v>
      </c>
      <c r="B45" s="154"/>
      <c r="C45" s="45" t="s">
        <v>60</v>
      </c>
      <c r="D45" s="131"/>
      <c r="E45" s="132"/>
      <c r="F45" s="162"/>
      <c r="G45" s="130"/>
      <c r="H45" s="130"/>
      <c r="I45" s="130"/>
      <c r="J45" s="130"/>
      <c r="K45" s="158"/>
      <c r="L45" s="168"/>
      <c r="M45" s="169"/>
      <c r="N45" s="169"/>
      <c r="O45" s="169"/>
      <c r="P45" s="168"/>
      <c r="Q45" s="163"/>
    </row>
    <row r="46" spans="1:17" s="52" customFormat="1" ht="34.5" customHeight="1">
      <c r="A46" s="153"/>
      <c r="B46" s="172">
        <v>7.1</v>
      </c>
      <c r="C46" s="88" t="s">
        <v>61</v>
      </c>
      <c r="D46" s="86" t="s">
        <v>19</v>
      </c>
      <c r="E46" s="87">
        <v>67</v>
      </c>
      <c r="F46" s="63">
        <v>9600</v>
      </c>
      <c r="G46" s="64">
        <f t="shared" ref="G46:G50" si="45">F46*E46</f>
        <v>643200</v>
      </c>
      <c r="H46" s="64">
        <v>400</v>
      </c>
      <c r="I46" s="64">
        <f t="shared" ref="I46:I50" si="46">H46*E46</f>
        <v>26800</v>
      </c>
      <c r="J46" s="64">
        <f t="shared" ref="J46:J54" si="47">I46+G46</f>
        <v>670000</v>
      </c>
      <c r="K46" s="62">
        <v>66</v>
      </c>
      <c r="L46" s="65">
        <v>9600</v>
      </c>
      <c r="M46" s="66">
        <f t="shared" ref="M46:M49" si="48">L46*K46</f>
        <v>633600</v>
      </c>
      <c r="N46" s="66">
        <v>400</v>
      </c>
      <c r="O46" s="66">
        <f t="shared" ref="O46:O49" si="49">N46*K46</f>
        <v>26400</v>
      </c>
      <c r="P46" s="65">
        <f t="shared" ref="P46:P49" si="50">O46+M46</f>
        <v>660000</v>
      </c>
      <c r="Q46" s="91"/>
    </row>
    <row r="47" spans="1:17" s="52" customFormat="1" ht="34.5" customHeight="1">
      <c r="A47" s="153"/>
      <c r="B47" s="172">
        <v>7.2</v>
      </c>
      <c r="C47" s="53" t="s">
        <v>23</v>
      </c>
      <c r="D47" s="100" t="s">
        <v>19</v>
      </c>
      <c r="E47" s="102">
        <v>21</v>
      </c>
      <c r="F47" s="63">
        <v>10120</v>
      </c>
      <c r="G47" s="64">
        <f t="shared" si="45"/>
        <v>212520</v>
      </c>
      <c r="H47" s="64">
        <v>450</v>
      </c>
      <c r="I47" s="64">
        <f t="shared" si="46"/>
        <v>9450</v>
      </c>
      <c r="J47" s="64">
        <f t="shared" si="47"/>
        <v>221970</v>
      </c>
      <c r="K47" s="62">
        <v>21</v>
      </c>
      <c r="L47" s="65">
        <v>10120</v>
      </c>
      <c r="M47" s="66">
        <f t="shared" si="48"/>
        <v>212520</v>
      </c>
      <c r="N47" s="66">
        <v>450</v>
      </c>
      <c r="O47" s="66">
        <f t="shared" si="49"/>
        <v>9450</v>
      </c>
      <c r="P47" s="65">
        <f t="shared" si="50"/>
        <v>221970</v>
      </c>
      <c r="Q47" s="91"/>
    </row>
    <row r="48" spans="1:17" s="52" customFormat="1" ht="34.5" customHeight="1">
      <c r="A48" s="153"/>
      <c r="B48" s="172">
        <v>7.3</v>
      </c>
      <c r="C48" s="53" t="s">
        <v>24</v>
      </c>
      <c r="D48" s="100" t="s">
        <v>19</v>
      </c>
      <c r="E48" s="102">
        <v>70</v>
      </c>
      <c r="F48" s="63">
        <v>10925</v>
      </c>
      <c r="G48" s="64">
        <f t="shared" si="45"/>
        <v>764750</v>
      </c>
      <c r="H48" s="64">
        <v>500</v>
      </c>
      <c r="I48" s="64">
        <f t="shared" si="46"/>
        <v>35000</v>
      </c>
      <c r="J48" s="64">
        <f t="shared" si="47"/>
        <v>799750</v>
      </c>
      <c r="K48" s="62">
        <v>70</v>
      </c>
      <c r="L48" s="65">
        <v>10925</v>
      </c>
      <c r="M48" s="66">
        <f t="shared" si="48"/>
        <v>764750</v>
      </c>
      <c r="N48" s="66">
        <v>500</v>
      </c>
      <c r="O48" s="66">
        <f t="shared" si="49"/>
        <v>35000</v>
      </c>
      <c r="P48" s="65">
        <f t="shared" si="50"/>
        <v>799750</v>
      </c>
      <c r="Q48" s="91"/>
    </row>
    <row r="49" spans="1:17" s="52" customFormat="1" ht="34.5" customHeight="1">
      <c r="A49" s="153"/>
      <c r="B49" s="172">
        <v>7.4</v>
      </c>
      <c r="C49" s="53" t="s">
        <v>25</v>
      </c>
      <c r="D49" s="100" t="s">
        <v>19</v>
      </c>
      <c r="E49" s="102">
        <v>26</v>
      </c>
      <c r="F49" s="63">
        <v>11270</v>
      </c>
      <c r="G49" s="64">
        <f t="shared" si="45"/>
        <v>293020</v>
      </c>
      <c r="H49" s="64">
        <v>500</v>
      </c>
      <c r="I49" s="64">
        <f t="shared" si="46"/>
        <v>13000</v>
      </c>
      <c r="J49" s="64">
        <f t="shared" si="47"/>
        <v>306020</v>
      </c>
      <c r="K49" s="62">
        <v>26</v>
      </c>
      <c r="L49" s="65">
        <v>11270</v>
      </c>
      <c r="M49" s="66">
        <f t="shared" si="48"/>
        <v>293020</v>
      </c>
      <c r="N49" s="66">
        <v>500</v>
      </c>
      <c r="O49" s="66">
        <f t="shared" si="49"/>
        <v>13000</v>
      </c>
      <c r="P49" s="65">
        <f t="shared" si="50"/>
        <v>306020</v>
      </c>
      <c r="Q49" s="91"/>
    </row>
    <row r="50" spans="1:17" s="52" customFormat="1" ht="34.5" customHeight="1">
      <c r="A50" s="153"/>
      <c r="B50" s="172">
        <v>7.5</v>
      </c>
      <c r="C50" s="53" t="s">
        <v>26</v>
      </c>
      <c r="D50" s="100" t="s">
        <v>19</v>
      </c>
      <c r="E50" s="102">
        <v>1</v>
      </c>
      <c r="F50" s="63">
        <v>27600</v>
      </c>
      <c r="G50" s="64">
        <f t="shared" si="45"/>
        <v>27600</v>
      </c>
      <c r="H50" s="64">
        <v>600</v>
      </c>
      <c r="I50" s="64">
        <f t="shared" si="46"/>
        <v>600</v>
      </c>
      <c r="J50" s="64">
        <f t="shared" si="47"/>
        <v>28200</v>
      </c>
      <c r="K50" s="62"/>
      <c r="L50" s="112">
        <v>27600</v>
      </c>
      <c r="M50" s="113"/>
      <c r="N50" s="113">
        <v>600</v>
      </c>
      <c r="O50" s="113"/>
      <c r="P50" s="112"/>
      <c r="Q50" s="91"/>
    </row>
    <row r="51" spans="1:17" s="52" customFormat="1" ht="34.5" customHeight="1">
      <c r="A51" s="153"/>
      <c r="B51" s="172">
        <v>7.6</v>
      </c>
      <c r="C51" s="53" t="s">
        <v>27</v>
      </c>
      <c r="D51" s="100" t="s">
        <v>19</v>
      </c>
      <c r="E51" s="100" t="s">
        <v>38</v>
      </c>
      <c r="F51" s="63">
        <v>28750</v>
      </c>
      <c r="G51" s="64">
        <v>0</v>
      </c>
      <c r="H51" s="64">
        <v>600</v>
      </c>
      <c r="I51" s="64">
        <v>0</v>
      </c>
      <c r="J51" s="64">
        <f t="shared" si="47"/>
        <v>0</v>
      </c>
      <c r="K51" s="61">
        <v>0</v>
      </c>
      <c r="L51" s="65">
        <v>28750</v>
      </c>
      <c r="M51" s="66">
        <f t="shared" ref="M51:M54" si="51">L51*K51</f>
        <v>0</v>
      </c>
      <c r="N51" s="66">
        <v>600</v>
      </c>
      <c r="O51" s="66">
        <f t="shared" ref="O51:O54" si="52">N51*K51</f>
        <v>0</v>
      </c>
      <c r="P51" s="65">
        <f t="shared" ref="P51:P54" si="53">O51+M51</f>
        <v>0</v>
      </c>
      <c r="Q51" s="91"/>
    </row>
    <row r="52" spans="1:17" s="52" customFormat="1" ht="28.5" customHeight="1">
      <c r="A52" s="155"/>
      <c r="B52" s="172">
        <v>7.7</v>
      </c>
      <c r="C52" s="93" t="s">
        <v>28</v>
      </c>
      <c r="D52" s="94" t="s">
        <v>19</v>
      </c>
      <c r="E52" s="94" t="s">
        <v>38</v>
      </c>
      <c r="F52" s="74">
        <v>31875</v>
      </c>
      <c r="G52" s="75">
        <v>0</v>
      </c>
      <c r="H52" s="75">
        <v>700</v>
      </c>
      <c r="I52" s="75">
        <v>0</v>
      </c>
      <c r="J52" s="75">
        <f t="shared" si="47"/>
        <v>0</v>
      </c>
      <c r="K52" s="72">
        <v>0</v>
      </c>
      <c r="L52" s="76">
        <v>31875</v>
      </c>
      <c r="M52" s="77">
        <f t="shared" si="51"/>
        <v>0</v>
      </c>
      <c r="N52" s="77">
        <v>700</v>
      </c>
      <c r="O52" s="77">
        <f t="shared" si="52"/>
        <v>0</v>
      </c>
      <c r="P52" s="76">
        <f t="shared" si="53"/>
        <v>0</v>
      </c>
      <c r="Q52" s="91"/>
    </row>
    <row r="53" spans="1:17" s="52" customFormat="1" ht="39" customHeight="1">
      <c r="A53" s="160"/>
      <c r="B53" s="172">
        <v>7.8</v>
      </c>
      <c r="C53" s="78" t="s">
        <v>29</v>
      </c>
      <c r="D53" s="114" t="s">
        <v>19</v>
      </c>
      <c r="E53" s="114" t="s">
        <v>38</v>
      </c>
      <c r="F53" s="115">
        <v>42000</v>
      </c>
      <c r="G53" s="116">
        <v>0</v>
      </c>
      <c r="H53" s="116">
        <v>800</v>
      </c>
      <c r="I53" s="116">
        <v>0</v>
      </c>
      <c r="J53" s="116">
        <f t="shared" si="47"/>
        <v>0</v>
      </c>
      <c r="K53" s="117">
        <v>0</v>
      </c>
      <c r="L53" s="115">
        <v>42000</v>
      </c>
      <c r="M53" s="116">
        <f t="shared" si="51"/>
        <v>0</v>
      </c>
      <c r="N53" s="116">
        <v>800</v>
      </c>
      <c r="O53" s="116">
        <f t="shared" si="52"/>
        <v>0</v>
      </c>
      <c r="P53" s="115">
        <f t="shared" si="53"/>
        <v>0</v>
      </c>
      <c r="Q53" s="91"/>
    </row>
    <row r="54" spans="1:17" s="52" customFormat="1" ht="51.75" customHeight="1">
      <c r="A54" s="155"/>
      <c r="B54" s="172">
        <v>7.9</v>
      </c>
      <c r="C54" s="93" t="s">
        <v>30</v>
      </c>
      <c r="D54" s="94" t="s">
        <v>19</v>
      </c>
      <c r="E54" s="94" t="s">
        <v>38</v>
      </c>
      <c r="F54" s="74">
        <v>45000</v>
      </c>
      <c r="G54" s="75">
        <v>0</v>
      </c>
      <c r="H54" s="75">
        <v>1000</v>
      </c>
      <c r="I54" s="75">
        <v>0</v>
      </c>
      <c r="J54" s="75">
        <f t="shared" si="47"/>
        <v>0</v>
      </c>
      <c r="K54" s="72">
        <v>0</v>
      </c>
      <c r="L54" s="76">
        <v>45000</v>
      </c>
      <c r="M54" s="77">
        <f t="shared" si="51"/>
        <v>0</v>
      </c>
      <c r="N54" s="77">
        <v>1000</v>
      </c>
      <c r="O54" s="77">
        <f t="shared" si="52"/>
        <v>0</v>
      </c>
      <c r="P54" s="76">
        <f t="shared" si="53"/>
        <v>0</v>
      </c>
      <c r="Q54" s="91"/>
    </row>
    <row r="55" spans="1:17" s="52" customFormat="1" ht="226.5" customHeight="1">
      <c r="A55" s="177">
        <v>8</v>
      </c>
      <c r="B55" s="154"/>
      <c r="C55" s="45" t="s">
        <v>62</v>
      </c>
      <c r="D55" s="131"/>
      <c r="E55" s="132"/>
      <c r="F55" s="162"/>
      <c r="G55" s="130"/>
      <c r="H55" s="130"/>
      <c r="I55" s="130"/>
      <c r="J55" s="130"/>
      <c r="K55" s="158"/>
      <c r="L55" s="168"/>
      <c r="M55" s="169"/>
      <c r="N55" s="169"/>
      <c r="O55" s="169"/>
      <c r="P55" s="168"/>
      <c r="Q55" s="163"/>
    </row>
    <row r="56" spans="1:17" s="68" customFormat="1" ht="36" customHeight="1">
      <c r="A56" s="153"/>
      <c r="B56" s="171">
        <v>8.1</v>
      </c>
      <c r="C56" s="60" t="s">
        <v>63</v>
      </c>
      <c r="D56" s="61" t="s">
        <v>17</v>
      </c>
      <c r="E56" s="62">
        <v>1</v>
      </c>
      <c r="F56" s="63">
        <v>44250</v>
      </c>
      <c r="G56" s="64">
        <f t="shared" ref="G56:G84" si="54">F56*E56</f>
        <v>44250</v>
      </c>
      <c r="H56" s="64">
        <v>2000</v>
      </c>
      <c r="I56" s="64">
        <f t="shared" ref="I56:I84" si="55">H56*E56</f>
        <v>2000</v>
      </c>
      <c r="J56" s="64">
        <f t="shared" ref="J56:J84" si="56">I56+G56</f>
        <v>46250</v>
      </c>
      <c r="K56" s="62">
        <v>1</v>
      </c>
      <c r="L56" s="65">
        <v>44250</v>
      </c>
      <c r="M56" s="66">
        <f t="shared" ref="M56:M71" si="57">L56*K56</f>
        <v>44250</v>
      </c>
      <c r="N56" s="66">
        <v>2000</v>
      </c>
      <c r="O56" s="66">
        <f t="shared" ref="O56:O71" si="58">N56*K56</f>
        <v>2000</v>
      </c>
      <c r="P56" s="65">
        <f t="shared" ref="P56:P71" si="59">O56+M56</f>
        <v>46250</v>
      </c>
      <c r="Q56" s="70"/>
    </row>
    <row r="57" spans="1:17" s="68" customFormat="1" ht="36" customHeight="1">
      <c r="A57" s="153"/>
      <c r="B57" s="171">
        <v>8.1999999999999993</v>
      </c>
      <c r="C57" s="69" t="s">
        <v>39</v>
      </c>
      <c r="D57" s="61" t="s">
        <v>17</v>
      </c>
      <c r="E57" s="62">
        <v>1</v>
      </c>
      <c r="F57" s="63">
        <v>78175</v>
      </c>
      <c r="G57" s="64">
        <f t="shared" si="54"/>
        <v>78175</v>
      </c>
      <c r="H57" s="64">
        <v>3000</v>
      </c>
      <c r="I57" s="64">
        <f t="shared" si="55"/>
        <v>3000</v>
      </c>
      <c r="J57" s="64">
        <f t="shared" si="56"/>
        <v>81175</v>
      </c>
      <c r="K57" s="62">
        <v>1</v>
      </c>
      <c r="L57" s="65">
        <v>78175</v>
      </c>
      <c r="M57" s="66">
        <f t="shared" si="57"/>
        <v>78175</v>
      </c>
      <c r="N57" s="66">
        <v>3000</v>
      </c>
      <c r="O57" s="66">
        <f t="shared" si="58"/>
        <v>3000</v>
      </c>
      <c r="P57" s="65">
        <f t="shared" si="59"/>
        <v>81175</v>
      </c>
      <c r="Q57" s="70"/>
    </row>
    <row r="58" spans="1:17" s="68" customFormat="1" ht="36" customHeight="1">
      <c r="A58" s="153"/>
      <c r="B58" s="171">
        <v>8.3000000000000007</v>
      </c>
      <c r="C58" s="69" t="s">
        <v>40</v>
      </c>
      <c r="D58" s="61" t="s">
        <v>17</v>
      </c>
      <c r="E58" s="62">
        <v>1</v>
      </c>
      <c r="F58" s="63">
        <v>218300</v>
      </c>
      <c r="G58" s="64">
        <f t="shared" si="54"/>
        <v>218300</v>
      </c>
      <c r="H58" s="64">
        <v>5000</v>
      </c>
      <c r="I58" s="64">
        <f t="shared" si="55"/>
        <v>5000</v>
      </c>
      <c r="J58" s="64">
        <f t="shared" si="56"/>
        <v>223300</v>
      </c>
      <c r="K58" s="62">
        <v>1</v>
      </c>
      <c r="L58" s="65">
        <v>218300</v>
      </c>
      <c r="M58" s="66">
        <f t="shared" si="57"/>
        <v>218300</v>
      </c>
      <c r="N58" s="66">
        <v>5000</v>
      </c>
      <c r="O58" s="66">
        <f t="shared" si="58"/>
        <v>5000</v>
      </c>
      <c r="P58" s="65">
        <f t="shared" si="59"/>
        <v>223300</v>
      </c>
      <c r="Q58" s="70"/>
    </row>
    <row r="59" spans="1:17" s="68" customFormat="1" ht="36" customHeight="1">
      <c r="A59" s="153"/>
      <c r="B59" s="171">
        <v>8.4</v>
      </c>
      <c r="C59" s="69" t="s">
        <v>41</v>
      </c>
      <c r="D59" s="61" t="s">
        <v>17</v>
      </c>
      <c r="E59" s="62">
        <v>1</v>
      </c>
      <c r="F59" s="63">
        <v>44250</v>
      </c>
      <c r="G59" s="64">
        <f t="shared" si="54"/>
        <v>44250</v>
      </c>
      <c r="H59" s="64">
        <v>2000</v>
      </c>
      <c r="I59" s="64">
        <f t="shared" si="55"/>
        <v>2000</v>
      </c>
      <c r="J59" s="64">
        <f t="shared" si="56"/>
        <v>46250</v>
      </c>
      <c r="K59" s="62">
        <v>1</v>
      </c>
      <c r="L59" s="65">
        <v>44250</v>
      </c>
      <c r="M59" s="66">
        <f t="shared" si="57"/>
        <v>44250</v>
      </c>
      <c r="N59" s="66">
        <v>2000</v>
      </c>
      <c r="O59" s="66">
        <f t="shared" si="58"/>
        <v>2000</v>
      </c>
      <c r="P59" s="65">
        <f t="shared" si="59"/>
        <v>46250</v>
      </c>
      <c r="Q59" s="70"/>
    </row>
    <row r="60" spans="1:17" s="68" customFormat="1" ht="36" customHeight="1">
      <c r="A60" s="153"/>
      <c r="B60" s="171">
        <v>8.5</v>
      </c>
      <c r="C60" s="69" t="s">
        <v>42</v>
      </c>
      <c r="D60" s="61" t="s">
        <v>17</v>
      </c>
      <c r="E60" s="62">
        <v>1</v>
      </c>
      <c r="F60" s="63">
        <v>44250</v>
      </c>
      <c r="G60" s="64">
        <f t="shared" si="54"/>
        <v>44250</v>
      </c>
      <c r="H60" s="64">
        <v>2500</v>
      </c>
      <c r="I60" s="64">
        <f t="shared" si="55"/>
        <v>2500</v>
      </c>
      <c r="J60" s="64">
        <f t="shared" si="56"/>
        <v>46750</v>
      </c>
      <c r="K60" s="62">
        <v>1</v>
      </c>
      <c r="L60" s="65">
        <v>44250</v>
      </c>
      <c r="M60" s="66">
        <f t="shared" si="57"/>
        <v>44250</v>
      </c>
      <c r="N60" s="66">
        <v>2500</v>
      </c>
      <c r="O60" s="66">
        <f t="shared" si="58"/>
        <v>2500</v>
      </c>
      <c r="P60" s="65">
        <f t="shared" si="59"/>
        <v>46750</v>
      </c>
      <c r="Q60" s="70"/>
    </row>
    <row r="61" spans="1:17" s="68" customFormat="1" ht="36" customHeight="1">
      <c r="A61" s="153"/>
      <c r="B61" s="171">
        <v>8.6</v>
      </c>
      <c r="C61" s="69" t="s">
        <v>43</v>
      </c>
      <c r="D61" s="61" t="s">
        <v>17</v>
      </c>
      <c r="E61" s="62">
        <v>1</v>
      </c>
      <c r="F61" s="63">
        <v>72250</v>
      </c>
      <c r="G61" s="64">
        <f t="shared" si="54"/>
        <v>72250</v>
      </c>
      <c r="H61" s="64">
        <v>5000</v>
      </c>
      <c r="I61" s="64">
        <f t="shared" si="55"/>
        <v>5000</v>
      </c>
      <c r="J61" s="64">
        <f t="shared" si="56"/>
        <v>77250</v>
      </c>
      <c r="K61" s="62">
        <v>1</v>
      </c>
      <c r="L61" s="65">
        <v>72250</v>
      </c>
      <c r="M61" s="66">
        <f t="shared" si="57"/>
        <v>72250</v>
      </c>
      <c r="N61" s="66">
        <v>5000</v>
      </c>
      <c r="O61" s="66">
        <f t="shared" si="58"/>
        <v>5000</v>
      </c>
      <c r="P61" s="65">
        <f t="shared" si="59"/>
        <v>77250</v>
      </c>
      <c r="Q61" s="70"/>
    </row>
    <row r="62" spans="1:17" s="68" customFormat="1" ht="36" customHeight="1">
      <c r="A62" s="153"/>
      <c r="B62" s="171">
        <v>8.6999999999999993</v>
      </c>
      <c r="C62" s="69" t="s">
        <v>44</v>
      </c>
      <c r="D62" s="61" t="s">
        <v>17</v>
      </c>
      <c r="E62" s="62">
        <v>1</v>
      </c>
      <c r="F62" s="63">
        <v>44250</v>
      </c>
      <c r="G62" s="64">
        <f t="shared" si="54"/>
        <v>44250</v>
      </c>
      <c r="H62" s="64">
        <v>2000</v>
      </c>
      <c r="I62" s="64">
        <f t="shared" si="55"/>
        <v>2000</v>
      </c>
      <c r="J62" s="64">
        <f t="shared" si="56"/>
        <v>46250</v>
      </c>
      <c r="K62" s="62">
        <v>1</v>
      </c>
      <c r="L62" s="65">
        <v>44250</v>
      </c>
      <c r="M62" s="66">
        <f t="shared" si="57"/>
        <v>44250</v>
      </c>
      <c r="N62" s="66">
        <v>2000</v>
      </c>
      <c r="O62" s="66">
        <f t="shared" si="58"/>
        <v>2000</v>
      </c>
      <c r="P62" s="65">
        <f t="shared" si="59"/>
        <v>46250</v>
      </c>
      <c r="Q62" s="70"/>
    </row>
    <row r="63" spans="1:17" s="68" customFormat="1" ht="36" customHeight="1">
      <c r="A63" s="153"/>
      <c r="B63" s="171">
        <v>8.8000000000000007</v>
      </c>
      <c r="C63" s="69" t="s">
        <v>45</v>
      </c>
      <c r="D63" s="61" t="s">
        <v>17</v>
      </c>
      <c r="E63" s="62">
        <v>1</v>
      </c>
      <c r="F63" s="63">
        <v>44250</v>
      </c>
      <c r="G63" s="64">
        <f t="shared" si="54"/>
        <v>44250</v>
      </c>
      <c r="H63" s="64">
        <v>2000</v>
      </c>
      <c r="I63" s="64">
        <f t="shared" si="55"/>
        <v>2000</v>
      </c>
      <c r="J63" s="64">
        <f t="shared" si="56"/>
        <v>46250</v>
      </c>
      <c r="K63" s="62">
        <v>1</v>
      </c>
      <c r="L63" s="65">
        <v>44250</v>
      </c>
      <c r="M63" s="66">
        <f t="shared" si="57"/>
        <v>44250</v>
      </c>
      <c r="N63" s="66">
        <v>2000</v>
      </c>
      <c r="O63" s="66">
        <f t="shared" si="58"/>
        <v>2000</v>
      </c>
      <c r="P63" s="65">
        <f t="shared" si="59"/>
        <v>46250</v>
      </c>
      <c r="Q63" s="70"/>
    </row>
    <row r="64" spans="1:17" s="68" customFormat="1" ht="36" customHeight="1">
      <c r="A64" s="153"/>
      <c r="B64" s="171">
        <v>8.9</v>
      </c>
      <c r="C64" s="69" t="s">
        <v>46</v>
      </c>
      <c r="D64" s="61" t="s">
        <v>17</v>
      </c>
      <c r="E64" s="62">
        <v>1</v>
      </c>
      <c r="F64" s="63">
        <v>72250</v>
      </c>
      <c r="G64" s="64">
        <f t="shared" si="54"/>
        <v>72250</v>
      </c>
      <c r="H64" s="64">
        <v>3000</v>
      </c>
      <c r="I64" s="64">
        <f t="shared" si="55"/>
        <v>3000</v>
      </c>
      <c r="J64" s="64">
        <f t="shared" si="56"/>
        <v>75250</v>
      </c>
      <c r="K64" s="62">
        <v>1</v>
      </c>
      <c r="L64" s="65">
        <v>72250</v>
      </c>
      <c r="M64" s="66">
        <f t="shared" si="57"/>
        <v>72250</v>
      </c>
      <c r="N64" s="66">
        <v>3000</v>
      </c>
      <c r="O64" s="66">
        <f t="shared" si="58"/>
        <v>3000</v>
      </c>
      <c r="P64" s="65">
        <f t="shared" si="59"/>
        <v>75250</v>
      </c>
      <c r="Q64" s="70"/>
    </row>
    <row r="65" spans="1:17" s="68" customFormat="1" ht="36" customHeight="1">
      <c r="A65" s="153"/>
      <c r="B65" s="171">
        <v>9</v>
      </c>
      <c r="C65" s="69" t="s">
        <v>47</v>
      </c>
      <c r="D65" s="61" t="s">
        <v>17</v>
      </c>
      <c r="E65" s="62">
        <v>1</v>
      </c>
      <c r="F65" s="63">
        <v>21387</v>
      </c>
      <c r="G65" s="64">
        <f t="shared" si="54"/>
        <v>21387</v>
      </c>
      <c r="H65" s="64">
        <v>2000</v>
      </c>
      <c r="I65" s="64">
        <f t="shared" si="55"/>
        <v>2000</v>
      </c>
      <c r="J65" s="64">
        <f t="shared" si="56"/>
        <v>23387</v>
      </c>
      <c r="K65" s="62">
        <v>1</v>
      </c>
      <c r="L65" s="65">
        <v>21387</v>
      </c>
      <c r="M65" s="66">
        <f t="shared" si="57"/>
        <v>21387</v>
      </c>
      <c r="N65" s="66">
        <v>2000</v>
      </c>
      <c r="O65" s="66">
        <f t="shared" si="58"/>
        <v>2000</v>
      </c>
      <c r="P65" s="65">
        <f t="shared" si="59"/>
        <v>23387</v>
      </c>
      <c r="Q65" s="70"/>
    </row>
    <row r="66" spans="1:17" s="68" customFormat="1" ht="36" customHeight="1">
      <c r="A66" s="153"/>
      <c r="B66" s="171">
        <v>9.1</v>
      </c>
      <c r="C66" s="69" t="s">
        <v>48</v>
      </c>
      <c r="D66" s="61" t="s">
        <v>19</v>
      </c>
      <c r="E66" s="62">
        <v>2</v>
      </c>
      <c r="F66" s="63">
        <v>460000</v>
      </c>
      <c r="G66" s="64">
        <f t="shared" si="54"/>
        <v>920000</v>
      </c>
      <c r="H66" s="64">
        <v>10000</v>
      </c>
      <c r="I66" s="64">
        <f t="shared" si="55"/>
        <v>20000</v>
      </c>
      <c r="J66" s="64">
        <f t="shared" si="56"/>
        <v>940000</v>
      </c>
      <c r="K66" s="62">
        <v>2</v>
      </c>
      <c r="L66" s="65">
        <v>460000</v>
      </c>
      <c r="M66" s="66">
        <f t="shared" si="57"/>
        <v>920000</v>
      </c>
      <c r="N66" s="66">
        <v>10000</v>
      </c>
      <c r="O66" s="66">
        <f t="shared" si="58"/>
        <v>20000</v>
      </c>
      <c r="P66" s="65">
        <f t="shared" si="59"/>
        <v>940000</v>
      </c>
      <c r="Q66" s="70"/>
    </row>
    <row r="67" spans="1:17" s="68" customFormat="1" ht="36" customHeight="1">
      <c r="A67" s="155"/>
      <c r="B67" s="171">
        <v>9.1999999999999993</v>
      </c>
      <c r="C67" s="71" t="s">
        <v>49</v>
      </c>
      <c r="D67" s="72" t="s">
        <v>19</v>
      </c>
      <c r="E67" s="73">
        <v>2</v>
      </c>
      <c r="F67" s="74">
        <v>488000</v>
      </c>
      <c r="G67" s="75">
        <f t="shared" si="54"/>
        <v>976000</v>
      </c>
      <c r="H67" s="75">
        <v>10000</v>
      </c>
      <c r="I67" s="75">
        <f t="shared" si="55"/>
        <v>20000</v>
      </c>
      <c r="J67" s="75">
        <f t="shared" si="56"/>
        <v>996000</v>
      </c>
      <c r="K67" s="73">
        <v>2</v>
      </c>
      <c r="L67" s="76">
        <v>488000</v>
      </c>
      <c r="M67" s="77">
        <f t="shared" si="57"/>
        <v>976000</v>
      </c>
      <c r="N67" s="77">
        <v>10000</v>
      </c>
      <c r="O67" s="77">
        <f t="shared" si="58"/>
        <v>20000</v>
      </c>
      <c r="P67" s="76">
        <f t="shared" si="59"/>
        <v>996000</v>
      </c>
      <c r="Q67" s="70"/>
    </row>
    <row r="68" spans="1:17" s="52" customFormat="1" ht="206.25" customHeight="1">
      <c r="A68" s="178">
        <v>9</v>
      </c>
      <c r="B68" s="179"/>
      <c r="C68" s="78" t="s">
        <v>65</v>
      </c>
      <c r="D68" s="79" t="s">
        <v>34</v>
      </c>
      <c r="E68" s="119">
        <v>7050</v>
      </c>
      <c r="F68" s="83">
        <v>425</v>
      </c>
      <c r="G68" s="84">
        <f t="shared" si="54"/>
        <v>2996250</v>
      </c>
      <c r="H68" s="84">
        <v>75</v>
      </c>
      <c r="I68" s="84">
        <f t="shared" si="55"/>
        <v>528750</v>
      </c>
      <c r="J68" s="84">
        <f t="shared" si="56"/>
        <v>3525000</v>
      </c>
      <c r="K68" s="119">
        <f>5668.6+647.7</f>
        <v>6316.3</v>
      </c>
      <c r="L68" s="83">
        <v>425</v>
      </c>
      <c r="M68" s="84">
        <f t="shared" si="57"/>
        <v>2684427.5</v>
      </c>
      <c r="N68" s="84">
        <v>75</v>
      </c>
      <c r="O68" s="84">
        <f t="shared" si="58"/>
        <v>473722.5</v>
      </c>
      <c r="P68" s="83">
        <f t="shared" si="59"/>
        <v>3158150</v>
      </c>
      <c r="Q68" s="120"/>
    </row>
    <row r="69" spans="1:17" s="52" customFormat="1" ht="128.25" customHeight="1">
      <c r="A69" s="173">
        <v>10</v>
      </c>
      <c r="B69" s="172"/>
      <c r="C69" s="53" t="s">
        <v>64</v>
      </c>
      <c r="D69" s="86" t="s">
        <v>34</v>
      </c>
      <c r="E69" s="106">
        <v>4900</v>
      </c>
      <c r="F69" s="104">
        <v>450</v>
      </c>
      <c r="G69" s="105">
        <f t="shared" si="54"/>
        <v>2205000</v>
      </c>
      <c r="H69" s="105">
        <v>70</v>
      </c>
      <c r="I69" s="105">
        <f t="shared" si="55"/>
        <v>343000</v>
      </c>
      <c r="J69" s="105">
        <f t="shared" si="56"/>
        <v>2548000</v>
      </c>
      <c r="K69" s="106">
        <f>3914+329.1</f>
        <v>4243.1000000000004</v>
      </c>
      <c r="L69" s="89">
        <v>450</v>
      </c>
      <c r="M69" s="90">
        <f t="shared" si="57"/>
        <v>1909395.0000000002</v>
      </c>
      <c r="N69" s="90">
        <v>70</v>
      </c>
      <c r="O69" s="90">
        <f t="shared" si="58"/>
        <v>297017</v>
      </c>
      <c r="P69" s="89">
        <f t="shared" si="59"/>
        <v>2206412</v>
      </c>
      <c r="Q69" s="85"/>
    </row>
    <row r="70" spans="1:17" s="52" customFormat="1" ht="132.75" customHeight="1">
      <c r="A70" s="173">
        <v>11</v>
      </c>
      <c r="B70" s="172"/>
      <c r="C70" s="88" t="s">
        <v>104</v>
      </c>
      <c r="D70" s="86" t="s">
        <v>50</v>
      </c>
      <c r="E70" s="106">
        <v>3000</v>
      </c>
      <c r="F70" s="104">
        <v>28</v>
      </c>
      <c r="G70" s="105">
        <f t="shared" si="54"/>
        <v>84000</v>
      </c>
      <c r="H70" s="105">
        <v>5</v>
      </c>
      <c r="I70" s="105">
        <f t="shared" si="55"/>
        <v>15000</v>
      </c>
      <c r="J70" s="105">
        <f t="shared" si="56"/>
        <v>99000</v>
      </c>
      <c r="K70" s="106">
        <v>0</v>
      </c>
      <c r="L70" s="89">
        <v>28</v>
      </c>
      <c r="M70" s="90">
        <f t="shared" si="57"/>
        <v>0</v>
      </c>
      <c r="N70" s="90">
        <v>5</v>
      </c>
      <c r="O70" s="90">
        <f t="shared" si="58"/>
        <v>0</v>
      </c>
      <c r="P70" s="89">
        <f t="shared" si="59"/>
        <v>0</v>
      </c>
      <c r="Q70" s="85"/>
    </row>
    <row r="71" spans="1:17" s="52" customFormat="1" ht="203.25" customHeight="1">
      <c r="A71" s="173">
        <v>12</v>
      </c>
      <c r="B71" s="182">
        <v>12.1</v>
      </c>
      <c r="C71" s="53" t="s">
        <v>110</v>
      </c>
      <c r="D71" s="86" t="s">
        <v>50</v>
      </c>
      <c r="E71" s="106">
        <v>9850</v>
      </c>
      <c r="F71" s="104">
        <v>28</v>
      </c>
      <c r="G71" s="105">
        <f t="shared" si="54"/>
        <v>275800</v>
      </c>
      <c r="H71" s="105">
        <v>5</v>
      </c>
      <c r="I71" s="105">
        <f t="shared" si="55"/>
        <v>49250</v>
      </c>
      <c r="J71" s="105">
        <f t="shared" si="56"/>
        <v>325050</v>
      </c>
      <c r="K71" s="106">
        <v>0</v>
      </c>
      <c r="L71" s="89">
        <v>28</v>
      </c>
      <c r="M71" s="90">
        <f t="shared" si="57"/>
        <v>0</v>
      </c>
      <c r="N71" s="90">
        <v>5</v>
      </c>
      <c r="O71" s="90">
        <f t="shared" si="58"/>
        <v>0</v>
      </c>
      <c r="P71" s="89">
        <f t="shared" si="59"/>
        <v>0</v>
      </c>
      <c r="Q71" s="85"/>
    </row>
    <row r="72" spans="1:17" s="52" customFormat="1" ht="37.5">
      <c r="A72" s="153"/>
      <c r="B72" s="180">
        <v>12.2</v>
      </c>
      <c r="C72" s="53" t="s">
        <v>51</v>
      </c>
      <c r="D72" s="100" t="s">
        <v>50</v>
      </c>
      <c r="E72" s="101">
        <v>1000</v>
      </c>
      <c r="F72" s="63">
        <v>25</v>
      </c>
      <c r="G72" s="64">
        <f t="shared" si="54"/>
        <v>25000</v>
      </c>
      <c r="H72" s="64">
        <v>5</v>
      </c>
      <c r="I72" s="64">
        <f t="shared" si="55"/>
        <v>5000</v>
      </c>
      <c r="J72" s="64">
        <f t="shared" si="56"/>
        <v>30000</v>
      </c>
      <c r="K72" s="106">
        <v>0</v>
      </c>
      <c r="L72" s="121">
        <v>25</v>
      </c>
      <c r="M72" s="122"/>
      <c r="N72" s="122">
        <v>5</v>
      </c>
      <c r="O72" s="122"/>
      <c r="P72" s="121"/>
      <c r="Q72" s="85"/>
    </row>
    <row r="73" spans="1:17" s="52" customFormat="1" ht="36" customHeight="1">
      <c r="A73" s="153"/>
      <c r="B73" s="180">
        <v>12.3</v>
      </c>
      <c r="C73" s="88" t="s">
        <v>105</v>
      </c>
      <c r="D73" s="86" t="s">
        <v>22</v>
      </c>
      <c r="E73" s="87">
        <v>95</v>
      </c>
      <c r="F73" s="104">
        <v>1450</v>
      </c>
      <c r="G73" s="105">
        <f t="shared" si="54"/>
        <v>137750</v>
      </c>
      <c r="H73" s="105">
        <v>300</v>
      </c>
      <c r="I73" s="105">
        <f t="shared" si="55"/>
        <v>28500</v>
      </c>
      <c r="J73" s="105">
        <f t="shared" si="56"/>
        <v>166250</v>
      </c>
      <c r="K73" s="87">
        <v>0</v>
      </c>
      <c r="L73" s="89">
        <v>1450</v>
      </c>
      <c r="M73" s="90">
        <f t="shared" ref="M73:M84" si="60">L73*K73</f>
        <v>0</v>
      </c>
      <c r="N73" s="90">
        <v>300</v>
      </c>
      <c r="O73" s="90">
        <f t="shared" ref="O73:O84" si="61">N73*K73</f>
        <v>0</v>
      </c>
      <c r="P73" s="89">
        <f t="shared" ref="P73:P84" si="62">O73+M73</f>
        <v>0</v>
      </c>
      <c r="Q73" s="85"/>
    </row>
    <row r="74" spans="1:17" s="52" customFormat="1" ht="36" customHeight="1">
      <c r="A74" s="155"/>
      <c r="B74" s="181">
        <v>12.4</v>
      </c>
      <c r="C74" s="123" t="s">
        <v>106</v>
      </c>
      <c r="D74" s="124" t="s">
        <v>19</v>
      </c>
      <c r="E74" s="125">
        <v>68</v>
      </c>
      <c r="F74" s="126">
        <v>2500</v>
      </c>
      <c r="G74" s="127">
        <f t="shared" si="54"/>
        <v>170000</v>
      </c>
      <c r="H74" s="127">
        <v>500</v>
      </c>
      <c r="I74" s="127">
        <f t="shared" si="55"/>
        <v>34000</v>
      </c>
      <c r="J74" s="127">
        <f t="shared" si="56"/>
        <v>204000</v>
      </c>
      <c r="K74" s="125">
        <v>0</v>
      </c>
      <c r="L74" s="128">
        <v>2500</v>
      </c>
      <c r="M74" s="129">
        <f t="shared" si="60"/>
        <v>0</v>
      </c>
      <c r="N74" s="129">
        <v>500</v>
      </c>
      <c r="O74" s="129">
        <f t="shared" si="61"/>
        <v>0</v>
      </c>
      <c r="P74" s="128">
        <f t="shared" si="62"/>
        <v>0</v>
      </c>
      <c r="Q74" s="85"/>
    </row>
    <row r="75" spans="1:17" s="52" customFormat="1" ht="84" customHeight="1">
      <c r="A75" s="178">
        <v>13</v>
      </c>
      <c r="B75" s="179"/>
      <c r="C75" s="82" t="s">
        <v>107</v>
      </c>
      <c r="D75" s="79" t="s">
        <v>22</v>
      </c>
      <c r="E75" s="80">
        <v>5</v>
      </c>
      <c r="F75" s="83">
        <v>450</v>
      </c>
      <c r="G75" s="84">
        <f t="shared" si="54"/>
        <v>2250</v>
      </c>
      <c r="H75" s="84">
        <v>100</v>
      </c>
      <c r="I75" s="84">
        <f t="shared" si="55"/>
        <v>500</v>
      </c>
      <c r="J75" s="84">
        <f t="shared" si="56"/>
        <v>2750</v>
      </c>
      <c r="K75" s="80">
        <v>0</v>
      </c>
      <c r="L75" s="83">
        <v>450</v>
      </c>
      <c r="M75" s="84">
        <f t="shared" si="60"/>
        <v>0</v>
      </c>
      <c r="N75" s="84">
        <v>100</v>
      </c>
      <c r="O75" s="84">
        <f t="shared" si="61"/>
        <v>0</v>
      </c>
      <c r="P75" s="83">
        <f t="shared" si="62"/>
        <v>0</v>
      </c>
      <c r="Q75" s="85"/>
    </row>
    <row r="76" spans="1:17" s="52" customFormat="1" ht="84" customHeight="1">
      <c r="A76" s="173">
        <v>14</v>
      </c>
      <c r="B76" s="172"/>
      <c r="C76" s="88" t="s">
        <v>108</v>
      </c>
      <c r="D76" s="86" t="s">
        <v>19</v>
      </c>
      <c r="E76" s="87">
        <v>1</v>
      </c>
      <c r="F76" s="104">
        <v>3000</v>
      </c>
      <c r="G76" s="105">
        <f t="shared" si="54"/>
        <v>3000</v>
      </c>
      <c r="H76" s="105">
        <v>1000</v>
      </c>
      <c r="I76" s="105">
        <f t="shared" si="55"/>
        <v>1000</v>
      </c>
      <c r="J76" s="105">
        <f t="shared" si="56"/>
        <v>4000</v>
      </c>
      <c r="K76" s="87">
        <v>0</v>
      </c>
      <c r="L76" s="89">
        <v>3000</v>
      </c>
      <c r="M76" s="90">
        <f t="shared" si="60"/>
        <v>0</v>
      </c>
      <c r="N76" s="90">
        <v>1000</v>
      </c>
      <c r="O76" s="90">
        <f t="shared" si="61"/>
        <v>0</v>
      </c>
      <c r="P76" s="89">
        <f t="shared" si="62"/>
        <v>0</v>
      </c>
      <c r="Q76" s="85"/>
    </row>
    <row r="77" spans="1:17" s="52" customFormat="1" ht="102" customHeight="1">
      <c r="A77" s="173">
        <v>15</v>
      </c>
      <c r="B77" s="172"/>
      <c r="C77" s="53" t="s">
        <v>66</v>
      </c>
      <c r="D77" s="86" t="s">
        <v>50</v>
      </c>
      <c r="E77" s="106">
        <v>3000</v>
      </c>
      <c r="F77" s="104">
        <v>27</v>
      </c>
      <c r="G77" s="105">
        <f t="shared" si="54"/>
        <v>81000</v>
      </c>
      <c r="H77" s="105">
        <v>5</v>
      </c>
      <c r="I77" s="105">
        <f t="shared" si="55"/>
        <v>15000</v>
      </c>
      <c r="J77" s="105">
        <f t="shared" si="56"/>
        <v>96000</v>
      </c>
      <c r="K77" s="106">
        <v>0</v>
      </c>
      <c r="L77" s="89">
        <v>27</v>
      </c>
      <c r="M77" s="90">
        <f t="shared" si="60"/>
        <v>0</v>
      </c>
      <c r="N77" s="90">
        <v>5</v>
      </c>
      <c r="O77" s="90">
        <f t="shared" si="61"/>
        <v>0</v>
      </c>
      <c r="P77" s="89">
        <f t="shared" si="62"/>
        <v>0</v>
      </c>
      <c r="Q77" s="85"/>
    </row>
    <row r="78" spans="1:17" s="52" customFormat="1" ht="99" customHeight="1">
      <c r="A78" s="173">
        <v>16</v>
      </c>
      <c r="B78" s="172"/>
      <c r="C78" s="53" t="s">
        <v>99</v>
      </c>
      <c r="D78" s="86" t="s">
        <v>50</v>
      </c>
      <c r="E78" s="106">
        <v>2000</v>
      </c>
      <c r="F78" s="104">
        <v>32</v>
      </c>
      <c r="G78" s="105">
        <f t="shared" si="54"/>
        <v>64000</v>
      </c>
      <c r="H78" s="105">
        <v>5</v>
      </c>
      <c r="I78" s="105">
        <f t="shared" si="55"/>
        <v>10000</v>
      </c>
      <c r="J78" s="105">
        <f t="shared" si="56"/>
        <v>74000</v>
      </c>
      <c r="K78" s="106">
        <v>0</v>
      </c>
      <c r="L78" s="89">
        <v>32</v>
      </c>
      <c r="M78" s="90">
        <f t="shared" si="60"/>
        <v>0</v>
      </c>
      <c r="N78" s="90">
        <v>5</v>
      </c>
      <c r="O78" s="90">
        <f t="shared" si="61"/>
        <v>0</v>
      </c>
      <c r="P78" s="89">
        <f t="shared" si="62"/>
        <v>0</v>
      </c>
      <c r="Q78" s="85"/>
    </row>
    <row r="79" spans="1:17" s="52" customFormat="1" ht="128.25" customHeight="1">
      <c r="A79" s="173">
        <v>17</v>
      </c>
      <c r="B79" s="172"/>
      <c r="C79" s="88" t="s">
        <v>109</v>
      </c>
      <c r="D79" s="86" t="s">
        <v>19</v>
      </c>
      <c r="E79" s="87">
        <v>2</v>
      </c>
      <c r="F79" s="104">
        <v>275000</v>
      </c>
      <c r="G79" s="105">
        <f t="shared" si="54"/>
        <v>550000</v>
      </c>
      <c r="H79" s="105">
        <v>10000</v>
      </c>
      <c r="I79" s="105">
        <f t="shared" si="55"/>
        <v>20000</v>
      </c>
      <c r="J79" s="105">
        <f t="shared" si="56"/>
        <v>570000</v>
      </c>
      <c r="K79" s="87">
        <v>0</v>
      </c>
      <c r="L79" s="89">
        <v>275000</v>
      </c>
      <c r="M79" s="90">
        <f t="shared" si="60"/>
        <v>0</v>
      </c>
      <c r="N79" s="90">
        <v>10000</v>
      </c>
      <c r="O79" s="90">
        <f t="shared" si="61"/>
        <v>0</v>
      </c>
      <c r="P79" s="89">
        <f t="shared" si="62"/>
        <v>0</v>
      </c>
      <c r="Q79" s="85"/>
    </row>
    <row r="80" spans="1:17" s="52" customFormat="1" ht="119.25" customHeight="1">
      <c r="A80" s="173">
        <v>18</v>
      </c>
      <c r="B80" s="172"/>
      <c r="C80" s="53" t="s">
        <v>52</v>
      </c>
      <c r="D80" s="86" t="s">
        <v>53</v>
      </c>
      <c r="E80" s="87">
        <v>1</v>
      </c>
      <c r="F80" s="104">
        <v>485000</v>
      </c>
      <c r="G80" s="105">
        <f t="shared" si="54"/>
        <v>485000</v>
      </c>
      <c r="H80" s="105">
        <v>95000</v>
      </c>
      <c r="I80" s="105">
        <f t="shared" si="55"/>
        <v>95000</v>
      </c>
      <c r="J80" s="105">
        <f t="shared" si="56"/>
        <v>580000</v>
      </c>
      <c r="K80" s="87">
        <v>0</v>
      </c>
      <c r="L80" s="89">
        <v>485000</v>
      </c>
      <c r="M80" s="90">
        <f t="shared" si="60"/>
        <v>0</v>
      </c>
      <c r="N80" s="90">
        <v>95000</v>
      </c>
      <c r="O80" s="90">
        <f t="shared" si="61"/>
        <v>0</v>
      </c>
      <c r="P80" s="89">
        <f t="shared" si="62"/>
        <v>0</v>
      </c>
      <c r="Q80" s="85"/>
    </row>
    <row r="81" spans="1:17" s="52" customFormat="1" ht="134.25" customHeight="1">
      <c r="A81" s="183">
        <v>19</v>
      </c>
      <c r="B81" s="174"/>
      <c r="C81" s="93" t="s">
        <v>54</v>
      </c>
      <c r="D81" s="124" t="s">
        <v>32</v>
      </c>
      <c r="E81" s="125">
        <v>1</v>
      </c>
      <c r="F81" s="126">
        <v>30000</v>
      </c>
      <c r="G81" s="127">
        <f t="shared" si="54"/>
        <v>30000</v>
      </c>
      <c r="H81" s="127">
        <v>30000</v>
      </c>
      <c r="I81" s="127">
        <f t="shared" si="55"/>
        <v>30000</v>
      </c>
      <c r="J81" s="127">
        <f t="shared" si="56"/>
        <v>60000</v>
      </c>
      <c r="K81" s="125">
        <v>0</v>
      </c>
      <c r="L81" s="128">
        <v>30000</v>
      </c>
      <c r="M81" s="129">
        <f t="shared" si="60"/>
        <v>0</v>
      </c>
      <c r="N81" s="129">
        <v>30000</v>
      </c>
      <c r="O81" s="129">
        <f t="shared" si="61"/>
        <v>0</v>
      </c>
      <c r="P81" s="128">
        <f t="shared" si="62"/>
        <v>0</v>
      </c>
      <c r="Q81" s="85"/>
    </row>
    <row r="82" spans="1:17" s="52" customFormat="1" ht="162" customHeight="1">
      <c r="A82" s="173">
        <v>20</v>
      </c>
      <c r="B82" s="172"/>
      <c r="C82" s="45" t="s">
        <v>55</v>
      </c>
      <c r="D82" s="131" t="s">
        <v>53</v>
      </c>
      <c r="E82" s="132">
        <v>1</v>
      </c>
      <c r="F82" s="89">
        <v>0</v>
      </c>
      <c r="G82" s="90">
        <f t="shared" si="54"/>
        <v>0</v>
      </c>
      <c r="H82" s="90">
        <v>100000</v>
      </c>
      <c r="I82" s="90">
        <f t="shared" si="55"/>
        <v>100000</v>
      </c>
      <c r="J82" s="90">
        <f t="shared" si="56"/>
        <v>100000</v>
      </c>
      <c r="K82" s="132">
        <v>0</v>
      </c>
      <c r="L82" s="89">
        <v>0</v>
      </c>
      <c r="M82" s="90">
        <f t="shared" si="60"/>
        <v>0</v>
      </c>
      <c r="N82" s="90">
        <v>100000</v>
      </c>
      <c r="O82" s="90">
        <f t="shared" si="61"/>
        <v>0</v>
      </c>
      <c r="P82" s="89">
        <f t="shared" si="62"/>
        <v>0</v>
      </c>
      <c r="Q82" s="170"/>
    </row>
    <row r="83" spans="1:17" s="52" customFormat="1" ht="111" customHeight="1">
      <c r="A83" s="173">
        <v>21</v>
      </c>
      <c r="B83" s="172"/>
      <c r="C83" s="53" t="s">
        <v>56</v>
      </c>
      <c r="D83" s="86" t="s">
        <v>53</v>
      </c>
      <c r="E83" s="87">
        <v>1</v>
      </c>
      <c r="F83" s="104">
        <v>15000</v>
      </c>
      <c r="G83" s="105">
        <f t="shared" si="54"/>
        <v>15000</v>
      </c>
      <c r="H83" s="105">
        <v>15000</v>
      </c>
      <c r="I83" s="105">
        <f t="shared" si="55"/>
        <v>15000</v>
      </c>
      <c r="J83" s="105">
        <f t="shared" si="56"/>
        <v>30000</v>
      </c>
      <c r="K83" s="87">
        <v>1</v>
      </c>
      <c r="L83" s="89">
        <v>15000</v>
      </c>
      <c r="M83" s="90">
        <f t="shared" si="60"/>
        <v>15000</v>
      </c>
      <c r="N83" s="90">
        <v>15000</v>
      </c>
      <c r="O83" s="90">
        <f t="shared" si="61"/>
        <v>15000</v>
      </c>
      <c r="P83" s="89">
        <f t="shared" si="62"/>
        <v>30000</v>
      </c>
      <c r="Q83" s="133"/>
    </row>
    <row r="84" spans="1:17" s="52" customFormat="1" ht="121.5" customHeight="1" thickBot="1">
      <c r="A84" s="173">
        <v>22</v>
      </c>
      <c r="B84" s="172"/>
      <c r="C84" s="134" t="s">
        <v>57</v>
      </c>
      <c r="D84" s="135" t="s">
        <v>53</v>
      </c>
      <c r="E84" s="136">
        <v>1</v>
      </c>
      <c r="F84" s="137">
        <v>10000</v>
      </c>
      <c r="G84" s="138">
        <f t="shared" si="54"/>
        <v>10000</v>
      </c>
      <c r="H84" s="138">
        <v>10000</v>
      </c>
      <c r="I84" s="138">
        <f t="shared" si="55"/>
        <v>10000</v>
      </c>
      <c r="J84" s="138">
        <f t="shared" si="56"/>
        <v>20000</v>
      </c>
      <c r="K84" s="136">
        <v>0</v>
      </c>
      <c r="L84" s="139">
        <v>10000</v>
      </c>
      <c r="M84" s="140">
        <f t="shared" si="60"/>
        <v>0</v>
      </c>
      <c r="N84" s="140">
        <v>10000</v>
      </c>
      <c r="O84" s="140">
        <f t="shared" si="61"/>
        <v>0</v>
      </c>
      <c r="P84" s="139">
        <f t="shared" si="62"/>
        <v>0</v>
      </c>
      <c r="Q84" s="141"/>
    </row>
    <row r="85" spans="1:17" s="52" customFormat="1" ht="37.5" customHeight="1" thickBot="1">
      <c r="A85" s="142"/>
      <c r="B85" s="143"/>
      <c r="C85" s="144" t="s">
        <v>6</v>
      </c>
      <c r="D85" s="145"/>
      <c r="E85" s="145"/>
      <c r="F85" s="146"/>
      <c r="G85" s="147">
        <f>SUM(G8:G84)</f>
        <v>25832997</v>
      </c>
      <c r="H85" s="148"/>
      <c r="I85" s="147">
        <f>SUM(I8:I84)</f>
        <v>4045475</v>
      </c>
      <c r="J85" s="147">
        <f>SUM(J8:J84)</f>
        <v>29878472</v>
      </c>
      <c r="K85" s="145"/>
      <c r="L85" s="146"/>
      <c r="M85" s="147">
        <f>SUM(M8:M84)</f>
        <v>20733554.050000001</v>
      </c>
      <c r="N85" s="148"/>
      <c r="O85" s="147">
        <f>SUM(O8:O84)</f>
        <v>2495776.75</v>
      </c>
      <c r="P85" s="147">
        <f>SUM(P8:P84)</f>
        <v>23229330.800000001</v>
      </c>
      <c r="Q85" s="149"/>
    </row>
    <row r="86" spans="1:17" ht="21.6" customHeight="1">
      <c r="A86" s="3"/>
      <c r="B86" s="2"/>
      <c r="C86" s="2"/>
      <c r="D86" s="2"/>
      <c r="E86" s="2"/>
      <c r="F86" s="4"/>
      <c r="G86" s="2"/>
      <c r="H86" s="2"/>
      <c r="I86" s="2"/>
      <c r="J86" s="2"/>
      <c r="K86" s="4"/>
      <c r="L86" s="4"/>
      <c r="M86" s="4"/>
      <c r="N86" s="4"/>
      <c r="O86" s="4"/>
      <c r="P86" s="4"/>
      <c r="Q86" s="2"/>
    </row>
    <row r="87" spans="1:17" ht="10.5" customHeight="1">
      <c r="A87" s="1"/>
      <c r="B87" s="42"/>
      <c r="C87" s="42"/>
      <c r="D87" s="42"/>
      <c r="E87" s="42"/>
      <c r="F87" s="42"/>
      <c r="G87" s="42"/>
      <c r="H87" s="42"/>
      <c r="I87" s="42"/>
      <c r="J87" s="42"/>
      <c r="K87" s="42"/>
      <c r="L87" s="42"/>
      <c r="M87" s="42"/>
      <c r="N87" s="42"/>
      <c r="O87" s="42"/>
      <c r="P87" s="42"/>
      <c r="Q87" s="42"/>
    </row>
  </sheetData>
  <mergeCells count="28">
    <mergeCell ref="A85:B85"/>
    <mergeCell ref="B87:Q87"/>
    <mergeCell ref="F7:F8"/>
    <mergeCell ref="G7:G8"/>
    <mergeCell ref="H7:H8"/>
    <mergeCell ref="I7:I8"/>
    <mergeCell ref="E4:J4"/>
    <mergeCell ref="J7:J8"/>
    <mergeCell ref="A4:B6"/>
    <mergeCell ref="C4:C6"/>
    <mergeCell ref="Q7:Q8"/>
    <mergeCell ref="L5:M5"/>
    <mergeCell ref="N5:O5"/>
    <mergeCell ref="K7:K8"/>
    <mergeCell ref="L7:L8"/>
    <mergeCell ref="M7:M8"/>
    <mergeCell ref="N7:N8"/>
    <mergeCell ref="O7:O8"/>
    <mergeCell ref="P7:P8"/>
    <mergeCell ref="F5:G5"/>
    <mergeCell ref="H5:I5"/>
    <mergeCell ref="D7:D8"/>
    <mergeCell ref="E7:E8"/>
    <mergeCell ref="K4:P4"/>
    <mergeCell ref="Q4:Q6"/>
    <mergeCell ref="K5:K6"/>
    <mergeCell ref="E5:E6"/>
    <mergeCell ref="D4:D6"/>
  </mergeCells>
  <printOptions horizontalCentered="1"/>
  <pageMargins left="0" right="0" top="0.94488188976377963" bottom="0.35433070866141736" header="0.31496062992125984" footer="0.31496062992125984"/>
  <pageSetup paperSize="9" scale="54" fitToHeight="0" orientation="landscape" horizontalDpi="4294967295" verticalDpi="4294967295" r:id="rId1"/>
  <rowBreaks count="8" manualBreakCount="8">
    <brk id="12" max="16" man="1"/>
    <brk id="23" max="16" man="1"/>
    <brk id="37" max="16" man="1"/>
    <brk id="44" max="16" man="1"/>
    <brk id="54" max="16" man="1"/>
    <brk id="67" max="16383" man="1"/>
    <brk id="74" max="16383" man="1"/>
    <brk id="8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Table 1</vt:lpstr>
      <vt:lpstr>Summary!Print_Area</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2025-03-06T10:18:14Z</cp:lastPrinted>
  <dcterms:created xsi:type="dcterms:W3CDTF">2025-03-06T05:28:31Z</dcterms:created>
  <dcterms:modified xsi:type="dcterms:W3CDTF">2025-03-06T10:19:15Z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2025-03-06T00:00:00Z</vt:filetime>
  </property>
  <property fmtid="{D5CDD505-2E9C-101B-9397-08002B2CF9AE}" pid="3" name="LastSaved">
    <vt:filetime>2025-03-06T00:00:00Z</vt:filetime>
  </property>
  <property fmtid="{D5CDD505-2E9C-101B-9397-08002B2CF9AE}" pid="4" name="Producer">
    <vt:lpwstr>iLovePDF</vt:lpwstr>
  </property>
</Properties>
</file>