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8F4469C2-31B0-4681-908F-CECF478C834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madina'!$A$2:$O$589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G601" i="12" l="1"/>
  <c r="O613" i="12"/>
  <c r="O612" i="12"/>
  <c r="N11" i="6"/>
  <c r="C529" i="3" l="1"/>
  <c r="F531" i="3"/>
  <c r="E522" i="3" l="1"/>
  <c r="F522" i="3" s="1"/>
  <c r="K535" i="3" l="1"/>
  <c r="K536" i="3" s="1"/>
  <c r="E544" i="3" l="1"/>
  <c r="E526" i="3"/>
  <c r="K530" i="3"/>
  <c r="K531" i="3" s="1"/>
  <c r="E525" i="3" l="1"/>
  <c r="F525" i="3" s="1"/>
  <c r="E524" i="3"/>
  <c r="F524" i="3" s="1"/>
  <c r="E523" i="3" l="1"/>
  <c r="F523" i="3" s="1"/>
  <c r="F544" i="3"/>
  <c r="E521" i="3"/>
  <c r="H530" i="3" s="1"/>
  <c r="F549" i="3"/>
  <c r="F550" i="3" s="1"/>
  <c r="H551" i="3" s="1"/>
  <c r="C547" i="3"/>
  <c r="C549" i="3" s="1"/>
  <c r="E543" i="3"/>
  <c r="F543" i="3" s="1"/>
  <c r="E542" i="3"/>
  <c r="F542" i="3" s="1"/>
  <c r="E541" i="3"/>
  <c r="F541" i="3" s="1"/>
  <c r="E540" i="3"/>
  <c r="F540" i="3" s="1"/>
  <c r="F521" i="3" l="1"/>
  <c r="H548" i="3"/>
  <c r="H549" i="3" s="1"/>
  <c r="H552" i="3" s="1"/>
  <c r="C548" i="3"/>
  <c r="C551" i="3" s="1"/>
  <c r="C552" i="3" s="1"/>
  <c r="C553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G593" i="12" s="1"/>
  <c r="G594" i="12" s="1"/>
  <c r="G595" i="12" s="1"/>
  <c r="G596" i="12" s="1"/>
  <c r="G597" i="12" s="1"/>
  <c r="G598" i="12" s="1"/>
  <c r="G599" i="12" s="1"/>
  <c r="G600" i="12" s="1"/>
  <c r="M470" i="12"/>
  <c r="G12" i="13" l="1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E307" i="3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<sst xmlns="http://schemas.openxmlformats.org/spreadsheetml/2006/main" count="11097" uniqueCount="8517">
  <si>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</si>
  <si>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</si>
  <si>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</si>
  <si>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</si>
  <si>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</si>
  <si>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</si>
  <si>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</si>
  <si>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</si>
  <si>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</si>
  <si>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</si>
  <si>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</si>
  <si>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</si>
  <si>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</si>
  <si>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</si>
  <si>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</si>
  <si>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</si>
  <si>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</si>
  <si>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</si>
  <si>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</si>
  <si>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</si>
  <si>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</si>
  <si>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</si>
  <si>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</si>
  <si>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</si>
  <si>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</si>
  <si>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</si>
  <si>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</si>
  <si>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</si>
  <si>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</si>
  <si>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</si>
  <si>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</si>
  <si>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</si>
  <si>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</si>
  <si>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</si>
  <si>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</si>
  <si>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</si>
  <si>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</si>
  <si>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</si>
  <si>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</si>
  <si>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</si>
  <si>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</si>
  <si>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</si>
  <si>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</si>
  <si>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</si>
  <si>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</si>
  <si>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</si>
  <si>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</si>
  <si>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</si>
  <si>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</si>
  <si>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</si>
  <si>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</si>
  <si>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</si>
  <si>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</si>
  <si>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</si>
  <si>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</si>
  <si>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</si>
  <si>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</si>
  <si>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</si>
  <si>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</si>
  <si>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</si>
  <si>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</si>
  <si>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</si>
  <si>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</si>
  <si>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</si>
  <si>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</si>
  <si>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</si>
  <si>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</si>
  <si>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</si>
  <si>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</si>
  <si>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</si>
  <si>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</si>
  <si>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</si>
  <si>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</si>
  <si>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</si>
  <si>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</si>
  <si>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</si>
  <si>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</si>
  <si>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</si>
  <si>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</si>
  <si>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</si>
  <si>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</si>
  <si>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</si>
  <si>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</si>
  <si>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</si>
  <si>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</si>
  <si>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</si>
  <si>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</si>
  <si>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</si>
  <si>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</si>
  <si>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</si>
  <si>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</si>
  <si>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</si>
  <si>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</si>
  <si>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</si>
  <si>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</si>
  <si>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</si>
  <si>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</si>
  <si>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</si>
  <si>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</si>
  <si>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</si>
  <si>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</si>
  <si>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</si>
  <si>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</si>
  <si>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</si>
  <si>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</si>
  <si>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</si>
  <si>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</si>
  <si>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</si>
  <si>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</si>
  <si>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</si>
  <si>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</si>
  <si>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</si>
  <si>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</si>
  <si>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</si>
  <si>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</si>
  <si>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</si>
  <si>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</si>
  <si>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</si>
  <si>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</si>
  <si>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</si>
  <si>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</si>
  <si>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</si>
  <si>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</si>
  <si>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</si>
  <si>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</si>
  <si>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</si>
  <si>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</si>
  <si>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</si>
  <si>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</si>
  <si>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</si>
  <si>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</si>
  <si>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</si>
  <si>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</si>
  <si>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</si>
  <si>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</si>
  <si>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</si>
  <si>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</si>
  <si>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</si>
  <si>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</si>
  <si>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</si>
  <si>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</si>
  <si>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</si>
  <si>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</si>
  <si>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</si>
  <si>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</si>
  <si>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</si>
  <si>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</si>
  <si>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</si>
  <si>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</si>
  <si>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</si>
  <si>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</si>
  <si>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</si>
  <si>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</si>
  <si>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</si>
  <si>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</si>
  <si>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</si>
  <si>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</si>
  <si>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</si>
  <si>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</si>
  <si>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</si>
  <si>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</si>
  <si>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</si>
  <si>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</si>
  <si>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</si>
  <si>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</si>
  <si>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</si>
  <si>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</si>
  <si>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</si>
  <si>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</si>
  <si>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</si>
  <si>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</si>
  <si>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</si>
  <si>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</si>
  <si>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</si>
  <si>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</si>
  <si>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</si>
  <si>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</si>
  <si>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</si>
  <si>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</si>
  <si>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</si>
  <si>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</si>
  <si>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</si>
  <si>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</si>
  <si>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</si>
  <si>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</si>
  <si>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</si>
  <si>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</si>
  <si>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</si>
  <si>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</si>
  <si>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</si>
  <si>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</si>
  <si>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</si>
  <si>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</si>
  <si>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</si>
  <si>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</si>
  <si>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</si>
  <si>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</si>
  <si>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</si>
  <si>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</si>
  <si>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</si>
  <si>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</si>
  <si>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</si>
  <si>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</si>
  <si>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</si>
  <si>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</si>
  <si>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</si>
  <si>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</si>
  <si>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</si>
  <si>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</si>
  <si>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</si>
  <si>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</si>
  <si>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</si>
  <si>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</si>
  <si>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</si>
  <si>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</si>
  <si>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</si>
  <si>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</si>
  <si>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</si>
  <si>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</si>
  <si>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</si>
  <si>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</si>
  <si>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</si>
  <si>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</si>
  <si>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</si>
  <si>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</si>
  <si>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</si>
  <si>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</si>
  <si>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</si>
  <si>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</si>
  <si>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</si>
  <si>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</si>
  <si>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</si>
  <si>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</si>
  <si>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</si>
  <si>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</si>
  <si>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</si>
  <si>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</si>
  <si>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</si>
  <si>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</si>
  <si>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</si>
  <si>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</si>
  <si>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</si>
  <si>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</si>
  <si>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</si>
  <si>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</si>
  <si>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</si>
  <si>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</si>
  <si>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</si>
  <si>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</si>
  <si>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</si>
  <si>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</si>
  <si>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</si>
  <si>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</si>
  <si>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</si>
  <si>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</si>
  <si>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</si>
  <si>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</si>
  <si>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</si>
  <si>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</si>
  <si>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</si>
  <si>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</si>
  <si>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</si>
  <si>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</si>
  <si>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</si>
  <si>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</si>
  <si>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</si>
  <si>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</si>
  <si>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</si>
  <si>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</si>
  <si>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</si>
  <si>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</si>
  <si>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</si>
  <si>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</si>
  <si>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</si>
  <si>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</si>
  <si>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</si>
  <si>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</si>
  <si>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</si>
  <si>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</si>
  <si>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</si>
  <si>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</si>
  <si>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</si>
  <si>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</si>
  <si>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</si>
  <si>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</si>
  <si>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</si>
  <si>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</si>
  <si>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</si>
  <si>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</si>
  <si>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</si>
  <si>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</si>
  <si>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</si>
  <si>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</si>
  <si>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</si>
  <si>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</si>
  <si>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</si>
  <si>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</si>
  <si>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</si>
  <si>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</si>
  <si>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</si>
  <si>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</si>
  <si>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</si>
  <si>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</si>
  <si>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</si>
  <si>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</si>
  <si>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</si>
  <si>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</si>
  <si>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</si>
  <si>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</si>
  <si>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</si>
  <si>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</si>
  <si>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</si>
  <si>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</si>
  <si>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</si>
  <si>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</si>
  <si>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</si>
  <si>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</si>
  <si>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</si>
  <si>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</si>
  <si>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</si>
  <si>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</si>
  <si>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</si>
  <si>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</si>
  <si>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</si>
  <si>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</si>
  <si>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</si>
  <si>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</si>
  <si>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</si>
  <si>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</si>
  <si>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</si>
  <si>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</si>
  <si>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</si>
  <si>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</si>
  <si>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</si>
  <si>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</si>
  <si>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</si>
  <si>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</si>
  <si>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</si>
  <si>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</si>
  <si>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</si>
  <si>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</si>
  <si>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</si>
  <si>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</si>
  <si>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</si>
  <si>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</si>
  <si>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</si>
  <si>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</si>
  <si>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</si>
  <si>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</si>
  <si>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</si>
  <si>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</si>
  <si>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</si>
  <si>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</si>
  <si>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</si>
  <si>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</si>
  <si>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</si>
  <si>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</si>
  <si>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</si>
  <si>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</si>
  <si>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</si>
  <si>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</si>
  <si>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</si>
  <si>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</si>
  <si>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</si>
  <si>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</si>
  <si>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</si>
  <si>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</si>
  <si>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</si>
  <si>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</si>
  <si>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</si>
  <si>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</si>
  <si>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</si>
  <si>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</si>
  <si>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</si>
  <si>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</si>
  <si>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</si>
  <si>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</si>
  <si>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</si>
  <si>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</si>
  <si>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</si>
  <si>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</si>
  <si>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</si>
  <si>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</si>
  <si>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</si>
  <si>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</si>
  <si>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</si>
  <si>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</si>
  <si>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</si>
  <si>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</si>
  <si>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</si>
  <si>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</si>
  <si>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</si>
  <si>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</si>
  <si>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</si>
  <si>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</si>
  <si>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</si>
  <si>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</si>
  <si>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</si>
  <si>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</si>
  <si>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</si>
  <si>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</si>
  <si>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</si>
  <si>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</si>
  <si>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</si>
  <si>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</si>
  <si>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</si>
  <si>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</si>
  <si>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</si>
  <si>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</si>
  <si>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</si>
  <si>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</si>
  <si>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</si>
  <si>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</si>
  <si>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</si>
  <si>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</si>
  <si>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</si>
  <si>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</si>
  <si>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</si>
  <si>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</si>
  <si>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</si>
  <si>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</si>
  <si>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</si>
  <si>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</si>
  <si>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</si>
  <si>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</si>
  <si>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</si>
  <si>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</si>
  <si>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</si>
  <si>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</si>
  <si>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</si>
  <si>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</si>
  <si>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</si>
  <si>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</si>
  <si>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</si>
  <si>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</si>
  <si>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</si>
  <si>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</si>
  <si>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</si>
  <si>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</si>
  <si>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</si>
  <si>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</si>
  <si>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</si>
  <si>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</si>
  <si>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</si>
  <si>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</si>
  <si>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</si>
  <si>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</si>
  <si>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</si>
  <si>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</si>
  <si>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</si>
  <si>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</si>
  <si>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</si>
  <si>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</si>
  <si>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</si>
  <si>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</si>
  <si>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</si>
  <si>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</si>
  <si>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</si>
  <si>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</si>
  <si>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</si>
  <si>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</si>
  <si>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</si>
  <si>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</si>
  <si>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</si>
  <si>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</si>
  <si>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</si>
  <si>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</si>
  <si>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</si>
  <si>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</si>
  <si>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</si>
  <si>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</si>
  <si>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</si>
  <si>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</si>
  <si>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</si>
  <si>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</si>
  <si>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</si>
  <si>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</si>
  <si>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</si>
  <si>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</si>
  <si>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</si>
  <si>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</si>
  <si>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</si>
  <si>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</si>
  <si>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</si>
  <si>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</si>
  <si>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</si>
  <si>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</si>
  <si>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</si>
  <si>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</si>
  <si>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</si>
  <si>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</si>
  <si>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</si>
  <si>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</si>
  <si>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</si>
  <si>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</si>
  <si>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</si>
  <si>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</si>
  <si>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</si>
  <si>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</si>
  <si>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</si>
  <si>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</si>
  <si>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</si>
  <si>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</si>
  <si>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</si>
  <si>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</si>
  <si>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</si>
  <si>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</si>
  <si>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</si>
  <si>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</si>
  <si>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</si>
  <si>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</si>
  <si>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</si>
  <si>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</si>
  <si>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</si>
  <si>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</si>
  <si>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</si>
  <si>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</si>
  <si>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</si>
  <si>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</si>
  <si>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</si>
  <si>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</si>
  <si>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</si>
  <si>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</si>
  <si>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</si>
  <si>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</si>
  <si>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</si>
  <si>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</si>
  <si>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</si>
  <si>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</si>
  <si>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</si>
  <si>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</si>
  <si>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</si>
  <si>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</si>
  <si>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</si>
  <si>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</si>
  <si>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</si>
  <si>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</si>
  <si>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</si>
  <si>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</si>
  <si>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</si>
  <si>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</si>
  <si>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</si>
  <si>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</si>
  <si>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</si>
  <si>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</si>
  <si>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</si>
  <si>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</si>
  <si>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</si>
  <si>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</si>
  <si>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</si>
  <si>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</si>
  <si>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</si>
  <si>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</si>
  <si>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</si>
  <si>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</si>
  <si>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</si>
  <si>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</si>
  <si>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</si>
  <si>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</si>
  <si>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</si>
  <si>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</si>
  <si>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</si>
  <si>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</si>
  <si>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</si>
  <si>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</si>
  <si>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</si>
  <si>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</si>
  <si>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</si>
  <si>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</si>
  <si>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</si>
  <si>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</si>
  <si>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</si>
  <si>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</si>
  <si>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</si>
  <si>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</si>
  <si>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</si>
  <si>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</si>
  <si>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</si>
  <si>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</si>
  <si>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</si>
  <si>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</si>
  <si>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</si>
  <si>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</si>
  <si>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</si>
  <si>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</si>
  <si>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</si>
  <si>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</si>
  <si>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</si>
  <si>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</si>
  <si>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</si>
  <si>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</si>
  <si>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</si>
  <si>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</si>
  <si>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</si>
  <si>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</si>
  <si>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</si>
  <si>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</si>
  <si>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</si>
  <si>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</si>
  <si>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</si>
  <si>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</si>
  <si>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</si>
  <si>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</si>
  <si>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</si>
  <si>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</si>
  <si>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</si>
  <si>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</si>
  <si>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</si>
  <si>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</si>
  <si>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</si>
  <si>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</si>
  <si>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</si>
  <si>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</si>
  <si>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</si>
  <si>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</si>
  <si>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</si>
  <si>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</si>
  <si>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</si>
  <si>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</si>
  <si>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</si>
  <si>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</si>
  <si>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</si>
  <si>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</si>
  <si>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</si>
  <si>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</si>
  <si>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</si>
  <si>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</si>
  <si>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</si>
  <si>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</si>
  <si>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</si>
  <si>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</si>
  <si>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</si>
  <si>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</si>
  <si>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</si>
  <si>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</si>
  <si>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</si>
  <si>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</si>
  <si>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</si>
  <si>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</si>
  <si>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</si>
  <si>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</si>
  <si>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</si>
  <si>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</si>
  <si>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</si>
  <si>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</si>
  <si>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</si>
  <si>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</si>
  <si>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</si>
  <si>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</si>
  <si>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</si>
  <si>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</si>
  <si>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</si>
  <si>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</si>
  <si>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</si>
  <si>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</si>
  <si>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</si>
  <si>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</si>
  <si>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</si>
  <si>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</si>
  <si>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</si>
  <si>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</si>
  <si>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</si>
  <si>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</si>
  <si>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</si>
  <si>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</si>
  <si>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</si>
  <si>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</si>
  <si>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</si>
  <si>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</si>
  <si>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</si>
  <si>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</si>
  <si>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</si>
  <si>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</si>
  <si>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</si>
  <si>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</si>
  <si>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</si>
  <si>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</si>
  <si>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</si>
  <si>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</si>
  <si>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</si>
  <si>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</si>
  <si>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</si>
  <si>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</si>
  <si>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</si>
  <si>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</si>
  <si>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</si>
  <si>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</si>
  <si>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</si>
  <si>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</si>
  <si>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</si>
  <si>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</si>
  <si>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</si>
  <si>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</si>
  <si>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</si>
  <si>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</si>
  <si>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</si>
  <si>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</si>
  <si>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</si>
  <si>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</si>
  <si>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</si>
  <si>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</si>
  <si>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</si>
  <si>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</si>
  <si>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</si>
  <si>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</si>
  <si>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</si>
  <si>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</si>
  <si>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</si>
  <si>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</si>
  <si>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</si>
  <si>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</si>
  <si>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</si>
  <si>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</si>
  <si>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</si>
  <si>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</si>
  <si>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</si>
  <si>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</si>
  <si>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</si>
  <si>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</si>
  <si>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</si>
  <si>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</si>
  <si>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</si>
  <si>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</si>
  <si>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</si>
  <si>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</si>
  <si>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</si>
  <si>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</si>
  <si>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</si>
  <si>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</si>
  <si>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</si>
  <si>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</si>
  <si>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</si>
  <si>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</si>
  <si>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</si>
  <si>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</si>
  <si>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</si>
  <si>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</si>
  <si>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</si>
  <si>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</si>
  <si>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</si>
  <si>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</si>
  <si>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</si>
  <si>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</si>
  <si>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</si>
  <si>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</si>
  <si>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</si>
  <si>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</si>
  <si>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</si>
  <si>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</si>
  <si>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</si>
  <si>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</si>
  <si>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</si>
  <si>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</si>
  <si>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</si>
  <si>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</si>
  <si>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</si>
  <si>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</si>
  <si>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</si>
  <si>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</si>
  <si>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</si>
  <si>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</si>
  <si>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</si>
  <si>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</si>
  <si>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</si>
  <si>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</si>
  <si>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</si>
  <si>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</si>
  <si>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</si>
  <si>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</si>
  <si>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</si>
  <si>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</si>
  <si>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</si>
  <si>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</si>
  <si>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</si>
  <si>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</si>
  <si>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</si>
  <si>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</si>
  <si>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</si>
  <si>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</si>
  <si>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</si>
  <si>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</si>
  <si>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</si>
  <si>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</si>
  <si>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</si>
  <si>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</si>
  <si>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</si>
  <si>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</si>
  <si>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</si>
  <si>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</si>
  <si>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</si>
  <si>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</si>
  <si>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</si>
  <si>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</si>
  <si>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</si>
  <si>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</si>
  <si>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</si>
  <si>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</si>
  <si>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</si>
  <si>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</si>
  <si>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</si>
  <si>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</si>
  <si>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</si>
  <si>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</si>
  <si>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</si>
  <si>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</si>
  <si>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</si>
  <si>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</si>
  <si>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</si>
  <si>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</si>
  <si>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</si>
  <si>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</si>
  <si>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</si>
  <si>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</si>
  <si>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</si>
  <si>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</si>
  <si>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</si>
  <si>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</si>
  <si>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</si>
  <si>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</si>
  <si>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</si>
  <si>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</si>
  <si>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</si>
  <si>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</si>
  <si>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</si>
  <si>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</si>
  <si>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</si>
  <si>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</si>
  <si>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</si>
  <si>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</si>
  <si>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</si>
  <si>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</si>
  <si>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</si>
  <si>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</si>
  <si>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</si>
  <si>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</si>
  <si>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</si>
  <si>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</si>
  <si>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</si>
  <si>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</si>
  <si>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</si>
  <si>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</si>
  <si>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</si>
  <si>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</si>
  <si>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</si>
  <si>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</si>
  <si>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</si>
  <si>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</si>
  <si>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</si>
  <si>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</si>
  <si>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</si>
  <si>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</si>
  <si>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</si>
  <si>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</si>
  <si>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</si>
  <si>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</si>
  <si>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</si>
  <si>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</si>
  <si>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</si>
  <si>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</si>
  <si>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</si>
  <si>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</si>
  <si>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</si>
  <si>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</si>
  <si>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</si>
  <si>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</si>
  <si>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</si>
  <si>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</si>
  <si>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</si>
  <si>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</si>
  <si>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</si>
  <si>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</si>
  <si>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</si>
  <si>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</si>
  <si>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</si>
  <si>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</si>
  <si>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</si>
  <si>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</si>
  <si>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</si>
  <si>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</si>
  <si>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</si>
  <si>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</si>
  <si>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</si>
  <si>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</si>
  <si>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</si>
  <si>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</si>
  <si>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</si>
  <si>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</si>
  <si>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</si>
  <si>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</si>
  <si>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</si>
  <si>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</si>
  <si>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</si>
  <si>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</si>
  <si>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</si>
  <si>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</si>
  <si>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</si>
  <si>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</si>
  <si>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</si>
  <si>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</si>
  <si>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</si>
  <si>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</si>
  <si>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</si>
  <si>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</si>
  <si>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</si>
  <si>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</si>
  <si>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</si>
  <si>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</si>
  <si>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</si>
  <si>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</si>
  <si>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</si>
  <si>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</si>
  <si>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</si>
  <si>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</si>
  <si>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</si>
  <si>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</si>
  <si>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</si>
  <si>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</si>
  <si>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</si>
  <si>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</si>
  <si>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</si>
  <si>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</si>
  <si>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</si>
  <si>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</si>
  <si>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</si>
  <si>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</si>
  <si>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</si>
  <si>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</si>
  <si>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</si>
  <si>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</si>
  <si>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</si>
  <si>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</si>
  <si>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</si>
  <si>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</si>
  <si>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</si>
  <si>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</si>
  <si>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</si>
  <si>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</si>
  <si>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</si>
  <si>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</si>
  <si>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</si>
  <si>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</si>
  <si>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</si>
  <si>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</si>
  <si>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</si>
  <si>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</si>
  <si>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</si>
  <si>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</si>
  <si>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</si>
  <si>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</si>
  <si>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</si>
  <si>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</si>
  <si>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</si>
  <si>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</si>
  <si>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</si>
  <si>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</si>
  <si>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</si>
  <si>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</si>
  <si>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</si>
  <si>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</si>
  <si>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</si>
  <si>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</si>
  <si>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</si>
  <si>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</si>
  <si>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</si>
  <si>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</si>
  <si>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</si>
  <si>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</si>
  <si>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</si>
  <si>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</si>
  <si>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</si>
  <si>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</si>
  <si>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</si>
  <si>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</si>
  <si>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</si>
  <si>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</si>
  <si>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</si>
  <si>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</si>
  <si>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</si>
  <si>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</si>
  <si>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</si>
  <si>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</si>
  <si>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</si>
  <si>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</si>
  <si>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</si>
  <si>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</si>
  <si>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</si>
  <si>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</si>
  <si>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</si>
  <si>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</si>
  <si>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</si>
  <si>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</si>
  <si>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</si>
  <si>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</si>
  <si>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</si>
  <si>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</si>
  <si>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</si>
  <si>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</si>
  <si>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</si>
  <si>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</si>
  <si>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</si>
  <si>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</si>
  <si>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</si>
  <si>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</si>
  <si>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</si>
  <si>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</si>
  <si>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</si>
  <si>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</si>
  <si>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</si>
  <si>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</si>
  <si>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</si>
  <si>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</si>
  <si>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</si>
  <si>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</si>
  <si>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</si>
  <si>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</si>
  <si>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</si>
  <si>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</si>
  <si>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</si>
  <si>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</si>
  <si>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</si>
  <si>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</si>
  <si>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</si>
  <si>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</si>
  <si>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</si>
  <si>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</si>
  <si>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</si>
  <si>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</si>
  <si>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</si>
  <si>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</si>
  <si>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</si>
  <si>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</si>
  <si>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</si>
  <si>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</si>
  <si>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</si>
  <si>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</si>
  <si>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</si>
  <si>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</si>
  <si>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</si>
  <si>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</si>
  <si>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</si>
  <si>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</si>
  <si>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</si>
  <si>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</si>
  <si>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</si>
  <si>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</si>
  <si>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</si>
  <si>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</si>
  <si>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</si>
  <si>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</si>
  <si>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</si>
  <si>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</si>
  <si>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</si>
  <si>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</si>
  <si>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</si>
  <si>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</si>
  <si>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</si>
  <si>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</si>
  <si>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</si>
  <si>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</si>
  <si>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</si>
  <si>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</si>
  <si>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</si>
  <si>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</si>
  <si>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</si>
  <si>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</si>
  <si>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</si>
  <si>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</si>
  <si>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</si>
  <si>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</si>
  <si>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</si>
  <si>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</si>
  <si>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</si>
  <si>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</si>
  <si>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</si>
  <si>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</si>
  <si>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</si>
  <si>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</si>
  <si>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</si>
  <si>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</si>
  <si>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</si>
  <si>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</si>
  <si>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</si>
  <si>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</si>
  <si>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</si>
  <si>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</si>
  <si>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</si>
  <si>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</si>
  <si>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</si>
  <si>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</si>
  <si>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</si>
  <si>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</si>
  <si>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</si>
  <si>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</si>
  <si>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</si>
  <si>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</si>
  <si>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</si>
  <si>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</si>
  <si>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</si>
  <si>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</si>
  <si>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</si>
  <si>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</si>
  <si>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</si>
  <si>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</si>
  <si>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</si>
  <si>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</si>
  <si>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</si>
  <si>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</si>
  <si>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</si>
  <si>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</si>
  <si>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</si>
  <si>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</si>
  <si>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</si>
  <si>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</si>
  <si>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</si>
  <si>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</si>
  <si>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</si>
  <si>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</si>
  <si>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</si>
  <si>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</si>
  <si>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</si>
  <si>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</si>
  <si>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</si>
  <si>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</si>
  <si>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</si>
  <si>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</si>
  <si>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</si>
  <si>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</si>
  <si>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</si>
  <si>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</si>
  <si>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</si>
  <si>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</si>
  <si>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</si>
  <si>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</si>
  <si>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</si>
  <si>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</si>
  <si>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</si>
  <si>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</si>
  <si>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</si>
  <si>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</si>
  <si>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</si>
  <si>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</si>
  <si>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</si>
  <si>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</si>
  <si>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</si>
  <si>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</si>
  <si>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</si>
  <si>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</si>
  <si>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</si>
  <si>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</si>
  <si>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</si>
  <si>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</si>
  <si>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</si>
  <si>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</si>
  <si>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</si>
  <si>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</si>
  <si>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</si>
  <si>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</si>
  <si>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</si>
  <si>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</si>
  <si>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</si>
  <si>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</si>
  <si>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</si>
  <si>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</si>
  <si>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</si>
  <si>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</si>
  <si>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</si>
  <si>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</si>
  <si>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</si>
  <si>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</si>
  <si>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</si>
  <si>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</si>
  <si>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</si>
  <si>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</si>
  <si>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</si>
  <si>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</si>
  <si>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</si>
  <si>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</si>
  <si>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</si>
  <si>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</si>
  <si>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</si>
  <si>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</si>
  <si>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</si>
  <si>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</si>
  <si>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</si>
  <si>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</si>
  <si>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</si>
  <si>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</si>
  <si>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</si>
  <si>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</si>
  <si>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</si>
  <si>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</si>
  <si>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</si>
  <si>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</si>
  <si>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</si>
  <si>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</si>
  <si>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</si>
  <si>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</si>
  <si>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</si>
  <si>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</si>
  <si>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</si>
  <si>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</si>
  <si>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</si>
  <si>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</si>
  <si>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</si>
  <si>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</si>
  <si>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</si>
  <si>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</si>
  <si>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</si>
  <si>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</si>
  <si>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</si>
  <si>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</si>
  <si>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</si>
  <si>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</si>
  <si>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</si>
  <si>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</si>
  <si>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</si>
  <si>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</si>
  <si>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</si>
  <si>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</si>
  <si>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</si>
  <si>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</si>
  <si>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</si>
  <si>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</si>
  <si>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</si>
  <si>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</si>
  <si>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</si>
  <si>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</si>
  <si>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</si>
  <si>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</si>
  <si>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</si>
  <si>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</si>
  <si>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</si>
  <si>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</si>
  <si>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</si>
  <si>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</si>
  <si>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</si>
  <si>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</si>
  <si>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</si>
  <si>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</si>
  <si>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</si>
  <si>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</si>
  <si>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</si>
  <si>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</si>
  <si>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</si>
  <si>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</si>
  <si>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</si>
  <si>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</si>
  <si>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</si>
  <si>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</si>
  <si>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</si>
  <si>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</si>
  <si>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</si>
  <si>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</si>
  <si>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</si>
  <si>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</si>
  <si>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</si>
  <si>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</si>
  <si>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</si>
  <si>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</si>
  <si>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</si>
  <si>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</si>
  <si>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</si>
  <si>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</si>
  <si>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</si>
  <si>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</si>
  <si>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</si>
  <si>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</si>
  <si>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</si>
  <si>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</si>
  <si>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</si>
  <si>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</si>
  <si>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</si>
  <si>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</si>
  <si>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</si>
  <si>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</si>
  <si>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</si>
  <si>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</si>
  <si>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</si>
  <si>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</si>
  <si>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</si>
  <si>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</si>
  <si>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</si>
  <si>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</si>
  <si>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</si>
  <si>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</si>
  <si>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</si>
  <si>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</si>
  <si>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</si>
  <si>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</si>
  <si>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</si>
  <si>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</si>
  <si>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</si>
  <si>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</si>
  <si>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</si>
  <si>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</si>
  <si>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</si>
  <si>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</si>
  <si>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</si>
  <si>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</si>
  <si>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</si>
  <si>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</si>
  <si>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</si>
  <si>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</si>
  <si>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</si>
  <si>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</si>
  <si>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</si>
  <si>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</si>
  <si>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</si>
  <si>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</si>
  <si>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</si>
  <si>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</si>
  <si>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</si>
  <si>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</si>
  <si>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</si>
  <si>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</si>
  <si>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</si>
  <si>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</si>
  <si>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</si>
  <si>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</si>
  <si>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</si>
  <si>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</si>
  <si>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</si>
  <si>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</si>
  <si>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</si>
  <si>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</si>
  <si>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</si>
  <si>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</si>
  <si>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</si>
  <si>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</si>
  <si>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</si>
  <si>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</si>
  <si>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</si>
  <si>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</si>
  <si>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</si>
  <si>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</si>
  <si>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</si>
  <si>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</si>
  <si>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</si>
  <si>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</si>
  <si>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</si>
  <si>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</si>
  <si>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</si>
  <si>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</si>
  <si>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</si>
  <si>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</si>
  <si>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</si>
  <si>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</si>
  <si>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</si>
  <si>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</si>
  <si>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</si>
  <si>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</si>
  <si>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</si>
  <si>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</si>
  <si>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</si>
  <si>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</si>
  <si>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</si>
  <si>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</si>
  <si>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</si>
  <si>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</si>
  <si>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</si>
  <si>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</si>
  <si>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</si>
  <si>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</si>
  <si>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</si>
  <si>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</si>
  <si>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</si>
  <si>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</si>
  <si>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</si>
  <si>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</si>
  <si>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</si>
  <si>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</si>
  <si>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</si>
  <si>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</si>
  <si>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</si>
  <si>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</si>
  <si>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</si>
  <si>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</si>
  <si>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</si>
  <si>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</si>
  <si>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</si>
  <si>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</si>
  <si>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</si>
  <si>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</si>
  <si>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</si>
  <si>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</si>
  <si>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</si>
  <si>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</si>
  <si>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</si>
  <si>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</si>
  <si>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</si>
  <si>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</si>
  <si>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</si>
  <si>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</si>
  <si>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</si>
  <si>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</si>
  <si>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</si>
  <si>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</si>
  <si>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</si>
  <si>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</si>
  <si>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</si>
  <si>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</si>
  <si>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</si>
  <si>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</si>
  <si>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</si>
  <si>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</si>
  <si>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</si>
  <si>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</si>
  <si>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</si>
  <si>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</si>
  <si>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</si>
  <si>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</si>
  <si>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</si>
  <si>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</si>
  <si>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</si>
  <si>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</si>
  <si>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</si>
  <si>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</si>
  <si>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</si>
  <si>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</si>
  <si>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</si>
  <si>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</si>
  <si>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</si>
  <si>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</si>
  <si>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</si>
  <si>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</si>
  <si>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</si>
  <si>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</si>
  <si>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</si>
  <si>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</si>
  <si>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</si>
  <si>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</si>
  <si>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</si>
  <si>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</si>
  <si>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</si>
  <si>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</si>
  <si>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</si>
  <si>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</si>
  <si>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</si>
  <si>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</si>
  <si>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</si>
  <si>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</si>
  <si>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</si>
  <si>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</si>
  <si>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</si>
  <si>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</si>
  <si>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</si>
  <si>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</si>
  <si>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</si>
  <si>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</si>
  <si>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</si>
  <si>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</si>
  <si>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</si>
  <si>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</si>
  <si>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</si>
  <si>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</si>
  <si>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</si>
  <si>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</si>
  <si>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</si>
  <si>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</si>
  <si>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</si>
  <si>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</si>
  <si>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</si>
  <si>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</si>
  <si>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</si>
  <si>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</si>
  <si>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</si>
  <si>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</si>
  <si>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</si>
  <si>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</si>
  <si>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</si>
  <si>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</si>
  <si>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</si>
  <si>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</si>
  <si>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</si>
  <si>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</si>
  <si>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</si>
  <si>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</si>
  <si>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</si>
  <si>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</si>
  <si>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</si>
  <si>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</si>
  <si>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</si>
  <si>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</si>
  <si>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</si>
  <si>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</si>
  <si>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</si>
  <si>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</si>
  <si>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</si>
  <si>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</si>
  <si>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</si>
  <si>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</si>
  <si>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</si>
  <si>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</si>
  <si>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</si>
  <si>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</si>
  <si>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</si>
  <si>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</si>
  <si>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</si>
  <si>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</si>
  <si>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</si>
  <si>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</si>
  <si>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</si>
  <si>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</si>
  <si>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</si>
  <si>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</si>
  <si>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</si>
  <si>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</si>
  <si>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</si>
  <si>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</si>
  <si>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</si>
  <si>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</si>
  <si>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</si>
  <si>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</si>
  <si>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</si>
  <si>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</si>
  <si>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</si>
  <si>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</si>
  <si>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</si>
  <si>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</si>
  <si>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</si>
  <si>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</si>
  <si>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</si>
  <si>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</si>
  <si>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</si>
  <si>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</si>
  <si>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</si>
  <si>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</si>
  <si>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</si>
  <si>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</si>
  <si>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</si>
  <si>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</si>
  <si>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</si>
  <si>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</si>
  <si>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</si>
  <si>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</si>
  <si>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</si>
  <si>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</si>
  <si>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</si>
  <si>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</si>
  <si>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</si>
  <si>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</si>
  <si>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</si>
  <si>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</si>
  <si>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</si>
  <si>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</si>
  <si>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</si>
  <si>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</si>
  <si>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</si>
  <si>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</si>
  <si>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</si>
  <si>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</si>
  <si>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</si>
  <si>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</si>
  <si>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</si>
  <si>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</si>
  <si>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</si>
  <si>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</si>
  <si>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</si>
  <si>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</si>
  <si>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</si>
  <si>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</si>
  <si>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</si>
  <si>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</si>
  <si>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</si>
  <si>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</si>
  <si>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</si>
  <si>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</si>
  <si>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</si>
  <si>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</si>
  <si>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</si>
  <si>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</si>
  <si>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</si>
  <si>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</si>
  <si>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</si>
  <si>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</si>
  <si>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</si>
  <si>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</si>
  <si>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</si>
  <si>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</si>
  <si>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</si>
  <si>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</si>
  <si>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</si>
  <si>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</si>
  <si>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</si>
  <si>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</si>
  <si>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</si>
  <si>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</si>
  <si>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</si>
  <si>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</si>
  <si>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</si>
  <si>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</si>
  <si>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</si>
  <si>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</si>
  <si>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</si>
  <si>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</si>
  <si>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</si>
  <si>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</si>
  <si>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</si>
  <si>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</si>
  <si>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</si>
  <si>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</si>
  <si>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</si>
  <si>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</si>
  <si>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</si>
  <si>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</si>
  <si>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</si>
  <si>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</si>
  <si>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</si>
  <si>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</si>
  <si>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</si>
  <si>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</si>
  <si>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</si>
  <si>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</si>
  <si>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</si>
  <si>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</si>
  <si>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</si>
  <si>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</si>
  <si>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</si>
  <si>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</si>
  <si>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</si>
  <si>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</si>
  <si>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</si>
  <si>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</si>
  <si>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</si>
  <si>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</si>
  <si>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</si>
  <si>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</si>
  <si>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</si>
  <si>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</si>
  <si>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</si>
  <si>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</si>
  <si>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</si>
  <si>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</si>
  <si>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</si>
  <si>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</si>
  <si>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</si>
  <si>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</si>
  <si>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</si>
  <si>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</si>
  <si>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</si>
  <si>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</si>
  <si>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</si>
  <si>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</si>
  <si>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</si>
  <si>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</si>
  <si>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</si>
  <si>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</si>
  <si>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</si>
  <si>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</si>
  <si>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</si>
  <si>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</si>
  <si>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</si>
  <si>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</si>
  <si>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</si>
  <si>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</si>
  <si>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</si>
  <si>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</si>
  <si>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</si>
  <si>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</si>
  <si>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</si>
  <si>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</si>
  <si>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</si>
  <si>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</si>
  <si>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</si>
  <si>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</si>
  <si>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</si>
  <si>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</si>
  <si>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</si>
  <si>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</si>
  <si>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</si>
  <si>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</si>
  <si>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</si>
  <si>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</si>
  <si>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</si>
  <si>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</si>
  <si>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</si>
  <si>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</si>
  <si>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</si>
  <si>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</si>
  <si>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</si>
  <si>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</si>
  <si>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</si>
  <si>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</si>
  <si>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</si>
  <si>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</si>
  <si>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</si>
  <si>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</si>
  <si>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</si>
  <si>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</si>
  <si>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</si>
  <si>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</si>
  <si>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</si>
  <si>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</si>
  <si>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</si>
  <si>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</si>
  <si>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</si>
  <si>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</si>
  <si>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</si>
  <si>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</si>
  <si>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</si>
  <si>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</si>
  <si>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</si>
  <si>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</si>
  <si>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</si>
  <si>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</si>
  <si>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</si>
  <si>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</si>
  <si>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</si>
  <si>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</si>
  <si>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</si>
  <si>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</si>
  <si>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</si>
  <si>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</si>
  <si>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</si>
  <si>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</si>
  <si>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</si>
  <si>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</si>
  <si>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</si>
  <si>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</si>
  <si>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</si>
  <si>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</si>
  <si>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</si>
  <si>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</si>
  <si>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</si>
  <si>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</si>
  <si>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</si>
  <si>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</si>
  <si>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</si>
  <si>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</si>
  <si>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</si>
  <si>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</si>
  <si>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</si>
  <si>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</si>
  <si>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</si>
  <si>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</si>
  <si>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</si>
  <si>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</si>
  <si>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</si>
  <si>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</si>
  <si>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</si>
  <si>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</si>
  <si>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</si>
  <si>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</si>
  <si>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</si>
  <si>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</si>
  <si>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</si>
  <si>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</si>
  <si>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</si>
  <si>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</si>
  <si>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</si>
  <si>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</si>
  <si>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</si>
  <si>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</si>
  <si>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</si>
  <si>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</si>
  <si>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</si>
  <si>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</si>
  <si>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</si>
  <si>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</si>
  <si>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</si>
  <si>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</si>
  <si>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</si>
  <si>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</si>
  <si>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</si>
  <si>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</si>
  <si>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</si>
  <si>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</si>
  <si>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</si>
  <si>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</si>
  <si>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</si>
  <si>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</si>
  <si>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</si>
  <si>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</si>
  <si>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</si>
  <si>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</si>
  <si>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</si>
  <si>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</si>
  <si>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</si>
  <si>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</si>
  <si>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</si>
  <si>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</si>
  <si>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</si>
  <si>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</si>
  <si>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</si>
  <si>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</si>
  <si>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</si>
  <si>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</si>
  <si>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</si>
  <si>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</si>
  <si>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</si>
  <si>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</si>
  <si>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</si>
  <si>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</si>
  <si>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</si>
  <si>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</si>
  <si>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</si>
  <si>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</si>
  <si>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</si>
  <si>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</si>
  <si>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</si>
  <si>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</si>
  <si>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</si>
  <si>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</si>
  <si>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</si>
  <si>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</si>
  <si>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</si>
  <si>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</si>
  <si>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</si>
  <si>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</si>
  <si>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</si>
  <si>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</si>
  <si>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</si>
  <si>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</si>
  <si>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</si>
  <si>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</si>
  <si>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</si>
  <si>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</si>
  <si>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</si>
  <si>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</si>
  <si>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</si>
  <si>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</si>
  <si>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</si>
  <si>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</si>
  <si>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</si>
  <si>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</si>
  <si>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</si>
  <si>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</si>
  <si>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</si>
  <si>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</si>
  <si>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</si>
  <si>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</si>
  <si>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</si>
  <si>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</si>
  <si>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</si>
  <si>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</si>
  <si>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</si>
  <si>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</si>
  <si>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</si>
  <si>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</si>
  <si>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</si>
  <si>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</si>
  <si>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</si>
  <si>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</si>
  <si>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</si>
  <si>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</si>
  <si>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</si>
  <si>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</si>
  <si>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</si>
  <si>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</si>
  <si>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</si>
  <si>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</si>
  <si>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</si>
  <si>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</si>
  <si>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</si>
  <si>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</si>
  <si>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</si>
  <si>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</si>
  <si>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</si>
  <si>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</si>
  <si>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</si>
  <si>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</si>
  <si>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</si>
  <si>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</si>
  <si>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</si>
  <si>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</si>
  <si>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</si>
  <si>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</si>
  <si>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</si>
  <si>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</si>
  <si>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</si>
  <si>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</si>
  <si>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</si>
  <si>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</si>
  <si>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</si>
  <si>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</si>
  <si>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</si>
  <si>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</si>
  <si>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</si>
  <si>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</si>
  <si>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</si>
  <si>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</si>
  <si>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</si>
  <si>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</si>
  <si>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</si>
  <si>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</si>
  <si>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</si>
  <si>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</si>
  <si>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</si>
  <si>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</si>
  <si>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</si>
  <si>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</si>
  <si>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</si>
  <si>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</si>
  <si>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</si>
  <si>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</si>
  <si>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</si>
  <si>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</si>
  <si>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</si>
  <si>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</si>
  <si>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</si>
  <si>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</si>
  <si>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</si>
  <si>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</si>
  <si>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</si>
  <si>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</si>
  <si>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</si>
  <si>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</si>
  <si>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</si>
  <si>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</si>
  <si>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</si>
  <si>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</si>
  <si>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</si>
  <si>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</si>
  <si>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</si>
  <si>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</si>
  <si>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</si>
  <si>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</si>
  <si>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</si>
  <si>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</si>
  <si>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</si>
  <si>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</si>
  <si>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</si>
  <si>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</si>
  <si>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</si>
  <si>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</si>
  <si>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</si>
  <si>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</si>
  <si>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</si>
  <si>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</si>
  <si>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</si>
  <si>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</si>
  <si>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</si>
  <si>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</si>
  <si>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</si>
  <si>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</si>
  <si>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</si>
  <si>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</si>
  <si>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</si>
  <si>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</si>
  <si>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</si>
  <si>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</si>
  <si>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</si>
  <si>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</si>
  <si>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</si>
  <si>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</si>
  <si>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</si>
  <si>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</si>
  <si>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</si>
  <si>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</si>
  <si>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</si>
  <si>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</si>
  <si>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</si>
  <si>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</si>
  <si>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</si>
  <si>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</si>
  <si>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</si>
  <si>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</si>
  <si>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</si>
  <si>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</si>
  <si>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</si>
  <si>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</si>
  <si>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</si>
  <si>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</si>
  <si>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</si>
  <si>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</si>
  <si>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</si>
  <si>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</si>
  <si>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</si>
  <si>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</si>
  <si>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</si>
  <si>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</si>
  <si>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</si>
  <si>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</si>
  <si>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</si>
  <si>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</si>
  <si>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</si>
  <si>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</si>
  <si>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</si>
  <si>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</si>
  <si>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</si>
  <si>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</si>
  <si>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</si>
  <si>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</si>
  <si>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</si>
  <si>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</si>
  <si>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</si>
  <si>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</si>
  <si>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</si>
  <si>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</si>
  <si>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</si>
  <si>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</si>
  <si>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</si>
  <si>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</si>
  <si>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</si>
  <si>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</si>
  <si>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</si>
  <si>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</si>
  <si>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</si>
  <si>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</si>
  <si>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</si>
  <si>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</si>
  <si>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</si>
  <si>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</si>
  <si>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</si>
  <si>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</si>
  <si>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</si>
  <si>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</si>
  <si>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</si>
  <si>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</si>
  <si>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</si>
  <si>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</si>
  <si>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</si>
  <si>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</si>
  <si>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</si>
  <si>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</si>
  <si>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</si>
  <si>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</si>
  <si>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</si>
  <si>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</si>
  <si>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</si>
  <si>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</si>
  <si>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</si>
  <si>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</si>
  <si>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</si>
  <si>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</si>
  <si>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</si>
  <si>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</si>
  <si>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</si>
  <si>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</si>
  <si>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</si>
  <si>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</si>
  <si>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</si>
  <si>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</si>
  <si>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</si>
  <si>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</si>
  <si>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</si>
  <si>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</si>
  <si>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</si>
  <si>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</si>
  <si>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</si>
  <si>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</si>
  <si>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</si>
  <si>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</si>
  <si>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</si>
  <si>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</si>
  <si>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</si>
  <si>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</si>
  <si>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</si>
  <si>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</si>
  <si>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</si>
  <si>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</si>
  <si>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</si>
  <si>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</si>
  <si>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</si>
  <si>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</si>
  <si>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</si>
  <si>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</si>
  <si>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</si>
  <si>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</si>
  <si>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</si>
  <si>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</si>
  <si>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</si>
  <si>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</si>
  <si>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</si>
  <si>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</si>
  <si>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</si>
  <si>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</si>
  <si>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</si>
  <si>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</si>
  <si>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</si>
  <si>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</si>
  <si>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</si>
  <si>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</si>
  <si>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</si>
  <si>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</si>
  <si>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</si>
  <si>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</si>
  <si>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</si>
  <si>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</si>
  <si>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</si>
  <si>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</si>
  <si>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</si>
  <si>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</si>
  <si>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</si>
  <si>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</si>
  <si>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</si>
  <si>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</si>
  <si>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</si>
  <si>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</si>
  <si>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</si>
  <si>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</si>
  <si>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</si>
  <si>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</si>
  <si>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</si>
  <si>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</si>
  <si>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</si>
  <si>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</si>
  <si>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</si>
  <si>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</si>
  <si>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</si>
  <si>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</si>
  <si>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</si>
  <si>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</si>
  <si>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</si>
  <si>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</si>
  <si>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</si>
  <si>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</si>
  <si>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</si>
  <si>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</si>
  <si>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</si>
  <si>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</si>
  <si>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</si>
  <si>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</si>
  <si>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</si>
  <si>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</si>
  <si>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</si>
  <si>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</si>
  <si>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</si>
  <si>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</si>
  <si>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</si>
  <si>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</si>
  <si>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</si>
  <si>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</si>
  <si>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</si>
  <si>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</si>
  <si>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</si>
  <si>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</si>
  <si>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</si>
  <si>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</si>
  <si>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</si>
  <si>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</si>
  <si>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</si>
  <si>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</si>
  <si>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</si>
  <si>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</si>
  <si>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</si>
  <si>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</si>
  <si>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</si>
  <si>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</si>
  <si>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</si>
  <si>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</si>
  <si>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</si>
  <si>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</si>
  <si>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</si>
  <si>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</si>
  <si>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</si>
  <si>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</si>
  <si>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</si>
  <si>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</si>
  <si>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</si>
  <si>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</si>
  <si>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</si>
  <si>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</si>
  <si>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</si>
  <si>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</si>
  <si>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</si>
  <si>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</si>
  <si>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</si>
  <si>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</si>
  <si>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</si>
  <si>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</si>
  <si>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</si>
  <si>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</si>
  <si>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</si>
  <si>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</si>
  <si>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</si>
  <si>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</si>
  <si>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</si>
  <si>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</si>
  <si>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</si>
  <si>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</si>
  <si>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</si>
  <si>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</si>
  <si>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</si>
  <si>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</si>
  <si>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</si>
  <si>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</si>
  <si>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</si>
  <si>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</si>
  <si>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</si>
  <si>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</si>
  <si>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</si>
  <si>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</si>
  <si>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</si>
  <si>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</si>
  <si>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</si>
  <si>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</si>
  <si>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</si>
  <si>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</si>
  <si>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</si>
  <si>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</si>
  <si>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</si>
  <si>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</si>
  <si>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</si>
  <si>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</si>
  <si>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</si>
  <si>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</si>
  <si>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</si>
  <si>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</si>
  <si>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</si>
  <si>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</si>
  <si>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</si>
  <si>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</si>
  <si>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</si>
  <si>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</si>
  <si>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</si>
  <si>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</si>
  <si>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</si>
  <si>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</si>
  <si>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</si>
  <si>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</si>
  <si>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</si>
  <si>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</si>
  <si>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</si>
  <si>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</si>
  <si>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</si>
  <si>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</si>
  <si>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</si>
  <si>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</si>
  <si>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</si>
  <si>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</si>
  <si>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</si>
  <si>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</si>
  <si>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</si>
  <si>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</si>
  <si>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</si>
  <si>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</si>
  <si>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</si>
  <si>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</si>
  <si>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</si>
  <si>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</si>
  <si>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</si>
  <si>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</si>
  <si>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</si>
  <si>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</si>
  <si>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</si>
  <si>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</si>
  <si>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</si>
  <si>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</si>
  <si>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</si>
  <si>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</si>
  <si>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</si>
  <si>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</si>
  <si>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</si>
  <si>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</si>
  <si>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</si>
  <si>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</si>
  <si>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</si>
  <si>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</si>
  <si>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</si>
  <si>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</si>
  <si>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</si>
  <si>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</si>
  <si>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</si>
  <si>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</si>
  <si>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</si>
  <si>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</si>
  <si>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</si>
  <si>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</si>
  <si>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</si>
  <si>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</si>
  <si>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</si>
  <si>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</si>
  <si>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</si>
  <si>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</si>
  <si>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</si>
  <si>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</si>
  <si>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</si>
  <si>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</si>
  <si>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</si>
  <si>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</si>
  <si>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</si>
  <si>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</si>
  <si>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</si>
  <si>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</si>
  <si>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</si>
  <si>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</si>
  <si>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</si>
  <si>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</si>
  <si>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</si>
  <si>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</si>
  <si>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</si>
  <si>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</si>
  <si>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</si>
  <si>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</si>
  <si>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</si>
  <si>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</si>
  <si>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</si>
  <si>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</si>
  <si>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</si>
  <si>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</si>
  <si>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</si>
  <si>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</si>
  <si>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</si>
  <si>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</si>
  <si>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</si>
  <si>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</si>
  <si>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</si>
  <si>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</si>
  <si>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</si>
  <si>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</si>
  <si>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</si>
  <si>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</si>
  <si>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</si>
  <si>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</si>
  <si>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</si>
  <si>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</si>
  <si>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</si>
  <si>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</si>
  <si>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</si>
  <si>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</si>
  <si>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</si>
  <si>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</si>
  <si>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</si>
  <si>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</si>
  <si>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</si>
  <si>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</si>
  <si>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</si>
  <si>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</si>
  <si>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</si>
  <si>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</si>
  <si>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</si>
  <si>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</si>
  <si>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</si>
  <si>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</si>
  <si>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</si>
  <si>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</si>
  <si>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</si>
  <si>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</si>
  <si>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</si>
  <si>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</si>
  <si>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</si>
  <si>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</si>
  <si>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</si>
  <si>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</si>
  <si>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</si>
  <si>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</si>
  <si>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</si>
  <si>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</si>
  <si>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</si>
  <si>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</si>
  <si>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</si>
  <si>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</si>
  <si>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</si>
  <si>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</si>
  <si>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</si>
  <si>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</si>
  <si>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</si>
  <si>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</si>
  <si>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</si>
  <si>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</si>
  <si>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</si>
  <si>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</si>
  <si>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</si>
  <si>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</si>
  <si>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</si>
  <si>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</si>
  <si>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</si>
  <si>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</si>
  <si>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</si>
  <si>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</si>
  <si>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</si>
  <si>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</si>
  <si>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</si>
  <si>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</si>
  <si>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</si>
  <si>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</si>
  <si>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</si>
  <si>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</si>
  <si>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</si>
  <si>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</si>
  <si>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</si>
  <si>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</si>
  <si>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</si>
  <si>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</si>
  <si>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</si>
  <si>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</si>
  <si>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</si>
  <si>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</si>
  <si>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</si>
  <si>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</si>
  <si>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</si>
  <si>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</si>
  <si>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</si>
  <si>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</si>
  <si>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</si>
  <si>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</si>
  <si>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</si>
  <si>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</si>
  <si>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</si>
  <si>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</si>
  <si>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</si>
  <si>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</si>
  <si>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</si>
  <si>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</si>
  <si>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</si>
  <si>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</si>
  <si>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</si>
  <si>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</si>
  <si>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</si>
  <si>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</si>
  <si>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</si>
  <si>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</si>
  <si>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</si>
  <si>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</si>
  <si>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</si>
  <si>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</si>
  <si>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</si>
  <si>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</si>
  <si>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</si>
  <si>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</si>
  <si>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</si>
  <si>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</si>
  <si>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</si>
  <si>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</si>
  <si>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</si>
  <si>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</si>
  <si>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</si>
  <si>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</si>
  <si>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</si>
  <si>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</si>
  <si>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</si>
  <si>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</si>
  <si>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</si>
  <si>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</si>
  <si>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</si>
  <si>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</si>
  <si>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</si>
  <si>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</si>
  <si>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</si>
  <si>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</si>
  <si>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</si>
  <si>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</si>
  <si>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</si>
  <si>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</si>
  <si>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</si>
  <si>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</si>
  <si>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</si>
  <si>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</si>
  <si>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</si>
  <si>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</si>
  <si>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</si>
  <si>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</si>
  <si>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</si>
  <si>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</si>
  <si>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</si>
  <si>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</si>
  <si>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</si>
  <si>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</si>
  <si>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</si>
  <si>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</si>
  <si>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</si>
  <si>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</si>
  <si>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</si>
  <si>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</si>
  <si>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</si>
  <si>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</si>
  <si>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</si>
  <si>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</si>
  <si>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</si>
  <si>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</si>
  <si>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</si>
  <si>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</si>
  <si>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</si>
  <si>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</si>
  <si>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</si>
  <si>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</si>
  <si>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</si>
  <si>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</si>
  <si>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</si>
  <si>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</si>
  <si>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</si>
  <si>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</si>
  <si>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</si>
  <si>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</si>
  <si>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</si>
  <si>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</si>
  <si>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</si>
  <si>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</si>
  <si>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</si>
  <si>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</si>
  <si>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</si>
  <si>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</si>
  <si>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</si>
  <si>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</si>
  <si>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</si>
  <si>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</si>
  <si>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</si>
  <si>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</si>
  <si>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</si>
  <si>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</si>
  <si>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</si>
  <si>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</si>
  <si>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</si>
  <si>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</si>
  <si>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</si>
  <si>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</si>
  <si>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</si>
  <si>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</si>
  <si>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</si>
  <si>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</si>
  <si>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</si>
  <si>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</si>
  <si>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</si>
  <si>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</si>
  <si>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</si>
  <si>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</si>
  <si>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</si>
  <si>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</si>
  <si>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</si>
  <si>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</si>
  <si>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</si>
  <si>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</si>
  <si>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</si>
  <si>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</si>
  <si>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</si>
  <si>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</si>
  <si>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</si>
  <si>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</si>
  <si>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</si>
  <si>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</si>
  <si>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</si>
  <si>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</si>
  <si>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</si>
  <si>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</si>
  <si>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</si>
  <si>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</si>
  <si>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</si>
  <si>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</si>
  <si>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</si>
  <si>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</si>
  <si>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</si>
  <si>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</si>
  <si>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</si>
  <si>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</si>
  <si>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</si>
  <si>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</si>
  <si>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</si>
  <si>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</si>
  <si>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</si>
  <si>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</si>
  <si>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</si>
  <si>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</si>
  <si>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</si>
  <si>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</si>
  <si>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</si>
  <si>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</si>
  <si>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</si>
  <si>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</si>
  <si>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</si>
  <si>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</si>
  <si>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</si>
  <si>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</si>
  <si>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</si>
  <si>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</si>
  <si>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</si>
  <si>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</si>
  <si>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</si>
  <si>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</si>
  <si>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</si>
  <si>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</si>
  <si>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</si>
  <si>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</si>
  <si>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</si>
  <si>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</si>
  <si>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</si>
  <si>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</si>
  <si>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</si>
  <si>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</si>
  <si>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</si>
  <si>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</si>
  <si>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</si>
  <si>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</si>
  <si>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</si>
  <si>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</si>
  <si>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</si>
  <si>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</si>
  <si>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</si>
  <si>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</si>
  <si>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</si>
  <si>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</si>
  <si>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</si>
  <si>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</si>
  <si>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</si>
  <si>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</si>
  <si>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</si>
  <si>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</si>
  <si>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</si>
  <si>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</si>
  <si>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</si>
  <si>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</si>
  <si>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</si>
  <si>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</si>
  <si>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</si>
  <si>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</si>
  <si>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</si>
  <si>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</si>
  <si>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</si>
  <si>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</si>
  <si>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</si>
  <si>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</si>
  <si>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</si>
  <si>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</si>
  <si>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</si>
  <si>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</si>
  <si>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</si>
  <si>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</si>
  <si>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</si>
  <si>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</si>
  <si>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</si>
  <si>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</si>
  <si>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</si>
  <si>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</si>
  <si>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</si>
  <si>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</si>
  <si>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</si>
  <si>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</si>
  <si>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</si>
  <si>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</si>
  <si>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</si>
  <si>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</si>
  <si>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</si>
  <si>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</si>
  <si>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</si>
  <si>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</si>
  <si>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</si>
  <si>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</si>
  <si>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</si>
  <si>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</si>
  <si>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</si>
  <si>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</si>
  <si>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</si>
  <si>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</si>
  <si>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</si>
  <si>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</si>
  <si>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</si>
  <si>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</si>
  <si>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</si>
  <si>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</si>
  <si>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</si>
  <si>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</si>
  <si>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</si>
  <si>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</si>
  <si>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</si>
  <si>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</si>
  <si>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</si>
  <si>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</si>
  <si>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</si>
  <si>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</si>
  <si>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</si>
  <si>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</si>
  <si>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</si>
  <si>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</si>
  <si>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</si>
  <si>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</si>
  <si>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</si>
  <si>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</si>
  <si>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</si>
  <si>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</si>
  <si>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</si>
  <si>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</si>
  <si>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</si>
  <si>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</si>
  <si>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</si>
  <si>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</si>
  <si>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</si>
  <si>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</si>
  <si>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</si>
  <si>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</si>
  <si>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</si>
  <si>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</si>
  <si>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</si>
  <si>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</si>
  <si>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</si>
  <si>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</si>
  <si>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</si>
  <si>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</si>
  <si>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</si>
  <si>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</si>
  <si>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</si>
  <si>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</si>
  <si>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</si>
  <si>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</si>
  <si>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</si>
  <si>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</si>
  <si>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</si>
  <si>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</si>
  <si>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</si>
  <si>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</si>
  <si>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</si>
  <si>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</si>
  <si>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</si>
  <si>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</si>
  <si>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</si>
  <si>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</si>
  <si>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</si>
  <si>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</si>
  <si>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</si>
  <si>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</si>
  <si>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</si>
  <si>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</si>
  <si>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</si>
  <si>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</si>
  <si>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</si>
  <si>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</si>
  <si>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</si>
  <si>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</si>
  <si>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</si>
  <si>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</si>
  <si>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</si>
  <si>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</si>
  <si>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</si>
  <si>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</si>
  <si>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</si>
  <si>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</si>
  <si>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</si>
  <si>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</si>
  <si>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</si>
  <si>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</si>
  <si>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</si>
  <si>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</si>
  <si>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</si>
  <si>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</si>
  <si>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</si>
  <si>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</si>
  <si>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</si>
  <si>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</si>
  <si>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</si>
  <si>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</si>
  <si>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</si>
  <si>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</si>
  <si>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</si>
  <si>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</si>
  <si>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</si>
  <si>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</si>
  <si>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</si>
  <si>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</si>
  <si>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</si>
  <si>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</si>
  <si>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</si>
  <si>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</si>
  <si>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</si>
  <si>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</si>
  <si>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</si>
  <si>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</si>
  <si>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</si>
  <si>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</si>
  <si>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</si>
  <si>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</si>
  <si>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</si>
  <si>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</si>
  <si>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</si>
  <si>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</si>
  <si>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</si>
  <si>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</si>
  <si>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</si>
  <si>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</si>
  <si>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</si>
  <si>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</si>
  <si>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</si>
  <si>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</si>
  <si>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</si>
  <si>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</si>
  <si>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</si>
  <si>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</si>
  <si>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</si>
  <si>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</si>
  <si>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</si>
  <si>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</si>
  <si>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</si>
  <si>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</si>
  <si>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</si>
  <si>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</si>
  <si>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</si>
  <si>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</si>
  <si>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</si>
  <si>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</si>
  <si>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</si>
  <si>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</si>
  <si>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</si>
  <si>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</si>
  <si>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</si>
  <si>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</si>
  <si>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</si>
  <si>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</si>
  <si>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</si>
  <si>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</si>
  <si>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</si>
  <si>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</si>
  <si>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</si>
  <si>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</si>
  <si>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</si>
  <si>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</si>
  <si>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</si>
  <si>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</si>
  <si>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</si>
  <si>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</si>
  <si>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</si>
  <si>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</si>
  <si>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</si>
  <si>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</si>
  <si>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</si>
  <si>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</si>
  <si>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</si>
  <si>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</si>
  <si>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</si>
  <si>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</si>
  <si>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</si>
  <si>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</si>
  <si>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</si>
  <si>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</si>
  <si>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</si>
  <si>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</si>
  <si>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</si>
  <si>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</si>
  <si>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</si>
  <si>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</si>
  <si>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</si>
  <si>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</si>
  <si>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</si>
  <si>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</si>
  <si>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</si>
  <si>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</si>
  <si>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</si>
  <si>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</si>
  <si>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</si>
  <si>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</si>
  <si>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</si>
  <si>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</si>
  <si>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</si>
  <si>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</si>
  <si>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</si>
  <si>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</si>
  <si>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</si>
  <si>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</si>
  <si>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</si>
  <si>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</si>
  <si>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</si>
  <si>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</si>
  <si>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</si>
  <si>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</si>
  <si>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</si>
  <si>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</si>
  <si>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</si>
  <si>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</si>
  <si>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</si>
  <si>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</si>
  <si>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</si>
  <si>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</si>
  <si>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</si>
  <si>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</si>
  <si>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</si>
  <si>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</si>
  <si>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</si>
  <si>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</si>
  <si>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</si>
  <si>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</si>
  <si>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</si>
  <si>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</si>
  <si>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</si>
  <si>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</si>
  <si>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</si>
  <si>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</si>
  <si>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</si>
  <si>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</si>
  <si>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</si>
  <si>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</si>
  <si>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</si>
  <si>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</si>
  <si>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</si>
  <si>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</si>
  <si>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</si>
  <si>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</si>
  <si>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</si>
  <si>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</si>
  <si>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</si>
  <si>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</si>
  <si>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</si>
  <si>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</si>
  <si>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</si>
  <si>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</si>
  <si>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</si>
  <si>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</si>
  <si>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</si>
  <si>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</si>
  <si>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</si>
  <si>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</si>
  <si>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</si>
  <si>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</si>
  <si>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</si>
  <si>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</si>
  <si>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</si>
  <si>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</si>
  <si>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</si>
  <si>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</si>
  <si>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</si>
  <si>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</si>
  <si>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</si>
  <si>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</si>
  <si>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</si>
  <si>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</si>
  <si>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</si>
  <si>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</si>
  <si>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</si>
  <si>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</si>
  <si>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</si>
  <si>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</si>
  <si>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</si>
  <si>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</si>
  <si>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</si>
  <si>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</si>
  <si>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</si>
  <si>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</si>
  <si>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</si>
  <si>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</si>
  <si>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</si>
  <si>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</si>
  <si>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</si>
  <si>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</si>
  <si>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</si>
  <si>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</si>
  <si>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</si>
  <si>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</si>
  <si>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</si>
  <si>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</si>
  <si>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</si>
  <si>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</si>
  <si>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</si>
  <si>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</si>
  <si>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</si>
  <si>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</si>
  <si>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</si>
  <si>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</si>
  <si>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</si>
  <si>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</si>
  <si>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</si>
  <si>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</si>
  <si>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</si>
  <si>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</si>
  <si>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</si>
  <si>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</si>
  <si>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</si>
  <si>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</si>
  <si>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</si>
  <si>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</si>
  <si>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</si>
  <si>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</si>
  <si>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</si>
  <si>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</si>
  <si>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</si>
  <si>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</si>
  <si>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</si>
  <si>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</si>
  <si>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</si>
  <si>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</si>
  <si>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</si>
  <si>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</si>
  <si>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</si>
  <si>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</si>
  <si>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</si>
  <si>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</si>
  <si>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</si>
  <si>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</si>
  <si>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</si>
  <si>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</si>
  <si>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</si>
  <si>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</si>
  <si>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</si>
  <si>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</si>
  <si>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</si>
  <si>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</si>
  <si>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</si>
  <si>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</si>
  <si>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</si>
  <si>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</si>
  <si>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</si>
  <si>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</si>
  <si>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</si>
  <si>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</si>
  <si>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</si>
  <si>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</si>
  <si>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</si>
  <si>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</si>
  <si>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</si>
  <si>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</si>
  <si>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</si>
  <si>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</si>
  <si>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</si>
  <si>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</si>
  <si>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</si>
  <si>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</si>
  <si>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</si>
  <si>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</si>
  <si>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</si>
  <si>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</si>
  <si>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</si>
  <si>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</si>
  <si>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</si>
  <si>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</si>
  <si>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</si>
  <si>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</si>
  <si>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</si>
  <si>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</si>
  <si>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</si>
  <si>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</si>
  <si>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</si>
  <si>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</si>
  <si>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</si>
  <si>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</si>
  <si>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</si>
  <si>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</si>
  <si>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</si>
  <si>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</si>
  <si>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</si>
  <si>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</si>
  <si>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</si>
  <si>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</si>
  <si>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</si>
  <si>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</si>
  <si>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</si>
  <si>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</si>
  <si>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</si>
  <si>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</si>
  <si>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</si>
  <si>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</si>
  <si>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</si>
  <si>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</si>
  <si>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</si>
  <si>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</si>
  <si>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</si>
  <si>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</si>
  <si>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</si>
  <si>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</si>
  <si>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</si>
  <si>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</si>
  <si>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</si>
  <si>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</si>
  <si>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</si>
  <si>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</si>
  <si>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</si>
  <si>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</si>
  <si>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</si>
  <si>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</si>
  <si>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</si>
  <si>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</si>
  <si>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</si>
  <si>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</si>
  <si>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</si>
  <si>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</si>
  <si>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</si>
  <si>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</si>
  <si>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</si>
  <si>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</si>
  <si>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</si>
  <si>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</si>
  <si>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</si>
  <si>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</si>
  <si>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</si>
  <si>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</si>
  <si>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</si>
  <si>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</si>
  <si>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</si>
  <si>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</si>
  <si>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</si>
  <si>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</si>
  <si>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</si>
  <si>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</si>
  <si>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</si>
  <si>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</si>
  <si>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</si>
  <si>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</si>
  <si>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</si>
  <si>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</si>
  <si>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</si>
  <si>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</si>
  <si>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</si>
  <si>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</si>
  <si>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</si>
  <si>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</si>
  <si>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</si>
  <si>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</si>
  <si>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</si>
  <si>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</si>
  <si>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</si>
  <si>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</si>
  <si>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</si>
  <si>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</si>
  <si>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</si>
  <si>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</si>
  <si>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</si>
  <si>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</si>
  <si>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</si>
  <si>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</si>
  <si>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</si>
  <si>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</si>
  <si>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</si>
  <si>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</si>
  <si>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</si>
  <si>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</si>
  <si>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</si>
  <si>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</si>
  <si>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</si>
  <si>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</si>
  <si>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</si>
  <si>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</si>
  <si>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</si>
  <si>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</si>
  <si>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</si>
  <si>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</si>
  <si>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</si>
  <si>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</si>
  <si>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</si>
  <si>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</si>
  <si>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</si>
  <si>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</si>
  <si>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</si>
  <si>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</si>
  <si>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</si>
  <si>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</si>
  <si>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</si>
  <si>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</si>
  <si>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</si>
  <si>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</si>
  <si>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</si>
  <si>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</si>
  <si>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</si>
  <si>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</si>
  <si>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</si>
  <si>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</si>
  <si>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</si>
  <si>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</si>
  <si>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</si>
  <si>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</si>
  <si>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</si>
  <si>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</si>
  <si>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</si>
  <si>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</si>
  <si>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</si>
  <si>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</si>
  <si>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</si>
  <si>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</si>
  <si>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</si>
  <si>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</si>
  <si>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</si>
  <si>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</si>
  <si>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</si>
  <si>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</si>
  <si>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</si>
  <si>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</si>
  <si>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</si>
  <si>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</si>
  <si>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</si>
  <si>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</si>
  <si>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</si>
  <si>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</si>
  <si>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</si>
  <si>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</si>
  <si>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</si>
  <si>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</si>
  <si>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</si>
  <si>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</si>
  <si>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</si>
  <si>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</si>
  <si>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</si>
  <si>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</si>
  <si>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</si>
  <si>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</si>
  <si>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</si>
  <si>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</si>
  <si>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</si>
  <si>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</si>
  <si>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</si>
  <si>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</si>
  <si>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</si>
  <si>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</si>
  <si>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</si>
  <si>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</si>
  <si>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</si>
  <si>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</si>
  <si>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</si>
  <si>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</si>
  <si>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</si>
  <si>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</si>
  <si>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</si>
  <si>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</si>
  <si>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</si>
  <si>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</si>
  <si>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</si>
  <si>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</si>
  <si>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</si>
  <si>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</si>
  <si>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</si>
  <si>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</si>
  <si>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</si>
  <si>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</si>
  <si>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</si>
  <si>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</si>
  <si>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</si>
  <si>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</si>
  <si>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</si>
  <si>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</si>
  <si>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</si>
  <si>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</si>
  <si>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</si>
  <si>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</si>
  <si>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</si>
  <si>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</si>
  <si>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</si>
  <si>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</si>
  <si>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</si>
  <si>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</si>
  <si>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</si>
  <si>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</si>
  <si>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</si>
  <si>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</si>
  <si>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</si>
  <si>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</si>
  <si>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</si>
  <si>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</si>
  <si>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</si>
  <si>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</si>
  <si>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</si>
  <si>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</si>
  <si>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</si>
  <si>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</si>
  <si>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</si>
  <si>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</si>
  <si>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</si>
  <si>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</si>
  <si>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</si>
  <si>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</si>
  <si>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</si>
  <si>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</si>
  <si>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</si>
  <si>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</si>
  <si>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</si>
  <si>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</si>
  <si>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</si>
  <si>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</si>
  <si>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</si>
  <si>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</si>
  <si>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</si>
  <si>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</si>
  <si>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</si>
  <si>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</si>
  <si>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</si>
  <si>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</si>
  <si>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</si>
  <si>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</si>
  <si>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</si>
  <si>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</si>
  <si>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</si>
  <si>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</si>
  <si>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</si>
  <si>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</si>
  <si>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</si>
  <si>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</si>
  <si>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</si>
  <si>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</si>
  <si>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</si>
  <si>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</si>
  <si>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</si>
  <si>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</si>
  <si>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</si>
  <si>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</si>
  <si>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</si>
  <si>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</si>
  <si>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</si>
  <si>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</si>
  <si>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</si>
  <si>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</si>
  <si>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</si>
  <si>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</si>
  <si>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</si>
  <si>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</si>
  <si>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</si>
  <si>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</si>
  <si>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</si>
  <si>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</si>
  <si>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</si>
  <si>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</si>
  <si>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</si>
  <si>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</si>
  <si>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</si>
  <si>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</si>
  <si>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</si>
  <si>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</si>
  <si>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</si>
  <si>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</si>
  <si>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</si>
  <si>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</si>
  <si>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</si>
  <si>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</si>
  <si>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</si>
  <si>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</si>
  <si>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</si>
  <si>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</si>
  <si>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</si>
  <si>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</si>
  <si>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</si>
  <si>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</si>
  <si>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</si>
  <si>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</si>
  <si>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</si>
  <si>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</si>
  <si>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</si>
  <si>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</si>
  <si>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</si>
  <si>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</si>
  <si>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</si>
  <si>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</si>
  <si>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</si>
  <si>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</si>
  <si>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</si>
  <si>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</si>
  <si>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</si>
  <si>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</si>
  <si>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</si>
  <si>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</si>
  <si>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</si>
  <si>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</si>
  <si>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</si>
  <si>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</si>
  <si>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</si>
  <si>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</si>
  <si>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</si>
  <si>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</si>
  <si>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</si>
  <si>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</si>
  <si>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</si>
  <si>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</si>
  <si>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</si>
  <si>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</si>
  <si>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</si>
  <si>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</si>
  <si>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</si>
  <si>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</si>
  <si>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</si>
  <si>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</si>
  <si>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</si>
  <si>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</si>
  <si>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</si>
  <si>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</si>
  <si>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</si>
  <si>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</si>
  <si>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</si>
  <si>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</si>
  <si>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</si>
  <si>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</si>
  <si>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</si>
  <si>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</si>
  <si>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</si>
  <si>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</si>
  <si>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</si>
  <si>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</si>
  <si>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</si>
  <si>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</si>
  <si>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</si>
  <si>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</si>
  <si>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</si>
  <si>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</si>
  <si>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</si>
  <si>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</si>
  <si>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</si>
  <si>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</si>
  <si>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</si>
  <si>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</si>
  <si>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</si>
  <si>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</si>
  <si>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</si>
  <si>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</si>
  <si>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</si>
  <si>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</si>
  <si>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</si>
  <si>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</si>
  <si>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</si>
  <si>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</si>
  <si>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</si>
  <si>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</si>
  <si>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</si>
  <si>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</si>
  <si>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</si>
  <si>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</si>
  <si>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</si>
  <si>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</si>
  <si>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</si>
  <si>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</si>
  <si>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</si>
  <si>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</si>
  <si>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</si>
  <si>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</si>
  <si>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</si>
  <si>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</si>
  <si>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</si>
  <si>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</si>
  <si>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</si>
  <si>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</si>
  <si>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</si>
  <si>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</si>
  <si>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</si>
  <si>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</si>
  <si>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</si>
  <si>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</si>
  <si>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</si>
  <si>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</si>
  <si>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</si>
  <si>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</si>
  <si>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</si>
  <si>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</si>
  <si>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</si>
  <si>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</si>
  <si>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</si>
  <si>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</si>
  <si>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</si>
  <si>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</si>
  <si>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</si>
  <si>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</si>
  <si>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</si>
  <si>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</si>
  <si>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</si>
  <si>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</si>
  <si>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</si>
  <si>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</si>
  <si>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</si>
  <si>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</si>
  <si>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</si>
  <si>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</si>
  <si>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</si>
  <si>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</si>
  <si>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</si>
  <si>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</si>
  <si>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</si>
  <si>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</si>
  <si>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</si>
  <si>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</si>
  <si>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</si>
  <si>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</si>
  <si>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</si>
  <si>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</si>
  <si>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</si>
  <si>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</si>
  <si>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</si>
  <si>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</si>
  <si>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</si>
  <si>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</si>
  <si>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</si>
  <si>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</si>
  <si>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</si>
  <si>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</si>
  <si>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</si>
  <si>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</si>
  <si>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</si>
  <si>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</si>
  <si>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</si>
  <si>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</si>
  <si>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</si>
  <si>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</si>
  <si>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</si>
  <si>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</si>
  <si>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</si>
  <si>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</si>
  <si>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</si>
  <si>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</si>
  <si>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</si>
  <si>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</si>
  <si>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</si>
  <si>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</si>
  <si>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</si>
  <si>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</si>
  <si>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</si>
  <si>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</si>
  <si>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</si>
  <si>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</si>
  <si>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</si>
  <si>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</si>
  <si>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</si>
  <si>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</si>
  <si>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</si>
  <si>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</si>
  <si>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</si>
  <si>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</si>
  <si>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</si>
  <si>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</si>
  <si>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</si>
  <si>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</si>
  <si>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</si>
  <si>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</si>
  <si>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</si>
  <si>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</si>
  <si>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</si>
  <si>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</si>
  <si>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</si>
  <si>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</si>
  <si>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</si>
  <si>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</si>
  <si>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</si>
  <si>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</si>
  <si>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</si>
  <si>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</si>
  <si>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</si>
  <si>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</si>
  <si>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</si>
  <si>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</si>
  <si>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</si>
  <si>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</si>
  <si>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</si>
  <si>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</si>
  <si>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</si>
  <si>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</si>
  <si>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</si>
  <si>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</si>
  <si>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</si>
  <si>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</si>
  <si>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</si>
  <si>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</si>
  <si>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</si>
  <si>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</si>
  <si>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</si>
  <si>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</si>
  <si>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</si>
  <si>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</si>
  <si>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</si>
  <si>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</si>
  <si>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</si>
  <si>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</si>
  <si>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</si>
  <si>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</si>
  <si>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</si>
  <si>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</si>
  <si>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</si>
  <si>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</si>
  <si>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</si>
  <si>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</si>
  <si>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</si>
  <si>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</si>
  <si>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</si>
  <si>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</si>
  <si>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</si>
  <si>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</si>
  <si>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</si>
  <si>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</si>
  <si>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</si>
  <si>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</si>
  <si>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</si>
  <si>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</si>
  <si>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</si>
  <si>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</si>
  <si>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</si>
  <si>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</si>
  <si>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</si>
  <si>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</si>
  <si>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</si>
  <si>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</si>
  <si>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</si>
  <si>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</si>
  <si>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</si>
  <si>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</si>
  <si>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</si>
  <si>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</si>
  <si>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</si>
  <si>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</si>
  <si>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</si>
  <si>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</si>
  <si>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</si>
  <si>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</si>
  <si>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</si>
  <si>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</si>
  <si>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</si>
  <si>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</si>
  <si>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</si>
  <si>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</si>
  <si>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</si>
  <si>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</si>
  <si>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</si>
  <si>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</si>
  <si>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</si>
  <si>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</si>
  <si>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</si>
  <si>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</si>
  <si>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</si>
  <si>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</si>
  <si>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</si>
  <si>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</si>
  <si>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</si>
  <si>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</si>
  <si>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</si>
  <si>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</si>
  <si>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</si>
  <si>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</si>
  <si>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</si>
  <si>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</si>
  <si>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</si>
  <si>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</si>
  <si>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</si>
  <si>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</si>
  <si>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</si>
  <si>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</si>
  <si>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</si>
  <si>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</si>
  <si>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</si>
  <si>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</si>
  <si>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</si>
  <si>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</si>
  <si>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</si>
  <si>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</si>
  <si>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</si>
  <si>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</si>
  <si>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</si>
  <si>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</si>
  <si>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</si>
  <si>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</si>
  <si>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</si>
  <si>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</si>
  <si>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</si>
  <si>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</si>
  <si>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</si>
  <si>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</si>
  <si>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</si>
  <si>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</si>
  <si>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</si>
  <si>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</si>
  <si>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</si>
  <si>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</si>
  <si>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</si>
  <si>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</si>
  <si>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</si>
  <si>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</si>
  <si>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</si>
  <si>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</si>
  <si>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</si>
  <si>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</si>
  <si>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</si>
  <si>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</si>
  <si>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</si>
  <si>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</si>
  <si>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</si>
  <si>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</si>
  <si>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</si>
  <si>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</si>
  <si>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</si>
  <si>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</si>
  <si>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</si>
  <si>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</si>
  <si>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</si>
  <si>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</si>
  <si>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</si>
  <si>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</si>
  <si>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</si>
  <si>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</si>
  <si>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</si>
  <si>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</si>
  <si>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</si>
  <si>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</si>
  <si>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</si>
  <si>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</si>
  <si>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</si>
  <si>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</si>
  <si>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</si>
  <si>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</si>
  <si>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</si>
  <si>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</si>
  <si>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</si>
  <si>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</si>
  <si>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</si>
  <si>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</si>
  <si>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</si>
  <si>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</si>
  <si>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</si>
  <si>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</si>
  <si>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</si>
  <si>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</si>
  <si>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</si>
  <si>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</si>
  <si>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</si>
  <si>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</si>
  <si>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</si>
  <si>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</si>
  <si>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</si>
  <si>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</si>
  <si>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</si>
  <si>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</si>
  <si>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</si>
  <si>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</si>
  <si>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</si>
  <si>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</si>
  <si>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</si>
  <si>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</si>
  <si>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</si>
  <si>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</si>
  <si>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</si>
  <si>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</si>
  <si>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</si>
  <si>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</si>
  <si>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</si>
  <si>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</si>
  <si>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</si>
  <si>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</si>
  <si>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</si>
  <si>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</si>
  <si>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</si>
  <si>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</si>
  <si>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</si>
  <si>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</si>
  <si>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</si>
  <si>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</si>
  <si>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</si>
  <si>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</si>
  <si>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</si>
  <si>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</si>
  <si>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</si>
  <si>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</si>
  <si>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</si>
  <si>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</si>
  <si>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</si>
  <si>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</si>
  <si>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</si>
  <si>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</si>
  <si>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</si>
  <si>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</si>
  <si>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</si>
  <si>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</si>
  <si>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</si>
  <si>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</si>
  <si>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</si>
  <si>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</si>
  <si>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</si>
  <si>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</si>
  <si>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</si>
  <si>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</si>
  <si>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</si>
  <si>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</si>
  <si>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</si>
  <si>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</si>
  <si>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</si>
  <si>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</si>
  <si>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</si>
  <si>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</si>
  <si>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</si>
  <si>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</si>
  <si>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</si>
  <si>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</si>
  <si>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</si>
  <si>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</si>
  <si>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</si>
  <si>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</si>
  <si>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</si>
  <si>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</si>
  <si>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</si>
  <si>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</si>
  <si>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</si>
  <si>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</si>
  <si>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</si>
  <si>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</si>
  <si>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</si>
  <si>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</si>
  <si>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</si>
  <si>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</si>
  <si>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</si>
  <si>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</si>
  <si>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</si>
  <si>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</si>
  <si>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</si>
  <si>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</si>
  <si>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</si>
  <si>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</si>
  <si>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</si>
  <si>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</si>
  <si>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</si>
  <si>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</si>
  <si>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</si>
  <si>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</si>
  <si>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</si>
  <si>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</si>
  <si>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</si>
  <si>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</si>
  <si>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</si>
  <si>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</si>
  <si>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</si>
  <si>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</si>
  <si>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</si>
  <si>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</si>
  <si>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</si>
  <si>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</si>
  <si>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</si>
  <si>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</si>
  <si>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</si>
  <si>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</si>
  <si>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</si>
  <si>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</si>
  <si>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</si>
  <si>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</si>
  <si>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</si>
  <si>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</si>
  <si>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</si>
  <si>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</si>
  <si>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</si>
  <si>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</si>
  <si>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</si>
  <si>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</si>
  <si>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</si>
  <si>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</si>
  <si>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</si>
  <si>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</si>
  <si>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</si>
  <si>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</si>
  <si>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</si>
  <si>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</si>
  <si>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</si>
  <si>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</si>
  <si>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</si>
  <si>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</si>
  <si>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</si>
  <si>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</si>
  <si>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</si>
  <si>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</si>
  <si>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</si>
  <si>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</si>
  <si>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</si>
  <si>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</si>
  <si>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</si>
  <si>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</si>
  <si>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</si>
  <si>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</si>
  <si>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</si>
  <si>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</si>
  <si>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</si>
  <si>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</si>
  <si>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</si>
  <si>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</si>
  <si>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</si>
  <si>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</si>
  <si>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</si>
  <si>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</si>
  <si>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</si>
  <si>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</si>
  <si>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</si>
  <si>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</si>
  <si>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</si>
  <si>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</si>
  <si>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</si>
  <si>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</si>
  <si>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</si>
  <si>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</si>
  <si>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</si>
  <si>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</si>
  <si>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</si>
  <si>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</si>
  <si>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</si>
  <si>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</si>
  <si>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</si>
  <si>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</si>
  <si>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</si>
  <si>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</si>
  <si>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</si>
  <si>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</si>
  <si>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</si>
  <si>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</si>
  <si>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</si>
  <si>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</si>
  <si>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</si>
  <si>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</si>
  <si>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</si>
  <si>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</si>
  <si>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</si>
  <si>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</si>
  <si>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</si>
  <si>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</si>
  <si>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</si>
  <si>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</si>
  <si>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</si>
  <si>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</si>
  <si>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</si>
  <si>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</si>
  <si>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</si>
  <si>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</si>
  <si>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</si>
  <si>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</si>
  <si>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</si>
  <si>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</si>
  <si>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</si>
  <si>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</si>
  <si>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</si>
  <si>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</si>
  <si>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</si>
  <si>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</si>
  <si>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</si>
  <si>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</si>
  <si>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</si>
  <si>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</si>
  <si>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</si>
  <si>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</si>
  <si>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</si>
  <si>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</si>
  <si>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</si>
  <si>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</si>
  <si>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</si>
  <si>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</si>
  <si>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</si>
  <si>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</si>
  <si>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</si>
  <si>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</si>
  <si>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</si>
  <si>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</si>
  <si>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</si>
  <si>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</si>
  <si>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</si>
  <si>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</si>
  <si>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</si>
  <si>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</si>
  <si>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</si>
  <si>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</si>
  <si>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</si>
  <si>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</si>
  <si>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</si>
  <si>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</si>
  <si>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</si>
  <si>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</si>
  <si>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</si>
  <si>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</si>
  <si>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</si>
  <si>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</si>
  <si>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</si>
  <si>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</si>
  <si>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</si>
  <si>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</si>
  <si>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</si>
  <si>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</si>
  <si>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</si>
  <si>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</si>
  <si>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</si>
  <si>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</si>
  <si>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</si>
  <si>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</si>
  <si>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</si>
  <si>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</si>
  <si>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</si>
  <si>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</si>
  <si>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</si>
  <si>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</si>
  <si>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</si>
  <si>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</si>
  <si>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</si>
  <si>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</si>
  <si>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</si>
  <si>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</si>
  <si>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</si>
  <si>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</si>
  <si>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</si>
  <si>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</si>
  <si>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</si>
  <si>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</si>
  <si>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</si>
  <si>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</si>
  <si>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</si>
  <si>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</si>
  <si>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</si>
  <si>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</si>
  <si>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</si>
  <si>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</si>
  <si>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</si>
  <si>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</si>
  <si>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</si>
  <si>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</si>
  <si>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</si>
  <si>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</si>
  <si>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</si>
  <si>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</si>
  <si>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</si>
  <si>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</si>
  <si>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</si>
  <si>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</si>
  <si>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</si>
  <si>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</si>
  <si>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</si>
  <si>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</si>
  <si>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</si>
  <si>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</si>
  <si>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</si>
  <si>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</si>
  <si>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</si>
  <si>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</si>
  <si>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</si>
  <si>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</si>
  <si>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</si>
  <si>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</si>
  <si>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</si>
  <si>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</si>
  <si>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</si>
  <si>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</si>
  <si>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</si>
  <si>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</si>
  <si>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</si>
  <si>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</si>
  <si>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</si>
  <si>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</si>
  <si>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</si>
  <si>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</si>
  <si>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</si>
  <si>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</si>
  <si>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</si>
  <si>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</si>
  <si>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</si>
  <si>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</si>
  <si>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</si>
  <si>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</si>
  <si>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</si>
  <si>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</si>
  <si>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</si>
  <si>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</si>
  <si>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</si>
  <si>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</si>
  <si>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</si>
  <si>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</si>
  <si>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</si>
  <si>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</si>
  <si>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</si>
  <si>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</si>
  <si>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</si>
  <si>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</si>
  <si>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</si>
  <si>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</si>
  <si>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</si>
  <si>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</si>
  <si>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</si>
  <si>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</si>
  <si>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</si>
  <si>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</si>
  <si>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</si>
  <si>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</si>
  <si>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</si>
  <si>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</si>
  <si>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</si>
  <si>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</si>
  <si>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</si>
  <si>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</si>
  <si>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</si>
  <si>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</si>
  <si>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</si>
  <si>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</si>
  <si>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</si>
  <si>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</si>
  <si>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</si>
  <si>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</si>
  <si>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</si>
  <si>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</si>
  <si>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</si>
  <si>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</si>
  <si>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</si>
  <si>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</si>
  <si>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</si>
  <si>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</si>
  <si>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</si>
  <si>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</si>
  <si>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</si>
  <si>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</si>
  <si>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</si>
  <si>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</si>
  <si>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</si>
  <si>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</si>
  <si>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</si>
  <si>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</si>
  <si>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</si>
  <si>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</si>
  <si>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</si>
  <si>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</si>
  <si>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</si>
  <si>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</si>
  <si>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</si>
  <si>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</si>
  <si>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</si>
  <si>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</si>
  <si>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</si>
  <si>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</si>
  <si>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</si>
  <si>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</si>
  <si>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</si>
  <si>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</si>
  <si>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</si>
  <si>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</si>
  <si>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</si>
  <si>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</si>
  <si>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</si>
  <si>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</si>
  <si>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</si>
  <si>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</si>
  <si>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</si>
  <si>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</si>
  <si>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</si>
  <si>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</si>
  <si>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</si>
  <si>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</si>
  <si>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</si>
  <si>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</si>
  <si>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</si>
  <si>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</si>
  <si>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</si>
  <si>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</si>
  <si>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</si>
  <si>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</si>
  <si>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</si>
  <si>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</si>
  <si>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</si>
  <si>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</si>
  <si>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</si>
  <si>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</si>
  <si>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</si>
  <si>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</si>
  <si>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</si>
  <si>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</si>
  <si>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</si>
  <si>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</si>
  <si>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</si>
  <si>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</si>
  <si>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</si>
  <si>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</si>
  <si>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</si>
  <si>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</si>
  <si>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</si>
  <si>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</si>
  <si>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</si>
  <si>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</si>
  <si>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</si>
  <si>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</si>
  <si>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</si>
  <si>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</si>
  <si>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</si>
  <si>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</si>
  <si>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</si>
  <si>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</si>
  <si>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</si>
  <si>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</si>
  <si>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</si>
  <si>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</si>
  <si>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</si>
  <si>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</si>
  <si>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</si>
  <si>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</si>
  <si>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</si>
  <si>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</si>
  <si>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</si>
  <si>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</si>
  <si>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</si>
  <si>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</si>
  <si>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</si>
  <si>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</si>
  <si>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</si>
  <si>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</si>
  <si>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</si>
  <si>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</si>
  <si>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</si>
  <si>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</si>
  <si>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</si>
  <si>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</si>
  <si>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</si>
  <si>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</si>
  <si>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</si>
  <si>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</si>
  <si>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</si>
  <si>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</si>
  <si>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</si>
  <si>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</si>
  <si>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</si>
  <si>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</si>
  <si>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</si>
  <si>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</si>
  <si>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</si>
  <si>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</si>
  <si>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</si>
  <si>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</si>
  <si>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</si>
  <si>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</si>
  <si>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</si>
  <si>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</si>
  <si>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</si>
  <si>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</si>
  <si>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</si>
  <si>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</si>
  <si>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</si>
  <si>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</si>
  <si>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</si>
  <si>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</si>
  <si>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</si>
  <si>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</si>
  <si>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</si>
  <si>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</si>
  <si>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</si>
  <si>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</si>
  <si>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</si>
  <si>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</si>
  <si>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</si>
  <si>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</si>
  <si>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</si>
  <si>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</si>
  <si>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</si>
  <si>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</si>
  <si>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</si>
  <si>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</si>
  <si>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</si>
  <si>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</si>
  <si>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</si>
  <si>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</si>
  <si>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</si>
  <si>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</si>
  <si>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</si>
  <si>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</si>
  <si>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</si>
  <si>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</si>
  <si>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</si>
  <si>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</si>
  <si>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</si>
  <si>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</si>
  <si>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</si>
  <si>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</si>
  <si>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</si>
  <si>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</si>
  <si>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</si>
  <si>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</si>
  <si>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</si>
  <si>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</si>
  <si>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</si>
  <si>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</si>
  <si>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</si>
  <si>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</si>
  <si>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</si>
  <si>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</si>
  <si>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</si>
  <si>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</si>
  <si>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</si>
  <si>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</si>
  <si>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</si>
  <si>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</si>
  <si>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</si>
  <si>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</si>
  <si>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</si>
  <si>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</si>
  <si>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</si>
  <si>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</si>
  <si>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</si>
  <si>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</si>
  <si>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</si>
  <si>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</si>
  <si>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</si>
  <si>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</si>
  <si>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</si>
  <si>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</si>
  <si>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</si>
  <si>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</si>
  <si>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</si>
  <si>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</si>
  <si>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</si>
  <si>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</si>
  <si>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</si>
  <si>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</si>
  <si>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</si>
  <si>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</si>
  <si>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</si>
  <si>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</si>
  <si>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</si>
  <si>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</si>
  <si>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</si>
  <si>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</si>
  <si>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</si>
  <si>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</si>
  <si>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</si>
  <si>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</si>
  <si>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</si>
  <si>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</si>
  <si>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</si>
  <si>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</si>
  <si>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</si>
  <si>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</si>
  <si>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</si>
  <si>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</si>
  <si>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</si>
  <si>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</si>
  <si>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</si>
  <si>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</si>
  <si>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</si>
  <si>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</si>
  <si>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</si>
  <si>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</si>
  <si>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</si>
  <si>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</si>
  <si>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</si>
  <si>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</si>
  <si>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</si>
  <si>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</si>
  <si>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</si>
  <si>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</si>
  <si>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</si>
  <si>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</si>
  <si>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</si>
  <si>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</si>
  <si>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</si>
  <si>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</si>
  <si>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</si>
  <si>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</si>
  <si>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</si>
  <si>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</si>
  <si>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</si>
  <si>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</si>
  <si>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</si>
  <si>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</si>
  <si>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</si>
  <si>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</si>
  <si>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</si>
  <si>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</si>
  <si>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</si>
  <si>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</si>
  <si>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</si>
  <si>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</si>
  <si>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</si>
  <si>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</si>
  <si>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</si>
  <si>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</si>
  <si>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</si>
  <si>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</si>
  <si>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</si>
  <si>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</si>
  <si>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</si>
  <si>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</si>
  <si>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</si>
  <si>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</si>
  <si>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</si>
  <si>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</si>
  <si>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</si>
  <si>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</si>
  <si>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</si>
  <si>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</si>
  <si>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</si>
  <si>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</si>
  <si>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</si>
  <si>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</si>
  <si>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</si>
  <si>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</si>
  <si>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</si>
  <si>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</si>
  <si>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</si>
  <si>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</si>
  <si>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</si>
  <si>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</si>
  <si>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</si>
  <si>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</si>
  <si>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</si>
  <si>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</si>
  <si>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</si>
  <si>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</si>
  <si>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</si>
  <si>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</si>
  <si>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</si>
  <si>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</si>
  <si>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</si>
  <si>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</si>
  <si>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</si>
  <si>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</si>
  <si>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</si>
  <si>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</si>
  <si>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</si>
  <si>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</si>
  <si>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</si>
  <si>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</si>
  <si>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</si>
  <si>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</si>
  <si>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</si>
  <si>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</si>
  <si>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</si>
  <si>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</si>
  <si>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</si>
  <si>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</si>
  <si>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</si>
  <si>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</si>
  <si>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</si>
  <si>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</si>
  <si>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</si>
  <si>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</si>
  <si>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</si>
  <si>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</si>
  <si>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</si>
  <si>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</si>
  <si>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</si>
  <si>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</si>
  <si>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</si>
  <si>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</si>
  <si>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</si>
  <si>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</si>
  <si>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</si>
  <si>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</si>
  <si>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</si>
  <si>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</si>
  <si>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</si>
  <si>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</si>
  <si>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</si>
  <si>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</si>
  <si>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</si>
  <si>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</si>
  <si>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</si>
  <si>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</si>
  <si>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</si>
  <si>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</si>
  <si>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</si>
  <si>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</si>
  <si>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</si>
  <si>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</si>
  <si>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</si>
  <si>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</si>
  <si>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</si>
  <si>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</si>
  <si>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</si>
  <si>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</si>
  <si>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</si>
  <si>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</si>
  <si>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</si>
  <si>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</si>
  <si>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</si>
  <si>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</si>
  <si>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</si>
  <si>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</si>
  <si>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</si>
  <si>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</si>
  <si>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</si>
  <si>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</si>
  <si>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</si>
  <si>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</si>
  <si>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</si>
  <si>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</si>
  <si>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</si>
  <si>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</si>
  <si>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</si>
  <si>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</si>
  <si>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</si>
  <si>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</si>
  <si>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</si>
  <si>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</si>
  <si>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</si>
  <si>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</si>
  <si>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</si>
  <si>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</si>
  <si>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</si>
  <si>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</si>
  <si>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</si>
  <si>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</si>
  <si>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</si>
  <si>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</si>
  <si>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</si>
  <si>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</si>
  <si>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</si>
  <si>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</si>
  <si>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</si>
  <si>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</si>
  <si>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</si>
  <si>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</si>
  <si>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</si>
  <si>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</si>
  <si>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</si>
  <si>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</si>
  <si>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</si>
  <si>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</si>
  <si>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</si>
  <si>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</si>
  <si>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</si>
  <si>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</si>
  <si>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</si>
  <si>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</si>
  <si>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</si>
  <si>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</si>
  <si>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</si>
  <si>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</si>
  <si>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</si>
  <si>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</si>
  <si>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</si>
  <si>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</si>
  <si>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</si>
  <si>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</si>
  <si>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</si>
  <si>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</si>
  <si>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</si>
  <si>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</si>
  <si>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</si>
  <si>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</si>
  <si>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</si>
  <si>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</si>
  <si>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</si>
  <si>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</si>
  <si>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</si>
  <si>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</si>
  <si>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</si>
  <si>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</si>
  <si>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</si>
  <si>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</si>
  <si>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</si>
  <si>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</si>
  <si>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</si>
  <si>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</si>
  <si>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</si>
  <si>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</si>
  <si>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</si>
  <si>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</si>
  <si>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</si>
  <si>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</si>
  <si>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</si>
  <si>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</si>
  <si>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</si>
  <si>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</si>
  <si>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</si>
  <si>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</si>
  <si>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</si>
  <si>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</si>
  <si>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</si>
  <si>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</si>
  <si>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</si>
  <si>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</si>
  <si>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</si>
  <si>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</si>
  <si>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</si>
  <si>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</si>
  <si>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</si>
  <si>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</si>
  <si>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</si>
  <si>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</si>
  <si>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</si>
  <si>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</si>
  <si>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</si>
  <si>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</si>
  <si>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</si>
  <si>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</si>
  <si>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</si>
  <si>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</si>
  <si>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</si>
  <si>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</si>
  <si>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</si>
  <si>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</si>
  <si>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</si>
  <si>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</si>
  <si>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</si>
  <si>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</si>
  <si>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</si>
  <si>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</si>
  <si>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</si>
  <si>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</si>
  <si>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</si>
  <si>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</si>
  <si>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</si>
  <si>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</si>
  <si>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</si>
  <si>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</si>
  <si>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</si>
  <si>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</si>
  <si>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</si>
  <si>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</si>
  <si>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</si>
  <si>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</si>
  <si>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</si>
  <si>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</si>
  <si>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</si>
  <si>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</si>
  <si>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</si>
  <si>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</si>
  <si>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</si>
  <si>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</si>
  <si>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</si>
  <si>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</si>
  <si>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</si>
  <si>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</si>
  <si>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</si>
  <si>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</si>
  <si>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</si>
  <si>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</si>
  <si>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</si>
  <si>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</si>
  <si>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</si>
  <si>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</si>
  <si>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</si>
  <si>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</si>
  <si>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</si>
  <si>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</si>
  <si>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</si>
  <si>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</si>
  <si>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</si>
  <si>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</si>
  <si>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</si>
  <si>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</si>
  <si>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</si>
  <si>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</si>
  <si>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</si>
  <si>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</si>
  <si>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</si>
  <si>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</si>
  <si>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</si>
  <si>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</si>
  <si>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</si>
  <si>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</si>
  <si>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</si>
  <si>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</si>
  <si>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</si>
  <si>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</si>
  <si>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</si>
  <si>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</si>
  <si>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</si>
  <si>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</si>
  <si>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</si>
  <si>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</si>
  <si>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</si>
  <si>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</si>
  <si>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</si>
  <si>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</si>
  <si>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</si>
  <si>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</si>
  <si>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</si>
  <si>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</si>
  <si>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</si>
  <si>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</si>
  <si>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</si>
  <si>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</si>
  <si>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</si>
  <si>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</si>
  <si>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</si>
  <si>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</si>
  <si>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</si>
  <si>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</si>
  <si>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</si>
  <si>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</si>
  <si>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</si>
  <si>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</si>
  <si>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</si>
  <si>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</si>
  <si>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</si>
  <si>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</si>
  <si>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</si>
  <si>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</si>
  <si>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</si>
  <si>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</si>
  <si>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</si>
  <si>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</si>
  <si>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</si>
  <si>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</si>
  <si>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</si>
  <si>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</si>
  <si>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</si>
  <si>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</si>
  <si>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</si>
  <si>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</si>
  <si>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</si>
  <si>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</si>
  <si>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</si>
  <si>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</si>
  <si>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</si>
  <si>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</si>
  <si>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</si>
  <si>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</si>
  <si>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</si>
  <si>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</si>
  <si>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</si>
  <si>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</si>
  <si>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</si>
  <si>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</si>
  <si>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</si>
  <si>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</si>
  <si>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</si>
  <si>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</si>
  <si>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</si>
  <si>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</si>
  <si>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</si>
  <si>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</si>
  <si>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</si>
  <si>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</si>
  <si>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</si>
  <si>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</si>
  <si>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</si>
  <si>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</si>
  <si>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</si>
  <si>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</si>
  <si>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</si>
  <si>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</si>
  <si>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</si>
  <si>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</si>
  <si>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</si>
  <si>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</si>
  <si>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</si>
  <si>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</si>
  <si>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</si>
  <si>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</si>
  <si>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</si>
  <si>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</si>
  <si>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</si>
  <si>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</si>
  <si>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</si>
  <si>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</si>
  <si>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</si>
  <si>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</si>
  <si>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</si>
  <si>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</si>
  <si>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</si>
  <si>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</si>
  <si>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</si>
  <si>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</si>
  <si>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</si>
  <si>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</si>
  <si>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</si>
  <si>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</si>
  <si>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</si>
  <si>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</si>
  <si>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</si>
  <si>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</si>
  <si>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</si>
  <si>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</si>
  <si>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</si>
  <si>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</si>
  <si>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</si>
  <si>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</si>
  <si>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</si>
  <si>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</si>
  <si>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</si>
  <si>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</si>
  <si>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</si>
  <si>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</si>
  <si>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</si>
  <si>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</si>
  <si>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</si>
  <si>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</si>
  <si>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</si>
  <si>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</si>
  <si>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</si>
  <si>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</si>
  <si>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</si>
  <si>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</si>
  <si>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</si>
  <si>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</si>
  <si>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</si>
  <si>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</si>
  <si>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</si>
  <si>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</si>
  <si>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</si>
  <si>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</si>
  <si>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</si>
  <si>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</si>
  <si>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</si>
  <si>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</si>
  <si>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</si>
  <si>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</si>
  <si>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</si>
  <si>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</si>
  <si>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</si>
  <si>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</si>
  <si>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</si>
  <si>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</si>
  <si>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</si>
  <si>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</si>
  <si>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</si>
  <si>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</si>
  <si>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</si>
  <si>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</si>
  <si>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</si>
  <si>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</si>
  <si>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</si>
  <si>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</si>
  <si>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</si>
  <si>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</si>
  <si>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</si>
  <si>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</si>
  <si>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</si>
  <si>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</si>
  <si>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</si>
  <si>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</si>
  <si>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</si>
  <si>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</si>
  <si>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</si>
  <si>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</si>
  <si>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</si>
  <si>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</si>
  <si>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</si>
  <si>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</si>
  <si>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</si>
  <si>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</si>
  <si>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</si>
  <si>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</si>
  <si>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</si>
  <si>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</si>
  <si>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</si>
  <si>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</si>
  <si>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</si>
  <si>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</si>
  <si>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</si>
  <si>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</si>
  <si>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</si>
  <si>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</si>
  <si>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</si>
  <si>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</si>
  <si>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</si>
  <si>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</si>
  <si>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</si>
  <si>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</si>
  <si>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</si>
  <si>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</si>
  <si>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</si>
  <si>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</si>
  <si>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</si>
  <si>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</si>
  <si>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</si>
  <si>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</si>
  <si>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</si>
  <si>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</si>
  <si>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</si>
  <si>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</si>
  <si>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</si>
  <si>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</si>
  <si>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</si>
  <si>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</si>
  <si>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</si>
  <si>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</si>
  <si>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</si>
  <si>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</si>
  <si>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</si>
  <si>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</si>
  <si>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</si>
  <si>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</si>
  <si>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</si>
  <si>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</si>
  <si>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</si>
  <si>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</si>
  <si>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</si>
  <si>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</si>
  <si>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</si>
  <si>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</si>
  <si>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</si>
  <si>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</si>
  <si>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</si>
  <si>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</si>
  <si>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</si>
  <si>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</si>
  <si>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</si>
  <si>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</si>
  <si>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</si>
  <si>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</si>
  <si>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</si>
  <si>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</si>
  <si>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</si>
  <si>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</si>
  <si>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</si>
  <si>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</si>
  <si>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</si>
  <si>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</si>
  <si>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</si>
  <si>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</si>
  <si>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</si>
  <si>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</si>
  <si>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</si>
  <si>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</si>
  <si>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</si>
  <si>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</si>
  <si>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</si>
  <si>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</si>
  <si>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</si>
  <si>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</si>
  <si>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</si>
  <si>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</si>
  <si>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</si>
  <si>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</si>
  <si>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</si>
  <si>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</si>
  <si>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</si>
  <si>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</si>
  <si>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</si>
  <si>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</si>
  <si>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</si>
  <si>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</si>
  <si>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</si>
  <si>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</si>
  <si>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</si>
  <si>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</si>
  <si>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</si>
  <si>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</si>
  <si>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</si>
  <si>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</si>
  <si>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</si>
  <si>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</si>
  <si>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</si>
  <si>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</si>
  <si>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</si>
  <si>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</si>
  <si>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</si>
  <si>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</si>
  <si>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</si>
  <si>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</si>
  <si>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</si>
  <si>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</si>
  <si>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</si>
  <si>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</si>
  <si>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</si>
  <si>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</si>
  <si>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</si>
  <si>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</si>
  <si>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</si>
  <si>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</si>
  <si>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</si>
  <si>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</si>
  <si>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</si>
  <si>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</si>
  <si>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</si>
  <si>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</si>
  <si>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</si>
  <si>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</si>
  <si>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</si>
  <si>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</si>
  <si>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</si>
  <si>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</si>
  <si>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</si>
  <si>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</si>
  <si>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</si>
  <si>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</si>
  <si>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</si>
  <si>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</si>
  <si>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</si>
  <si>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</si>
  <si>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</si>
  <si>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</si>
  <si>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</si>
  <si>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</si>
  <si>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</si>
  <si>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</si>
  <si>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</si>
  <si>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</si>
  <si>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</si>
  <si>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</si>
  <si>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</si>
  <si>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</si>
  <si>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</si>
  <si>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</si>
  <si>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</si>
  <si>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</si>
  <si>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</si>
  <si>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</si>
  <si>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</si>
  <si>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</si>
  <si>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</si>
  <si>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</si>
  <si>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</si>
  <si>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</si>
  <si>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</si>
  <si>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</si>
  <si>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</si>
  <si>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</si>
  <si>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</si>
  <si>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</si>
  <si>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</si>
  <si>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</si>
  <si>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</si>
  <si>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</si>
  <si>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</si>
  <si>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</si>
  <si>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</si>
  <si>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</si>
  <si>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</si>
  <si>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</si>
  <si>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</si>
  <si>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</si>
  <si>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</si>
  <si>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</si>
  <si>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</si>
  <si>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</si>
  <si>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</si>
  <si>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</si>
  <si>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</si>
  <si>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</si>
  <si>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</si>
  <si>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</si>
  <si>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</si>
  <si>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</si>
  <si>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</si>
  <si>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</si>
  <si>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</si>
  <si>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</si>
  <si>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</si>
  <si>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</si>
  <si>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</si>
  <si>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</si>
  <si>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</si>
  <si>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</si>
  <si>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</si>
  <si>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</si>
  <si>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</si>
  <si>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</si>
  <si>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</si>
  <si>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</si>
  <si>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</si>
  <si>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</si>
  <si>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</si>
  <si>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</si>
  <si>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</si>
  <si>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</si>
  <si>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</si>
  <si>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</si>
  <si>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</si>
  <si>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</si>
  <si>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</si>
  <si>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</si>
  <si>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</si>
  <si>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</si>
  <si>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</si>
  <si>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</si>
  <si>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</si>
  <si>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</si>
  <si>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</si>
  <si>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</si>
  <si>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</si>
  <si>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</si>
  <si>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</si>
  <si>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</si>
  <si>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</si>
  <si>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</si>
  <si>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</si>
  <si>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</si>
  <si>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</si>
  <si>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</si>
  <si>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</si>
  <si>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</si>
  <si>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</si>
  <si>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</si>
  <si>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</si>
  <si>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</si>
  <si>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</si>
  <si>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</si>
  <si>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</si>
  <si>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</si>
  <si>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</si>
  <si>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</si>
  <si>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</si>
  <si>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</si>
  <si>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</si>
  <si>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</si>
  <si>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</si>
  <si>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</si>
  <si>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</si>
  <si>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</si>
  <si>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</si>
  <si>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</si>
  <si>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</si>
  <si>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</si>
  <si>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</si>
  <si>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</si>
  <si>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</si>
  <si>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</si>
  <si>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</si>
  <si>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</si>
  <si>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</si>
  <si>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</si>
  <si>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</si>
  <si>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</si>
  <si>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</si>
  <si>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</si>
  <si>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</si>
  <si>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</si>
  <si>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</si>
  <si>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</si>
  <si>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</si>
  <si>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</si>
  <si>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</si>
  <si>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</si>
  <si>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</si>
  <si>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</si>
  <si>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</si>
  <si>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</si>
  <si>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</si>
  <si>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</si>
  <si>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</si>
  <si>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</si>
  <si>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</si>
  <si>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</si>
  <si>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</si>
  <si>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</si>
  <si>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</si>
  <si>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</si>
  <si>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</si>
  <si>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</si>
  <si>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</si>
  <si>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</si>
  <si>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</si>
  <si>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</si>
  <si>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</si>
  <si>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</si>
  <si>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</si>
  <si>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</si>
  <si>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</si>
  <si>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</si>
  <si>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</si>
  <si>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</si>
  <si>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</si>
  <si>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</si>
  <si>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</si>
  <si>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</si>
  <si>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</si>
  <si>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</si>
  <si>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</si>
  <si>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</si>
  <si>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</si>
  <si>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</si>
  <si>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</si>
  <si>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</si>
  <si>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</si>
  <si>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</si>
  <si>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</si>
  <si>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</si>
  <si>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</si>
  <si>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</si>
  <si>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</si>
  <si>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</si>
  <si>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</si>
  <si>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</si>
  <si>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</si>
  <si>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</si>
  <si>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</si>
  <si>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</si>
  <si>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</si>
  <si>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</si>
  <si>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</si>
  <si>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</si>
  <si>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</si>
  <si>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</si>
  <si>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</si>
  <si>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</si>
  <si>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</si>
  <si>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</si>
  <si>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</si>
  <si>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</si>
  <si>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</si>
  <si>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</si>
  <si>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</si>
  <si>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</si>
  <si>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</si>
  <si>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</si>
  <si>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</si>
  <si>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</si>
  <si>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</si>
  <si>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</si>
  <si>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</si>
  <si>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</si>
  <si>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</si>
  <si>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</si>
  <si>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</si>
  <si>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</si>
  <si>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</si>
  <si>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</si>
  <si>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</si>
  <si>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</si>
  <si>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</si>
  <si>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</si>
  <si>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</si>
  <si>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</si>
  <si>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</si>
  <si>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</si>
  <si>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</si>
  <si>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</si>
  <si>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</si>
  <si>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</si>
  <si>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</si>
  <si>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</si>
  <si>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</si>
  <si>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</si>
  <si>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</si>
  <si>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</si>
  <si>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</si>
  <si>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</si>
  <si>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</si>
  <si>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</si>
  <si>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</si>
  <si>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</si>
  <si>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</si>
  <si>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</si>
  <si>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</si>
  <si>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</si>
  <si>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</si>
  <si>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</si>
  <si>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</si>
  <si>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</si>
  <si>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</si>
  <si>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</si>
  <si>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</si>
  <si>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</si>
  <si>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</si>
  <si>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</si>
  <si>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</si>
  <si>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</si>
  <si>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</si>
  <si>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</si>
  <si>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</si>
  <si>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</si>
  <si>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</si>
  <si>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</si>
  <si>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</si>
  <si>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</si>
  <si>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</si>
  <si>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</si>
  <si>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</si>
  <si>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</si>
  <si>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</si>
  <si>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</si>
  <si>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</si>
  <si>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</si>
  <si>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</si>
  <si>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</si>
  <si>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</si>
  <si>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</si>
  <si>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</si>
  <si>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</si>
  <si>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</si>
  <si>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</si>
  <si>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</si>
  <si>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</si>
  <si>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</si>
  <si>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</si>
  <si>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</si>
  <si>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</si>
  <si>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</si>
  <si>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</si>
  <si>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</si>
  <si>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</si>
  <si>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</si>
  <si>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</si>
  <si>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</si>
  <si>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</si>
  <si>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</si>
  <si>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</si>
  <si>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</si>
  <si>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</si>
  <si>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</si>
  <si>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</si>
  <si>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</si>
  <si>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</si>
  <si>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</si>
  <si>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</si>
  <si>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</si>
  <si>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</si>
  <si>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</si>
  <si>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</si>
  <si>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</si>
  <si>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</si>
  <si>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</si>
  <si>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</si>
  <si>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</si>
  <si>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</si>
  <si>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</si>
  <si>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</si>
  <si>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</si>
  <si>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</si>
  <si>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</si>
  <si>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</si>
  <si>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</si>
  <si>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</si>
  <si>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</si>
  <si>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</si>
  <si>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</si>
  <si>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</si>
  <si>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</si>
  <si>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</si>
  <si>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</si>
  <si>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</si>
  <si>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</si>
  <si>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</si>
  <si>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</si>
  <si>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</si>
  <si>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</si>
  <si>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</si>
  <si>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</si>
  <si>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</si>
  <si>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</si>
  <si>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</si>
  <si>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</si>
  <si>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</si>
  <si>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</si>
  <si>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</si>
  <si>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</si>
  <si>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</si>
  <si>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</si>
  <si>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</si>
  <si>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</si>
  <si>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</si>
  <si>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</si>
  <si>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</si>
  <si>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</si>
  <si>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</si>
  <si>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</si>
  <si>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</si>
  <si>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</si>
  <si>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</si>
  <si>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</si>
  <si>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</si>
  <si>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</si>
  <si>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</si>
  <si>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</si>
  <si>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</si>
  <si>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</si>
  <si>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</si>
  <si>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</si>
  <si>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</si>
  <si>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</si>
  <si>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</si>
  <si>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</si>
  <si>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</si>
  <si>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</si>
  <si>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</si>
  <si>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</si>
  <si>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</si>
  <si>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</si>
  <si>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</si>
  <si>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</si>
  <si>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</si>
  <si>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</si>
  <si>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</si>
  <si>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</si>
  <si>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</si>
  <si>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</si>
  <si>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</si>
  <si>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</si>
  <si>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</si>
  <si>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</si>
  <si>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</si>
  <si>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</si>
  <si>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</si>
  <si>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</si>
  <si>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</si>
  <si>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</si>
  <si>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</si>
  <si>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</si>
  <si>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</si>
  <si>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</si>
  <si>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</si>
  <si>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</si>
  <si>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</si>
  <si>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</si>
  <si>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</si>
  <si>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</si>
  <si>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</si>
  <si>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</si>
  <si>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</si>
  <si>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</si>
  <si>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</si>
  <si>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</si>
  <si>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</si>
  <si>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</si>
  <si>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</si>
  <si>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</si>
  <si>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</si>
  <si>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</si>
  <si>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</si>
  <si>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</si>
  <si>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</si>
  <si>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</si>
  <si>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</si>
  <si>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</si>
  <si>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</si>
  <si>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</si>
  <si>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</si>
  <si>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</si>
  <si>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</si>
  <si>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</si>
  <si>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</si>
  <si>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</si>
  <si>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</si>
  <si>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</si>
  <si>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</si>
  <si>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</si>
  <si>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</si>
  <si>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</si>
  <si>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</si>
  <si>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</si>
  <si>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</si>
  <si>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</si>
  <si>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</si>
  <si>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</si>
  <si>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</si>
  <si>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</si>
  <si>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</si>
  <si>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</si>
  <si>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</si>
  <si>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</si>
  <si>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</si>
  <si>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</si>
  <si>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</si>
  <si>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</si>
  <si>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</si>
  <si>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</si>
  <si>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</si>
  <si>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</si>
  <si>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</si>
  <si>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</si>
  <si>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</si>
  <si>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</si>
  <si>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</si>
  <si>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</si>
  <si>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</si>
  <si>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</si>
  <si>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</si>
  <si>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</si>
  <si>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</si>
  <si>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</si>
  <si>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</si>
  <si>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</si>
  <si>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</si>
  <si>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</si>
  <si>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</si>
  <si>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</si>
  <si>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</si>
  <si>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</si>
  <si>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</si>
  <si>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</si>
  <si>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</si>
  <si>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</si>
  <si>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</si>
  <si>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</si>
  <si>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</si>
  <si>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</si>
  <si>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</si>
  <si>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</si>
  <si>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</si>
  <si>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</si>
  <si>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</si>
  <si>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</si>
  <si>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</si>
  <si>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</si>
  <si>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</si>
  <si>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</si>
  <si>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</si>
  <si>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</si>
  <si>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</si>
  <si>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</si>
  <si>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</si>
  <si>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</si>
  <si>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</si>
  <si>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</si>
  <si>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</si>
  <si>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</si>
  <si>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</si>
  <si>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</si>
  <si>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</si>
  <si>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</si>
  <si>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</si>
  <si>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</si>
  <si>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</si>
  <si>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</si>
  <si>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</si>
  <si>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</si>
  <si>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</si>
  <si>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</si>
  <si>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</si>
  <si>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</si>
  <si>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</si>
  <si>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</si>
  <si>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</si>
  <si>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</si>
  <si>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</si>
  <si>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</si>
  <si>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</si>
  <si>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</si>
  <si>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</si>
  <si>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</si>
  <si>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</si>
  <si>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</si>
  <si>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</si>
  <si>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</si>
  <si>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</si>
  <si>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</si>
  <si>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</si>
  <si>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</si>
  <si>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</si>
  <si>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</si>
  <si>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</si>
  <si>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</si>
  <si>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</si>
  <si>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</si>
  <si>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</si>
  <si>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</si>
  <si>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</si>
  <si>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</si>
  <si>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</si>
  <si>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</si>
  <si>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</si>
  <si>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</si>
  <si>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</si>
  <si>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</si>
  <si>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</si>
  <si>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</si>
  <si>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</si>
  <si>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</si>
  <si>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</si>
  <si>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</si>
  <si>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</si>
  <si>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</si>
  <si>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</si>
  <si>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</si>
  <si>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</si>
  <si>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</si>
  <si>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</si>
  <si>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</si>
  <si>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</si>
  <si>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</si>
  <si>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</si>
  <si>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</si>
  <si>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</si>
  <si>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</si>
  <si>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</si>
  <si>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</si>
  <si>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</si>
  <si>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</si>
  <si>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</si>
  <si>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</si>
  <si>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</si>
  <si>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</si>
  <si>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</si>
  <si>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</si>
  <si>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</si>
  <si>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</si>
  <si>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</si>
  <si>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</si>
  <si>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</si>
  <si>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</si>
  <si>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</si>
  <si>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</si>
  <si>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</si>
  <si>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</si>
  <si>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</si>
  <si>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</si>
  <si>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</si>
  <si>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</si>
  <si>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</si>
  <si>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</si>
  <si>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</si>
  <si>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</si>
  <si>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</si>
  <si>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</si>
  <si>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</si>
  <si>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</si>
  <si>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</si>
  <si>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</si>
  <si>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</si>
  <si>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</si>
  <si>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</si>
  <si>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</si>
  <si>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</si>
  <si>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</si>
  <si>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</si>
  <si>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</si>
  <si>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</si>
  <si>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</si>
  <si>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</si>
  <si>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</si>
  <si>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</si>
  <si>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</si>
  <si>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</si>
  <si>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</si>
  <si>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</si>
  <si>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</si>
  <si>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</si>
  <si>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</si>
  <si>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</si>
  <si>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</si>
  <si>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</si>
  <si>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</si>
  <si>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</si>
  <si>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</si>
  <si>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</si>
  <si>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</si>
  <si>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</si>
  <si>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</si>
  <si>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</si>
  <si>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</si>
  <si>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</si>
  <si>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</si>
  <si>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</si>
  <si>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</si>
  <si>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</si>
  <si>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</si>
  <si>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</si>
  <si>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</si>
  <si>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</si>
  <si>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</si>
  <si>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</si>
  <si>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</si>
  <si>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</si>
  <si>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</si>
  <si>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</si>
  <si>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</si>
  <si>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</si>
  <si>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</si>
  <si>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</si>
  <si>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</si>
  <si>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</si>
  <si>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</si>
  <si>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</si>
  <si>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</si>
  <si>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</si>
  <si>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</si>
  <si>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</si>
  <si>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</si>
  <si>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</si>
  <si>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</si>
  <si>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</si>
  <si>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</si>
  <si>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</si>
  <si>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</si>
  <si>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</si>
  <si>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</si>
  <si>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</si>
  <si>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</si>
  <si>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</si>
  <si>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</si>
  <si>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</si>
  <si>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</si>
  <si>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</si>
  <si>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</si>
  <si>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</si>
  <si>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</si>
  <si>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</si>
  <si>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</si>
  <si>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</si>
  <si>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</si>
  <si>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</si>
  <si>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</si>
  <si>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</si>
  <si>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</si>
  <si>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</si>
  <si>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</si>
  <si>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</si>
  <si>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</si>
  <si>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</si>
  <si>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</si>
  <si>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</si>
  <si>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</si>
  <si>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</si>
  <si>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</si>
  <si>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</si>
  <si>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</si>
  <si>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</si>
  <si>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</si>
  <si>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</si>
  <si>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</si>
  <si>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</si>
  <si>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</si>
  <si>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</si>
  <si>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</si>
  <si>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</si>
  <si>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</si>
  <si>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</si>
  <si>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</si>
  <si>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</si>
  <si>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</si>
  <si>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</si>
  <si>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</si>
  <si>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</si>
  <si>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</si>
  <si>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</si>
  <si>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</si>
  <si>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</si>
  <si>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</si>
  <si>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</si>
  <si>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</si>
  <si>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</si>
  <si>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</si>
  <si>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</si>
  <si>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</si>
  <si>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</si>
  <si>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</si>
  <si>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</si>
  <si>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</si>
  <si>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</si>
  <si>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</si>
  <si>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</si>
  <si>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</si>
  <si>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</si>
  <si>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</si>
  <si>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</si>
  <si>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</si>
  <si>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</si>
  <si>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</si>
  <si>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</si>
  <si>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</si>
  <si>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</si>
  <si>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</si>
  <si>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</si>
  <si>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</si>
  <si>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</si>
  <si>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</si>
  <si>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</si>
  <si>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</si>
  <si>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</si>
  <si>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</si>
  <si>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</si>
  <si>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</si>
  <si>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</si>
  <si>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</si>
  <si>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</si>
  <si>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</si>
  <si>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</si>
  <si>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</si>
  <si>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</si>
  <si>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</si>
  <si>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</si>
  <si>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</si>
  <si>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</si>
  <si>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</si>
  <si>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</si>
  <si>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</si>
  <si>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</si>
  <si>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</si>
  <si>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</si>
  <si>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</si>
  <si>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</si>
  <si>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</si>
  <si>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</si>
  <si>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</si>
  <si>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</si>
  <si>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</si>
  <si>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</si>
  <si>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</si>
  <si>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</si>
  <si>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</si>
  <si>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</si>
  <si>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</si>
  <si>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</si>
  <si>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</si>
  <si>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</si>
  <si>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</si>
  <si>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</si>
  <si>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</si>
  <si>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</si>
  <si>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</si>
  <si>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</si>
  <si>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</si>
  <si>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</si>
  <si>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</si>
  <si>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</si>
  <si>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</si>
  <si>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</si>
  <si>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</si>
  <si>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</si>
  <si>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</si>
  <si>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</si>
  <si>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</si>
  <si>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</si>
  <si>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</si>
  <si>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</si>
  <si>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</si>
  <si>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</si>
  <si>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</si>
  <si>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</si>
  <si>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</si>
  <si>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</si>
  <si>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</si>
  <si>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</si>
  <si>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</si>
  <si>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</si>
  <si>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</si>
  <si>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</si>
  <si>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</si>
  <si>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</si>
  <si>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</si>
  <si>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</si>
  <si>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</si>
  <si>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</si>
  <si>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</si>
  <si>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</si>
  <si>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</si>
  <si>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</si>
  <si>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</si>
  <si>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</si>
  <si>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</si>
  <si>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</si>
  <si>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</si>
  <si>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</si>
  <si>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</si>
  <si>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</si>
  <si>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</si>
  <si>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</si>
  <si>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</si>
  <si>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</si>
  <si>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</si>
  <si>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</si>
  <si>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</si>
  <si>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</si>
  <si>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</si>
  <si>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</si>
  <si>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</si>
  <si>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</si>
  <si>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</si>
  <si>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</si>
  <si>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</si>
  <si>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</si>
  <si>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</si>
  <si>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</si>
  <si>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</si>
  <si>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</si>
  <si>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</si>
  <si>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</si>
  <si>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</si>
  <si>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</si>
  <si>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</si>
  <si>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</si>
  <si>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</si>
  <si>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</si>
  <si>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</si>
  <si>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</si>
  <si>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</si>
  <si>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</si>
  <si>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</si>
  <si>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</si>
  <si>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</si>
  <si>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</si>
  <si>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</si>
  <si>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</si>
  <si>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</si>
  <si>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</si>
  <si>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</si>
  <si>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</si>
  <si>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</si>
  <si>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</si>
  <si>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</si>
  <si>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</si>
  <si>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</si>
  <si>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</si>
  <si>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</si>
  <si>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</si>
  <si>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</si>
  <si>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</si>
  <si>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</si>
  <si>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</si>
  <si>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</si>
  <si>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</si>
  <si>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</si>
  <si>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</si>
  <si>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</si>
  <si>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</si>
  <si>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</si>
  <si>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</si>
  <si>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</si>
  <si>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</si>
  <si>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</si>
  <si>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</si>
  <si>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</si>
  <si>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</si>
  <si>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</si>
  <si>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</si>
  <si>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</si>
  <si>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</si>
  <si>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</si>
  <si>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</si>
  <si>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</si>
  <si>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</si>
  <si>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</si>
  <si>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</si>
  <si>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</si>
  <si>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</si>
  <si>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</si>
  <si>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</si>
  <si>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</si>
  <si>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</si>
  <si>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</si>
  <si>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</si>
  <si>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</si>
  <si>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</si>
  <si>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</si>
  <si>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</si>
  <si>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</si>
  <si>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</si>
  <si>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</si>
  <si>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</si>
  <si>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</si>
  <si>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</si>
  <si>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</si>
  <si>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</si>
  <si>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</si>
  <si>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</si>
  <si>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</si>
  <si>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</si>
  <si>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</si>
  <si>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</si>
  <si>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</si>
  <si>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</si>
  <si>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</si>
  <si>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</si>
  <si>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</si>
  <si>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</si>
  <si>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</si>
  <si>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</si>
  <si>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</si>
  <si>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</si>
  <si>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</si>
  <si>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</si>
  <si>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</si>
  <si>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</si>
  <si>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</si>
  <si>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</si>
  <si>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</si>
  <si>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</si>
  <si>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</si>
  <si>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</si>
  <si>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</si>
  <si>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</si>
  <si>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</si>
  <si>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</si>
  <si>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</si>
  <si>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</si>
  <si>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</si>
  <si>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</si>
  <si>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</si>
  <si>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</si>
  <si>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</si>
  <si>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</si>
  <si>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</si>
  <si>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</si>
  <si>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</si>
  <si>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</si>
  <si>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</si>
  <si>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</si>
  <si>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</si>
  <si>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</si>
  <si>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</si>
  <si>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</si>
  <si>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</si>
  <si>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</si>
  <si>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</si>
  <si>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</si>
  <si>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</si>
  <si>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</si>
  <si>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</si>
  <si>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</si>
  <si>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</si>
  <si>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</si>
  <si>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</si>
  <si>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</si>
  <si>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</si>
  <si>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</si>
  <si>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</si>
  <si>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</si>
  <si>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</si>
  <si>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</si>
  <si>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</si>
  <si>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</si>
  <si>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</si>
  <si>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</si>
  <si>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</si>
  <si>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</si>
  <si>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</si>
  <si>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</si>
  <si>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</si>
  <si>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</si>
  <si>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</si>
  <si>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</si>
  <si>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</si>
  <si>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</si>
  <si>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</si>
  <si>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</si>
  <si>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</si>
  <si>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</si>
  <si>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</si>
  <si>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</si>
  <si>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</si>
  <si>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</si>
  <si>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</si>
  <si>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</si>
  <si>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</si>
  <si>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</si>
  <si>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</si>
  <si>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</si>
  <si>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</si>
  <si>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</si>
  <si>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</si>
  <si>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</si>
  <si>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</si>
  <si>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</si>
  <si>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</si>
  <si>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</si>
  <si>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</si>
  <si>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</si>
  <si>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</si>
  <si>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</si>
  <si>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</si>
  <si>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</si>
  <si>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</si>
  <si>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</si>
  <si>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</si>
  <si>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</si>
  <si>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</si>
  <si>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</si>
  <si>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</si>
  <si>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</si>
  <si>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</si>
  <si>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</si>
  <si>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</si>
  <si>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</si>
  <si>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</si>
  <si>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</si>
  <si>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</si>
  <si>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</si>
  <si>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</si>
  <si>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</si>
  <si>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</si>
  <si>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</si>
  <si>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</si>
  <si>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</si>
  <si>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</si>
  <si>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</si>
  <si>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</si>
  <si>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</si>
  <si>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</si>
  <si>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</si>
  <si>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</si>
  <si>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</si>
  <si>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</si>
  <si>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</si>
  <si>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</si>
  <si>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</si>
  <si>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</si>
  <si>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</si>
  <si>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</si>
  <si>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</si>
  <si>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</si>
  <si>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</si>
  <si>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</si>
  <si>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</si>
  <si>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</si>
  <si>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</si>
  <si>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</si>
  <si>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</si>
  <si>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</si>
  <si>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</si>
  <si>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</si>
  <si>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</si>
  <si>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</si>
  <si>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</si>
  <si>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</si>
  <si>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</si>
  <si>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</si>
  <si>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</si>
  <si>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</si>
  <si>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</si>
  <si>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</si>
  <si>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</si>
  <si>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</si>
  <si>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</si>
  <si>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</si>
  <si>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</si>
  <si>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</si>
  <si>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</si>
  <si>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</si>
  <si>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</si>
  <si>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</si>
  <si>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</si>
  <si>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</si>
  <si>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</si>
  <si>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</si>
  <si>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</si>
  <si>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</si>
  <si>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</si>
  <si>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</si>
  <si>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</si>
  <si>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</si>
  <si>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</si>
  <si>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</si>
  <si>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</si>
  <si>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</si>
  <si>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</si>
  <si>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</si>
  <si>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</si>
  <si>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</si>
  <si>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</si>
  <si>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</si>
  <si>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</si>
  <si>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</si>
  <si>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</si>
  <si>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</si>
  <si>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</si>
  <si>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</si>
  <si>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</si>
  <si>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</si>
  <si>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</si>
  <si>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</si>
  <si>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</si>
  <si>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</si>
  <si>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</si>
  <si>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</si>
  <si>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</si>
  <si>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</si>
  <si>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</si>
  <si>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</si>
  <si>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</si>
  <si>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</si>
  <si>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</si>
  <si>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</si>
  <si>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</si>
  <si>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</si>
  <si>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</si>
  <si>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</si>
  <si>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</si>
  <si>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</si>
  <si>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</si>
  <si>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</si>
  <si>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</si>
  <si>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</si>
  <si>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</si>
  <si>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</si>
  <si>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</si>
  <si>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</si>
  <si>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</si>
  <si>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</si>
  <si>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</si>
  <si>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</si>
  <si>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</si>
  <si>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</si>
  <si>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</si>
  <si>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</si>
  <si>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</si>
  <si>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</si>
  <si>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</si>
  <si>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</si>
  <si>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</si>
  <si>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</si>
  <si>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</si>
  <si>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</si>
  <si>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</si>
  <si>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</si>
  <si>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</si>
  <si>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</si>
  <si>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</si>
  <si>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</si>
  <si>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</si>
  <si>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</si>
  <si>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</si>
  <si>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</si>
  <si>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</si>
  <si>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</si>
  <si>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</si>
  <si>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</si>
  <si>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</si>
  <si>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</si>
  <si>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</si>
  <si>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</si>
  <si>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</si>
  <si>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</si>
  <si>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</si>
  <si>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</si>
  <si>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</si>
  <si>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</si>
  <si>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</si>
  <si>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</si>
  <si>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</si>
  <si>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</si>
  <si>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</si>
  <si>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</si>
  <si>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</si>
  <si>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</si>
  <si>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</si>
  <si>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</si>
  <si>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</si>
  <si>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</si>
  <si>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</si>
  <si>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</si>
  <si>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</si>
  <si>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</si>
  <si>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</si>
  <si>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</si>
  <si>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</si>
  <si>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</si>
  <si>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</si>
  <si>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</si>
  <si>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</si>
  <si>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</si>
  <si>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</si>
  <si>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</si>
  <si>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</si>
  <si>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</si>
  <si>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</si>
  <si>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</si>
  <si>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</si>
  <si>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</si>
  <si>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</si>
  <si>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</si>
  <si>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</si>
  <si>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</si>
  <si>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</si>
  <si>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</si>
  <si>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</si>
  <si>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</si>
  <si>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</si>
  <si>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</si>
  <si>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</si>
  <si>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</si>
  <si>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</si>
  <si>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</si>
  <si>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</si>
  <si>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</si>
  <si>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</si>
  <si>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</si>
  <si>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</si>
  <si>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</si>
  <si>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</si>
  <si>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</si>
  <si>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</si>
  <si>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</si>
  <si>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</si>
  <si>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</si>
  <si>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</si>
  <si>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</si>
  <si>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</si>
  <si>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</si>
  <si>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</si>
  <si>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</si>
  <si>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</si>
  <si>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</si>
  <si>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</si>
  <si>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</si>
  <si>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</si>
  <si>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</si>
  <si>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</si>
  <si>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</si>
  <si>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</si>
  <si>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</si>
  <si>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</si>
  <si>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</si>
  <si>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</si>
  <si>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</si>
  <si>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</si>
  <si>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</si>
  <si>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</si>
  <si>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</si>
  <si>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</si>
  <si>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</si>
  <si>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</si>
  <si>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</si>
  <si>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</si>
  <si>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</si>
  <si>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</si>
  <si>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</si>
  <si>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</si>
  <si>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</si>
  <si>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</si>
  <si>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</si>
  <si>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</si>
  <si>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</si>
  <si>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</si>
  <si>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</si>
  <si>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</si>
  <si>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</si>
  <si>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</si>
  <si>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</si>
  <si>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</si>
  <si>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</si>
  <si>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</si>
  <si>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</si>
  <si>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</si>
  <si>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</si>
  <si>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</si>
  <si>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</si>
  <si>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</si>
  <si>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</si>
  <si>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</si>
  <si>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</si>
  <si>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</si>
  <si>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</si>
  <si>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</si>
  <si>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</si>
  <si>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</si>
  <si>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</si>
  <si>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</si>
  <si>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</si>
  <si>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</si>
  <si>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</si>
  <si>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</si>
  <si>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</si>
  <si>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</si>
  <si>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</si>
  <si>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</si>
  <si>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</si>
  <si>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</si>
  <si>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</si>
  <si>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</si>
  <si>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</si>
  <si>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</si>
  <si>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</si>
  <si>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</si>
  <si>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</si>
  <si>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</si>
  <si>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</si>
  <si>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</si>
  <si>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</si>
  <si>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</si>
  <si>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</si>
  <si>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</si>
  <si>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</si>
  <si>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</si>
  <si>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</si>
  <si>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</si>
  <si>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</si>
  <si>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</si>
  <si>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</si>
  <si>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</si>
  <si>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</si>
  <si>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</si>
  <si>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</si>
  <si>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</si>
  <si>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</si>
  <si>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</si>
  <si>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</si>
  <si>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</si>
  <si>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</si>
  <si>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</si>
  <si>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</si>
  <si>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</si>
  <si>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</si>
  <si>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</si>
  <si>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</si>
  <si>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</si>
  <si>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</si>
  <si>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</si>
  <si>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</si>
  <si>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</si>
  <si>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</si>
  <si>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</si>
  <si>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</si>
  <si>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</si>
  <si>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</si>
  <si>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</si>
  <si>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</si>
  <si>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</si>
  <si>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</si>
  <si>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</si>
  <si>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</si>
  <si>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</si>
  <si>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</si>
  <si>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</si>
  <si>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</si>
  <si>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</si>
  <si>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</si>
  <si>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</si>
  <si>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</si>
  <si>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</si>
  <si>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</si>
  <si>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</si>
  <si>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</si>
  <si>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</si>
  <si>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</si>
  <si>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</si>
  <si>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</si>
  <si>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</si>
  <si>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</si>
  <si>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</si>
  <si>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</si>
  <si>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</si>
  <si>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</si>
  <si>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</si>
  <si>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</si>
  <si>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</si>
  <si>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</si>
  <si>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</si>
  <si>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</si>
  <si>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</si>
  <si>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</si>
  <si>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</si>
  <si>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</si>
  <si>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</si>
  <si>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</si>
  <si>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</si>
  <si>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</si>
  <si>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</si>
  <si>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</si>
  <si>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</si>
  <si>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</si>
  <si>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</si>
  <si>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</si>
  <si>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</si>
  <si>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</si>
  <si>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</si>
  <si>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</si>
  <si>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</si>
  <si>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</si>
  <si>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</si>
  <si>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</si>
  <si>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</si>
  <si>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</si>
  <si>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</si>
  <si>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</si>
  <si>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</si>
  <si>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</si>
  <si>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</si>
  <si>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</si>
  <si>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</si>
  <si>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</si>
  <si>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</si>
  <si>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</si>
  <si>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</si>
  <si>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</si>
  <si>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</si>
  <si>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</si>
  <si>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</si>
  <si>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</si>
  <si>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</si>
  <si>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</si>
  <si>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</si>
  <si>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</si>
  <si>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</si>
  <si>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</si>
  <si>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</si>
  <si>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</si>
  <si>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</si>
  <si>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</si>
  <si>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</si>
  <si>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</si>
  <si>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</si>
  <si>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</si>
  <si>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</si>
  <si>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</si>
  <si>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</si>
  <si>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</si>
  <si>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</si>
  <si>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</si>
  <si>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</si>
  <si>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</si>
  <si>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</si>
  <si>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</si>
  <si>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</si>
  <si>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</si>
  <si>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</si>
  <si>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</si>
  <si>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</si>
  <si>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</si>
  <si>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</si>
  <si>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</si>
  <si>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</si>
  <si>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</si>
  <si>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</si>
  <si>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</si>
  <si>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</si>
  <si>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</si>
  <si>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</si>
  <si>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</si>
  <si>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</si>
  <si>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</si>
  <si>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</si>
  <si>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</si>
  <si>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</si>
  <si>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</si>
  <si>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</si>
  <si>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</si>
  <si>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</si>
  <si>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</si>
  <si>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</si>
  <si>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</si>
  <si>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</si>
  <si>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</si>
  <si>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</si>
  <si>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</si>
  <si>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</si>
  <si>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</si>
  <si>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</si>
  <si>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</si>
  <si>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</si>
  <si>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</si>
  <si>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</si>
  <si>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</si>
  <si>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</si>
  <si>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</si>
  <si>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</si>
  <si>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</si>
  <si>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</si>
  <si>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</si>
  <si>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</si>
  <si>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</si>
  <si>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</si>
  <si>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</si>
  <si>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</si>
  <si>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</si>
  <si>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</si>
  <si>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</si>
  <si>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</si>
  <si>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</si>
  <si>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</si>
  <si>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</si>
  <si>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</si>
  <si>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</si>
  <si>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</si>
  <si>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</si>
  <si>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</si>
  <si>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</si>
  <si>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</si>
  <si>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</si>
  <si>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</si>
  <si>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</si>
  <si>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</si>
  <si>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</si>
  <si>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</si>
  <si>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</si>
  <si>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</si>
  <si>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</si>
  <si>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</si>
  <si>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</si>
  <si>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</si>
  <si>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</si>
  <si>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</si>
  <si>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</si>
  <si>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</si>
  <si>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</si>
  <si>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</si>
  <si>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</si>
  <si>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</si>
  <si>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</si>
  <si>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</si>
  <si>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</si>
  <si>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</si>
  <si>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</si>
  <si>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</si>
  <si>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</si>
  <si>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</si>
  <si>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</si>
  <si>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</si>
  <si>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</si>
  <si>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</si>
  <si>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</si>
  <si>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</si>
  <si>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</si>
  <si>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</si>
  <si>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</si>
  <si>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</si>
  <si>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</si>
  <si>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</si>
  <si>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</si>
  <si>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</si>
  <si>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</si>
  <si>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</si>
  <si>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</si>
  <si>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</si>
  <si>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</si>
  <si>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</si>
  <si>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</si>
  <si>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</si>
  <si>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</si>
  <si>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</si>
  <si>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</si>
  <si>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</si>
  <si>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</si>
  <si>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</si>
  <si>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</si>
  <si>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</si>
  <si>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</si>
  <si>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</si>
  <si>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</si>
  <si>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</si>
  <si>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</si>
  <si>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</si>
  <si>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</si>
  <si>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</si>
  <si>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</si>
  <si>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</si>
  <si>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</si>
  <si>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</si>
  <si>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</si>
  <si>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</si>
  <si>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</si>
  <si>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</si>
  <si>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</si>
  <si>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</si>
  <si>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</si>
  <si>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</si>
  <si>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</si>
  <si>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</si>
  <si>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</si>
  <si>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</si>
  <si>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</si>
  <si>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</si>
  <si>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</si>
  <si>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</si>
  <si>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</si>
  <si>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</si>
  <si>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</si>
  <si>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</si>
  <si>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</si>
  <si>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</si>
  <si>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</si>
  <si>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</si>
  <si>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</si>
  <si>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</si>
  <si>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</si>
  <si>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</si>
  <si>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</si>
  <si>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</si>
  <si>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</si>
  <si>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</si>
  <si>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</si>
  <si>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</si>
  <si>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</si>
  <si>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</si>
  <si>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</si>
  <si>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</si>
  <si>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</si>
  <si>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</si>
  <si>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</si>
  <si>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</si>
  <si>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</si>
  <si>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</si>
  <si>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</si>
  <si>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</si>
  <si>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</si>
  <si>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</si>
  <si>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</si>
  <si>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</si>
  <si>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</si>
  <si>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</si>
  <si>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</si>
  <si>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</si>
  <si>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</si>
  <si>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</si>
  <si>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</si>
  <si>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</si>
  <si>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</si>
  <si>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</si>
  <si>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</si>
  <si>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</si>
  <si>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</si>
  <si>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</si>
  <si>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</si>
  <si>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</si>
  <si>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</si>
  <si>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</si>
  <si>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</si>
  <si>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</si>
  <si>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</si>
  <si>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</si>
  <si>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</si>
  <si>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</si>
  <si>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</si>
  <si>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</si>
  <si>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</si>
  <si>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</si>
  <si>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</si>
  <si>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</si>
  <si>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</si>
  <si>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</si>
  <si>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</si>
  <si>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</si>
  <si>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</si>
  <si>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</si>
  <si>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</si>
  <si>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</si>
  <si>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</si>
  <si>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</si>
  <si>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</si>
  <si>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</si>
  <si>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</si>
  <si>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</si>
  <si>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</si>
  <si>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</si>
  <si>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</si>
  <si>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</si>
  <si>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</si>
  <si>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</si>
  <si>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</si>
  <si>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</si>
  <si>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</si>
  <si>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</si>
  <si>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</si>
  <si>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</si>
  <si>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</si>
  <si>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</si>
  <si>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</si>
  <si>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</si>
  <si>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</si>
  <si>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</si>
  <si>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</si>
  <si>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</si>
  <si>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</si>
  <si>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</si>
  <si>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</si>
  <si>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</si>
  <si>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</si>
  <si>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</si>
  <si>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</si>
  <si>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</si>
  <si>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</si>
  <si>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</si>
  <si>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</si>
  <si>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</si>
  <si>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</si>
  <si>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</si>
  <si>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</si>
  <si>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</si>
  <si>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</si>
  <si>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</si>
  <si>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</si>
  <si>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</si>
  <si>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</si>
  <si>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</si>
  <si>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</si>
  <si>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</si>
  <si>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</si>
  <si>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</si>
  <si>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</si>
  <si>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</si>
  <si>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</si>
  <si>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</si>
  <si>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</si>
  <si>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</si>
  <si>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</si>
  <si>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</si>
  <si>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</si>
  <si>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</si>
  <si>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</si>
  <si>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</si>
  <si>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</si>
  <si>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</si>
  <si>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</si>
  <si>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</si>
  <si>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</si>
  <si>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</si>
  <si>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</si>
  <si>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</si>
  <si>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</si>
  <si>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</si>
  <si>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</si>
  <si>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</si>
  <si>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</si>
  <si>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</si>
  <si>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</si>
  <si>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</si>
  <si>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</si>
  <si>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</si>
  <si>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</si>
  <si>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</si>
  <si>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</si>
  <si>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</si>
  <si>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</si>
  <si>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</si>
  <si>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</si>
  <si>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</si>
  <si>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</si>
  <si>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</si>
  <si>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</si>
  <si>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</si>
  <si>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</si>
  <si>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</si>
  <si>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</si>
  <si>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</si>
  <si>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</si>
  <si>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</si>
  <si>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</si>
  <si>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</si>
  <si>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</si>
  <si>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</si>
  <si>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</si>
  <si>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</si>
  <si>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</si>
  <si>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</si>
  <si>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</si>
  <si>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</si>
  <si>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</si>
  <si>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</si>
  <si>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</si>
  <si>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</si>
  <si>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</si>
  <si>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</si>
  <si>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</si>
  <si>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</si>
  <si>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</si>
  <si>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</si>
  <si>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</si>
  <si>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</si>
  <si>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</si>
  <si>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</si>
  <si>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</si>
  <si>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</si>
  <si>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</si>
  <si>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</si>
  <si>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</si>
  <si>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</si>
  <si>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</si>
  <si>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</si>
  <si>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</si>
  <si>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</si>
  <si>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</si>
  <si>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</si>
  <si>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</si>
  <si>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</si>
  <si>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</si>
  <si>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</si>
  <si>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</si>
  <si>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</si>
  <si>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</si>
  <si>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</si>
  <si>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</si>
  <si>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</si>
  <si>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</si>
  <si>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</si>
  <si>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</si>
  <si>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</si>
  <si>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</si>
  <si>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</si>
  <si>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</si>
  <si>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</si>
  <si>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</si>
  <si>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</si>
  <si>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</si>
  <si>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</si>
  <si>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</si>
  <si>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</si>
  <si>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</si>
  <si>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</si>
  <si>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</si>
  <si>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</si>
  <si>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</si>
  <si>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</si>
  <si>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</si>
  <si>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</si>
  <si>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</si>
  <si>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</si>
  <si>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</si>
  <si>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</si>
  <si>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</si>
  <si>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</si>
  <si>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</si>
  <si>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</si>
  <si>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</si>
  <si>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</si>
  <si>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</si>
  <si>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</si>
  <si>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</si>
  <si>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</si>
  <si>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</si>
  <si>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</si>
  <si>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</si>
  <si>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</si>
  <si>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</si>
  <si>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</si>
  <si>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</si>
  <si>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</si>
  <si>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</si>
  <si>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</si>
  <si>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</si>
  <si>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</si>
  <si>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</si>
  <si>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</si>
  <si>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</si>
  <si>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</si>
  <si>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</si>
  <si>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</si>
  <si>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</si>
  <si>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</si>
  <si>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</si>
  <si>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</si>
  <si>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</si>
  <si>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</si>
  <si>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</si>
  <si>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</si>
  <si>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</si>
  <si>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</si>
  <si>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</si>
  <si>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</si>
  <si>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</si>
  <si>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</si>
  <si>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</si>
  <si>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</si>
  <si>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</si>
  <si>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</si>
  <si>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</si>
  <si>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</si>
  <si>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</si>
  <si>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</si>
  <si>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</si>
  <si>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</si>
  <si>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</si>
  <si>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</si>
  <si>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</si>
  <si>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</si>
  <si>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</si>
  <si>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</si>
  <si>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</si>
  <si>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</si>
  <si>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</si>
  <si>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</si>
  <si>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</si>
  <si>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</si>
  <si>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</si>
  <si>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</si>
  <si>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</si>
  <si>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</si>
  <si>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</si>
  <si>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</si>
  <si>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</si>
  <si>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</si>
  <si>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</si>
  <si>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</si>
  <si>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</si>
  <si>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</si>
  <si>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</si>
  <si>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</si>
  <si>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</si>
  <si>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</si>
  <si>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</si>
  <si>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</si>
  <si>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</si>
  <si>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</si>
  <si>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</si>
  <si>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</si>
  <si>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</si>
  <si>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</si>
  <si>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</si>
  <si>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</si>
  <si>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</si>
  <si>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</si>
  <si>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</si>
  <si>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</si>
  <si>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</si>
  <si>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</si>
  <si>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</si>
  <si>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</si>
  <si>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</si>
  <si>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</si>
  <si>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</si>
  <si>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</si>
  <si>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</si>
  <si>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</si>
  <si>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</si>
  <si>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</si>
  <si>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</si>
  <si>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</si>
  <si>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</si>
  <si>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</si>
  <si>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</si>
  <si>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</si>
  <si>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</si>
  <si>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</si>
  <si>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</si>
  <si>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</si>
  <si>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</si>
  <si>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</si>
  <si>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</si>
  <si>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</si>
  <si>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</si>
  <si>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</si>
  <si>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</si>
  <si>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</si>
  <si>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</si>
  <si>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</si>
  <si>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</si>
  <si>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</si>
  <si>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</si>
  <si>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</si>
  <si>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</si>
  <si>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</si>
  <si>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</si>
  <si>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</si>
  <si>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</si>
  <si>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</si>
  <si>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</si>
  <si>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</si>
  <si>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</si>
  <si>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</si>
  <si>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</si>
  <si>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</si>
  <si>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</si>
  <si>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</si>
  <si>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</si>
  <si>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</si>
  <si>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</si>
  <si>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</si>
  <si>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</si>
  <si>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</si>
  <si>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</si>
  <si>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</si>
  <si>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</si>
  <si>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</si>
  <si>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</si>
  <si>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</si>
  <si>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</si>
  <si>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</si>
  <si>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</si>
  <si>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</si>
  <si>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</si>
  <si>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</si>
  <si>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</si>
  <si>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</si>
  <si>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</si>
  <si>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</si>
  <si>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</si>
  <si>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</si>
  <si>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</si>
  <si>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</si>
  <si>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</si>
  <si>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</si>
  <si>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</si>
  <si>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</si>
  <si>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</si>
  <si>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</si>
  <si>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</si>
  <si>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</si>
  <si>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</si>
  <si>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</si>
  <si>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</si>
  <si>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</si>
  <si>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</si>
  <si>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</si>
  <si>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</si>
  <si>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</si>
  <si>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</si>
  <si>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</si>
  <si>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</si>
  <si>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</si>
  <si>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</si>
  <si>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</si>
  <si>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</si>
  <si>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</si>
  <si>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</si>
  <si>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</si>
  <si>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</si>
  <si>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</si>
  <si>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</si>
  <si>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</si>
  <si>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</si>
  <si>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</si>
  <si>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</si>
  <si>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</si>
  <si>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</si>
  <si>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</si>
  <si>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</si>
  <si>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</si>
  <si>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</si>
  <si>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</si>
  <si>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</si>
  <si>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</si>
  <si>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</si>
  <si>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</si>
  <si>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</si>
  <si>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</si>
  <si>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</si>
  <si>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</si>
  <si>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</si>
  <si>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</si>
  <si>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</si>
  <si>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</si>
  <si>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</si>
  <si>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</si>
  <si>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</si>
  <si>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</si>
  <si>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</si>
  <si>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</si>
  <si>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</si>
  <si>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</si>
  <si>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</si>
  <si>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</si>
  <si>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</si>
  <si>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</si>
  <si>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</si>
  <si>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</si>
  <si>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</si>
  <si>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</si>
  <si>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</si>
  <si>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</si>
  <si>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</si>
  <si>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</si>
  <si>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</si>
  <si>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</si>
  <si>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</si>
  <si>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</si>
  <si>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</si>
  <si>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</si>
  <si>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</si>
  <si>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</si>
  <si>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</si>
  <si>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</si>
  <si>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</si>
  <si>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</si>
  <si>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</si>
  <si>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</si>
  <si>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</si>
  <si>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</si>
  <si>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</si>
  <si>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</si>
  <si>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</si>
  <si>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</si>
  <si>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</si>
  <si>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</si>
  <si>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</si>
  <si>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</si>
  <si>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</si>
  <si>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</si>
  <si>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</si>
  <si>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</si>
  <si>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</si>
  <si>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</si>
  <si>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</si>
  <si>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</si>
  <si>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</si>
  <si>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</si>
  <si>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</si>
  <si>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</si>
  <si>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</si>
  <si>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</si>
  <si>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</si>
  <si>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</si>
  <si>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</si>
  <si>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</si>
  <si>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</si>
  <si>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</si>
  <si>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</si>
  <si>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</si>
  <si>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</si>
  <si>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</si>
  <si>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</si>
  <si>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</si>
  <si>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</si>
  <si>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</si>
  <si>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</si>
  <si>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</si>
  <si>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</si>
  <si>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</si>
  <si>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</si>
  <si>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</si>
  <si>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</si>
  <si>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</si>
  <si>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</si>
  <si>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</si>
  <si>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</si>
  <si>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</si>
  <si>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</si>
  <si>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</si>
  <si>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</si>
  <si>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</si>
  <si>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</si>
  <si>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</si>
  <si>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</si>
  <si>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</si>
  <si>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</si>
  <si>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</si>
  <si>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</si>
  <si>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</si>
  <si>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</si>
  <si>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</si>
  <si>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</si>
  <si>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</si>
  <si>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</si>
  <si>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</si>
  <si>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</si>
  <si>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</si>
  <si>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</si>
  <si>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</si>
  <si>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</si>
  <si>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</si>
  <si>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</si>
  <si>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</si>
  <si>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</si>
  <si>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</si>
  <si>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</si>
  <si>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</si>
  <si>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</si>
  <si>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</si>
  <si>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</si>
  <si>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</si>
  <si>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</si>
  <si>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</si>
  <si>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</si>
  <si>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</si>
  <si>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</si>
  <si>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</si>
  <si>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</si>
  <si>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</si>
  <si>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</si>
  <si>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</si>
  <si>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</si>
  <si>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</si>
  <si>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</si>
  <si>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</si>
  <si>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</si>
  <si>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</si>
  <si>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</si>
  <si>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</si>
  <si>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</si>
  <si>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</si>
  <si>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</si>
  <si>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</si>
  <si>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</si>
  <si>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</si>
  <si>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</si>
  <si>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</si>
  <si>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</si>
  <si>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</si>
  <si>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</si>
  <si>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</si>
  <si>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</si>
  <si>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</si>
  <si>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</si>
  <si>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</si>
  <si>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</si>
  <si>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</si>
  <si>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</si>
  <si>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</si>
  <si>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</si>
  <si>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</si>
  <si>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</si>
  <si>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</si>
  <si>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</si>
  <si>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</si>
  <si>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</si>
  <si>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</si>
  <si>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</si>
  <si>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</si>
  <si>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</si>
  <si>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</si>
  <si>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</si>
  <si>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</si>
  <si>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</si>
  <si>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</si>
  <si>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</si>
  <si>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</si>
  <si>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</si>
  <si>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</si>
  <si>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</si>
  <si>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</si>
  <si>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</si>
  <si>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</si>
  <si>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</si>
  <si>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</si>
  <si>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</si>
  <si>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</si>
  <si>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</si>
  <si>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</si>
  <si>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</si>
  <si>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</si>
  <si>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</si>
  <si>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</si>
  <si>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</si>
  <si>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</si>
  <si>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</si>
  <si>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</si>
  <si>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</si>
  <si>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</si>
  <si>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</si>
  <si>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</si>
  <si>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</si>
  <si>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</si>
  <si>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</si>
  <si>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</si>
  <si>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</si>
  <si>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</si>
  <si>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</si>
  <si>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</si>
  <si>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</si>
  <si>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</si>
  <si>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</si>
  <si>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</si>
  <si>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</si>
  <si>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</si>
  <si>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</si>
  <si>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</si>
  <si>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</si>
  <si>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</si>
  <si>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</si>
  <si>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</si>
  <si>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</si>
  <si>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</si>
  <si>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</si>
  <si>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</si>
  <si>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</si>
  <si>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</si>
  <si>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</si>
  <si>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</si>
  <si>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</si>
  <si>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</si>
  <si>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</si>
  <si>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</si>
  <si>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</si>
  <si>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</si>
  <si>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</si>
  <si>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</si>
  <si>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</si>
  <si>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</si>
  <si>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</si>
  <si>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</si>
  <si>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</si>
  <si>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</si>
  <si>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</si>
  <si>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</si>
  <si>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</si>
  <si>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</si>
  <si>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</si>
  <si>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</si>
  <si>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</si>
  <si>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</si>
  <si>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</si>
  <si>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</si>
  <si>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</si>
  <si>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</si>
  <si>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</si>
  <si>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</si>
  <si>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</si>
  <si>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</si>
  <si>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</si>
  <si>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</si>
  <si>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</si>
  <si>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</si>
  <si>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</si>
  <si>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</si>
  <si>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</si>
  <si>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</si>
  <si>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</si>
  <si>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</si>
  <si>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</si>
  <si>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</si>
  <si>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</si>
  <si>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</si>
  <si>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</si>
  <si>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</si>
  <si>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</si>
  <si>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</si>
  <si>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</si>
  <si>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</si>
  <si>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</si>
  <si>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</si>
  <si>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</si>
  <si>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</si>
  <si>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</si>
  <si>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</si>
  <si>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</si>
  <si>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</si>
  <si>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</si>
  <si>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</si>
  <si>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</si>
  <si>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</si>
  <si>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</si>
  <si>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</si>
  <si>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</si>
  <si>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</si>
  <si>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</si>
  <si>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</si>
  <si>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</si>
  <si>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</si>
  <si>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</si>
  <si>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</si>
  <si>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</si>
  <si>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</si>
  <si>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</si>
  <si>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</si>
  <si>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</si>
  <si>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</si>
  <si>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</si>
  <si>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</si>
  <si>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</si>
  <si>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</si>
  <si>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</si>
  <si>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</si>
  <si>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</si>
  <si>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</si>
  <si>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</si>
  <si>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</si>
  <si>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</si>
  <si>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</si>
  <si>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</si>
  <si>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</si>
  <si>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</si>
  <si>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</si>
  <si>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</si>
  <si>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</si>
  <si>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</si>
  <si>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</si>
  <si>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</si>
  <si>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</si>
  <si>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</si>
  <si>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</si>
  <si>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</si>
  <si>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</si>
  <si>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</si>
  <si>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</si>
  <si>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</si>
  <si>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</si>
  <si>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</si>
  <si>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</si>
  <si>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</si>
  <si>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</si>
  <si>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</si>
  <si>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</si>
  <si>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</si>
  <si>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</si>
  <si>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</si>
  <si>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</si>
  <si>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</si>
  <si>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</si>
  <si>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</si>
  <si>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</si>
  <si>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</si>
  <si>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</si>
  <si>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</si>
  <si>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</si>
  <si>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</si>
  <si>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</si>
  <si>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</si>
  <si>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</si>
  <si>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</si>
  <si>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</si>
  <si>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</si>
  <si>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</si>
  <si>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</si>
  <si>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</si>
  <si>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</si>
  <si>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</si>
  <si>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</si>
  <si>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</si>
  <si>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</si>
  <si>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</si>
  <si>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</si>
  <si>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</si>
  <si>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</si>
  <si>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</si>
  <si>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</si>
  <si>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</si>
  <si>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</si>
  <si>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</si>
  <si>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</si>
  <si>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</si>
  <si>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</si>
  <si>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</si>
  <si>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</si>
  <si>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</si>
  <si>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</si>
  <si>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</si>
  <si>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</si>
  <si>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</si>
  <si>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</si>
  <si>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</si>
  <si>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</si>
  <si>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</si>
  <si>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</si>
  <si>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</si>
  <si>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</si>
  <si>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</si>
  <si>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</si>
  <si>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</si>
  <si>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</si>
  <si>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</si>
  <si>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</si>
  <si>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</si>
  <si>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</si>
  <si>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</si>
  <si>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</si>
  <si>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</si>
  <si>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</si>
  <si>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</si>
  <si>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</si>
  <si>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</si>
  <si>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</si>
  <si>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</si>
  <si>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</si>
  <si>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</si>
  <si>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</si>
  <si>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</si>
  <si>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</si>
  <si>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</si>
  <si>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</si>
  <si>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</si>
  <si>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</si>
  <si>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</si>
  <si>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</si>
  <si>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</si>
  <si>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</si>
  <si>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</si>
  <si>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</si>
  <si>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</si>
  <si>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</si>
  <si>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</si>
  <si>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</si>
  <si>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</si>
  <si>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</si>
  <si>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</si>
  <si>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</si>
  <si>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</si>
  <si>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</si>
  <si>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</si>
  <si>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</si>
  <si>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</si>
  <si>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</si>
  <si>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</si>
  <si>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</si>
  <si>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</si>
  <si>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</si>
  <si>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</si>
  <si>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</si>
  <si>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</si>
  <si>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</si>
  <si>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</si>
  <si>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</si>
  <si>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</si>
  <si>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</si>
  <si>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</si>
  <si>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</si>
  <si>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</si>
  <si>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</si>
  <si>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</si>
  <si>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</si>
  <si>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</si>
  <si>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</si>
  <si>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</si>
  <si>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</si>
  <si>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</si>
  <si>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</si>
  <si>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</si>
  <si>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</si>
  <si>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</si>
  <si>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</si>
  <si>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</si>
  <si>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</si>
  <si>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</si>
  <si>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</si>
  <si>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</si>
  <si>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</si>
  <si>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</si>
  <si>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</si>
  <si>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</si>
  <si>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</si>
  <si>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</si>
  <si>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</si>
  <si>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</si>
  <si>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</si>
  <si>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</si>
  <si>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</si>
  <si>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</si>
  <si>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</si>
  <si>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</si>
  <si>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</si>
  <si>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</si>
  <si>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</si>
  <si>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</si>
  <si>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</si>
  <si>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</si>
  <si>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</si>
  <si>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</si>
  <si>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</si>
  <si>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</si>
  <si>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</si>
  <si>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</si>
  <si>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</si>
  <si>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</si>
  <si>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</si>
  <si>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</si>
  <si>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</si>
  <si>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</si>
  <si>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</si>
  <si>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</si>
  <si>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</si>
  <si>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</si>
  <si>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</si>
  <si>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</si>
  <si>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</si>
  <si>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</si>
  <si>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</si>
  <si>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</si>
  <si>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</si>
  <si>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</si>
  <si>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</si>
  <si>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</si>
  <si>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</si>
  <si>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</si>
  <si>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</si>
  <si>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</si>
  <si>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</si>
  <si>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</si>
  <si>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</si>
  <si>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</si>
  <si>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</si>
  <si>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</si>
  <si>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</si>
  <si>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</si>
  <si>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</si>
  <si>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</si>
  <si>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</si>
  <si>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</si>
  <si>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</si>
  <si>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</si>
  <si>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</si>
  <si>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</si>
  <si>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</si>
  <si>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</si>
  <si>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</si>
  <si>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</si>
  <si>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</si>
  <si>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</si>
  <si>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</si>
  <si>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</si>
  <si>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</si>
  <si>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</si>
  <si>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</si>
  <si>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</si>
  <si>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</si>
  <si>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</si>
  <si>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</si>
  <si>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</si>
  <si>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</si>
  <si>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</si>
  <si>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</si>
  <si>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</si>
  <si>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</si>
  <si>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</si>
  <si>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</si>
  <si>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</si>
  <si>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</si>
  <si>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</si>
  <si>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</si>
  <si>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</si>
  <si>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</si>
  <si>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</si>
  <si>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</si>
  <si>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</si>
  <si>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</si>
  <si>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</si>
  <si>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</si>
  <si>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</si>
  <si>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</si>
  <si>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</si>
  <si>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</si>
  <si>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</si>
  <si>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</si>
  <si>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</si>
  <si>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</si>
  <si>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</si>
  <si>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</si>
  <si>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</si>
  <si>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</si>
  <si>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</si>
  <si>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</si>
  <si>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</si>
  <si>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</si>
  <si>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</si>
  <si>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</si>
  <si>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</si>
  <si>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</si>
  <si>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</si>
  <si>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</si>
  <si>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</si>
  <si>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</si>
  <si>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</si>
  <si>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</si>
  <si>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</si>
  <si>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</si>
  <si>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</si>
  <si>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</si>
  <si>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</si>
  <si>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</si>
  <si>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</si>
  <si>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</si>
  <si>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</si>
  <si>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</si>
  <si>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</si>
  <si>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</si>
  <si>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</si>
  <si>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</si>
  <si>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</si>
  <si>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</si>
  <si>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</si>
  <si>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</si>
  <si>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</si>
  <si>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</si>
  <si>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</si>
  <si>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</si>
  <si>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</si>
  <si>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</si>
  <si>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</si>
  <si>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</si>
  <si>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</si>
  <si>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</si>
  <si>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</si>
  <si>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</si>
  <si>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</si>
  <si>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</si>
  <si>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</si>
  <si>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</si>
  <si>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</si>
  <si>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</si>
  <si>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</si>
  <si>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</si>
  <si>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</si>
  <si>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</si>
  <si>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</si>
  <si>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</si>
  <si>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</si>
  <si>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</si>
  <si>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</si>
  <si>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</si>
  <si>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</si>
  <si>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</si>
  <si>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</si>
  <si>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</si>
  <si>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</si>
  <si>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</si>
  <si>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</si>
  <si>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</si>
  <si>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</si>
  <si>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</si>
  <si>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</si>
  <si>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</si>
  <si>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</si>
  <si>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</si>
  <si>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</si>
  <si>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</si>
  <si>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</si>
  <si>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</si>
  <si>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</si>
  <si>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</si>
  <si>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</si>
  <si>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</si>
  <si>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</si>
  <si>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</si>
  <si>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</si>
  <si>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</si>
  <si>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</si>
  <si>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</si>
  <si>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</si>
  <si>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</si>
  <si>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</si>
  <si>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</si>
  <si>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</si>
  <si>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</si>
  <si>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</si>
  <si>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</si>
  <si>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</si>
  <si>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</si>
  <si>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</si>
  <si>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</si>
  <si>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</si>
  <si>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</si>
  <si>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</si>
  <si>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</si>
  <si>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</si>
  <si>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</si>
  <si>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</si>
  <si>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</si>
  <si>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</si>
  <si>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</si>
  <si>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</si>
  <si>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</si>
  <si>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</si>
  <si>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</si>
  <si>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</si>
  <si>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</si>
  <si>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</si>
  <si>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</si>
  <si>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</si>
  <si>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</si>
  <si>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</si>
  <si>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</si>
  <si>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</si>
  <si>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</si>
  <si>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</si>
  <si>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</si>
  <si>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</si>
  <si>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</si>
  <si>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</si>
  <si>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</si>
  <si>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</si>
  <si>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</si>
  <si>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</si>
  <si>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</si>
  <si>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</si>
  <si>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</si>
  <si>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</si>
  <si>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</si>
  <si>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</si>
  <si>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</si>
  <si>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</si>
  <si>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</si>
  <si>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</si>
  <si>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</si>
  <si>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</si>
  <si>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</si>
  <si>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</si>
  <si>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</si>
  <si>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</si>
  <si>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</si>
  <si>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</si>
  <si>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</si>
  <si>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</si>
  <si>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</si>
  <si>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</si>
  <si>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</si>
  <si>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</si>
  <si>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</si>
  <si>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</si>
  <si>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</si>
  <si>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</si>
  <si>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</si>
  <si>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</si>
  <si>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</si>
  <si>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</si>
  <si>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</si>
  <si>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</si>
  <si>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</si>
  <si>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</si>
  <si>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</si>
  <si>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</si>
  <si>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</si>
  <si>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</si>
  <si>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</si>
  <si>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</si>
  <si>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</si>
  <si>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</si>
  <si>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</si>
  <si>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</si>
  <si>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</si>
  <si>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</si>
  <si>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</si>
  <si>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</si>
  <si>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</si>
  <si>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</si>
  <si>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</si>
  <si>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</si>
  <si>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</si>
  <si>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</si>
  <si>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</si>
  <si>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</si>
  <si>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</si>
  <si>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</si>
  <si>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</si>
  <si>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</si>
  <si>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</si>
  <si>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</si>
  <si>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</si>
  <si>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</si>
  <si>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</si>
  <si>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</si>
  <si>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</si>
  <si>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</si>
  <si>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</si>
  <si>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</si>
  <si>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</si>
  <si>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</si>
  <si>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</si>
  <si>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</si>
  <si>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</si>
  <si>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</si>
  <si>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</si>
  <si>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</si>
  <si>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</si>
  <si>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</si>
  <si>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</si>
  <si>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</si>
  <si>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</si>
  <si>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</si>
  <si>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</si>
  <si>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</si>
  <si>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</si>
  <si>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</si>
  <si>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</si>
  <si>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</si>
  <si>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</si>
  <si>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</si>
  <si>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</si>
  <si>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</si>
  <si>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</si>
  <si>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</si>
  <si>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</si>
  <si>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</si>
  <si>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</si>
  <si>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</si>
  <si>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</si>
  <si>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</si>
  <si>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</si>
  <si>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</si>
  <si>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</si>
  <si>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</si>
  <si>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</si>
  <si>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</si>
  <si>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</si>
  <si>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</si>
  <si>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</si>
  <si>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</si>
  <si>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</si>
  <si>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</si>
  <si>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</si>
  <si>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</si>
  <si>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</si>
  <si>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</si>
  <si>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</si>
  <si>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</si>
  <si>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</si>
  <si>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</si>
  <si>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</si>
  <si>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</si>
  <si>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</si>
  <si>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</si>
  <si>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</si>
  <si>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</si>
  <si>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</si>
  <si>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</si>
  <si>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</si>
  <si>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</si>
  <si>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</si>
  <si>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</si>
  <si>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</si>
  <si>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</si>
  <si>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</si>
  <si>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</si>
  <si>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</si>
  <si>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</si>
  <si>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</si>
  <si>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</si>
  <si>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</si>
  <si>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</si>
  <si>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</si>
  <si>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</si>
  <si>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</si>
  <si>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</si>
  <si>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</si>
  <si>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</si>
  <si>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</si>
  <si>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</si>
  <si>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</si>
  <si>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</si>
  <si>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</si>
  <si>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</si>
  <si>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</si>
  <si>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</si>
  <si>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</si>
  <si>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</si>
  <si>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</si>
  <si>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</si>
  <si>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</si>
  <si>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</si>
  <si>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</si>
  <si>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</si>
  <si>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</si>
  <si>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</si>
  <si>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</si>
  <si>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</si>
  <si>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</si>
  <si>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</si>
  <si>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</si>
  <si>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</si>
  <si>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</si>
  <si>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</si>
  <si>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</si>
  <si>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</si>
  <si>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</si>
  <si>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</si>
  <si>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</si>
  <si>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</si>
  <si>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</si>
  <si>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</si>
  <si>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</si>
  <si>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</si>
  <si>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</si>
  <si>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</si>
  <si>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</si>
  <si>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</si>
  <si>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</si>
  <si>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</si>
  <si>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</si>
  <si>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</si>
  <si>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</si>
  <si>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</si>
  <si>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</si>
  <si>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</si>
  <si>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</si>
  <si>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</si>
  <si>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</si>
  <si>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</si>
  <si>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</si>
  <si>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</si>
  <si>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</si>
  <si>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</si>
  <si>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</si>
  <si>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</si>
  <si>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</si>
  <si>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</si>
  <si>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</si>
  <si>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</si>
  <si>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</si>
  <si>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</si>
  <si>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</si>
  <si>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</si>
  <si>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</si>
  <si>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</si>
  <si>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</si>
  <si>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</si>
  <si>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</si>
  <si>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</si>
  <si>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</si>
  <si>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</si>
  <si>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</si>
  <si>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</si>
  <si>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</si>
  <si>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</si>
  <si>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</si>
  <si>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</si>
  <si>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</si>
  <si>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</si>
  <si>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</si>
  <si>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</si>
  <si>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</si>
  <si>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</si>
  <si>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</si>
  <si>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</si>
  <si>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</si>
  <si>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</si>
  <si>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</si>
  <si>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</si>
  <si>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</si>
  <si>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</si>
  <si>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</si>
  <si>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</si>
  <si>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</si>
  <si>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</si>
  <si>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</si>
  <si>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</si>
  <si>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</si>
  <si>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</si>
  <si>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</si>
  <si>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</si>
  <si>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</si>
  <si>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</si>
  <si>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</si>
  <si>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</si>
  <si>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</si>
  <si>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</si>
  <si>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</si>
  <si>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</si>
  <si>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</si>
  <si>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</si>
  <si>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</si>
  <si>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</si>
  <si>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</si>
  <si>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</si>
  <si>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</si>
  <si>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</si>
  <si>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</si>
  <si>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</si>
  <si>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</si>
  <si>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</si>
  <si>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</si>
  <si>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</si>
  <si>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</si>
  <si>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</si>
  <si>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</si>
  <si>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</si>
  <si>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</si>
  <si>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</si>
  <si>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</si>
  <si>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</si>
  <si>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</si>
  <si>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</si>
  <si>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</si>
  <si>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</si>
  <si>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</si>
  <si>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</si>
  <si>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</si>
  <si>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</si>
  <si>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</si>
  <si>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</si>
  <si>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</si>
  <si>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</si>
  <si>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</si>
  <si>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</si>
  <si>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</si>
  <si>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</si>
  <si>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</si>
  <si>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</si>
  <si>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</si>
  <si>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</si>
  <si>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</si>
  <si>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</si>
  <si>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</si>
  <si>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</si>
  <si>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</si>
  <si>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</si>
  <si>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</si>
  <si>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</si>
  <si>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</si>
  <si>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</si>
  <si>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</si>
  <si>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</si>
  <si>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</si>
  <si>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</si>
  <si>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</si>
  <si>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</si>
  <si>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</si>
  <si>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</si>
  <si>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</si>
  <si>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</si>
  <si>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</si>
  <si>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</si>
  <si>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</si>
  <si>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</si>
  <si>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</si>
  <si>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</si>
  <si>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</si>
  <si>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</si>
  <si>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</si>
  <si>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</si>
  <si>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</si>
  <si>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</si>
  <si>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</si>
  <si>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</si>
  <si>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</si>
  <si>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</si>
  <si>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</si>
  <si>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</si>
  <si>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</si>
  <si>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</si>
  <si>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</si>
  <si>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</si>
  <si>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</si>
  <si>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</si>
  <si>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</si>
  <si>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</si>
  <si>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</si>
  <si>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</si>
  <si>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</si>
  <si>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</si>
  <si>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</si>
  <si>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</si>
  <si>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</si>
  <si>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</si>
  <si>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</si>
  <si>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</si>
  <si>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</si>
  <si>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</si>
  <si>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</si>
  <si>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</si>
  <si>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</si>
  <si>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</si>
  <si>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</si>
  <si>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</si>
  <si>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</si>
  <si>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</si>
  <si>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</si>
  <si>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</si>
  <si>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</si>
  <si>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</si>
  <si>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</si>
  <si>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</si>
  <si>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</si>
  <si>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</si>
  <si>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</si>
  <si>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</si>
  <si>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</si>
  <si>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</si>
  <si>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</si>
  <si>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</si>
  <si>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</si>
  <si>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</si>
  <si>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</si>
  <si>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</si>
  <si>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</si>
  <si>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</si>
  <si>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</si>
  <si>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</si>
  <si>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</si>
  <si>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</si>
  <si>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</si>
  <si>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</si>
  <si>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</si>
  <si>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</si>
  <si>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</si>
  <si>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</si>
  <si>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</si>
  <si>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</si>
  <si>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</si>
  <si>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</si>
  <si>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</si>
  <si>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</si>
  <si>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</si>
  <si>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</si>
  <si>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</si>
  <si>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</si>
  <si>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</si>
  <si>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</si>
  <si>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</si>
  <si>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</si>
  <si>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</si>
  <si>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</si>
  <si>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</si>
  <si>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</si>
  <si>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</si>
  <si>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</si>
  <si>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</si>
  <si>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</si>
  <si>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</si>
  <si>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</si>
  <si>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</si>
  <si>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</si>
  <si>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</si>
  <si>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</si>
  <si>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</si>
  <si>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</si>
  <si>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</si>
  <si>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</si>
  <si>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</si>
  <si>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</si>
  <si>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</si>
  <si>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</si>
  <si>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</si>
  <si>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</si>
  <si>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</si>
  <si>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</si>
  <si>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</si>
  <si>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</si>
  <si>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</si>
  <si>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</si>
  <si>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</si>
  <si>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</si>
  <si>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</si>
  <si>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</si>
  <si>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</si>
  <si>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</si>
  <si>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</si>
  <si>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</si>
  <si>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</si>
  <si>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</si>
  <si>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</si>
  <si>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</si>
  <si>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</si>
  <si>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</si>
  <si>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</si>
  <si>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</si>
  <si>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</si>
  <si>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</si>
  <si>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</si>
  <si>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</si>
  <si>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</si>
  <si>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</si>
  <si>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</si>
  <si>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</si>
  <si>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</si>
  <si>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</si>
  <si>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</si>
  <si>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</si>
  <si>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</si>
  <si>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</si>
  <si>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</si>
  <si>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</si>
  <si>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</si>
  <si>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</si>
  <si>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</si>
  <si>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</si>
  <si>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</si>
  <si>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</si>
  <si>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</si>
  <si>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</si>
  <si>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</si>
  <si>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</si>
  <si>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</si>
  <si>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</si>
  <si>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</si>
  <si>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</si>
  <si>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</si>
  <si>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</si>
  <si>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</si>
  <si>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</si>
  <si>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</si>
  <si>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</si>
  <si>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</si>
  <si>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</si>
  <si>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</si>
  <si>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</si>
  <si>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</si>
  <si>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</si>
  <si>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</si>
  <si>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</si>
  <si>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</si>
  <si>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</si>
  <si>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</si>
  <si>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</si>
  <si>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</si>
  <si>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</si>
  <si>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</si>
  <si>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</si>
  <si>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</si>
  <si>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</si>
  <si>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</si>
  <si>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</si>
  <si>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</si>
  <si>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</si>
  <si>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</si>
  <si>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</si>
  <si>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</si>
  <si>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</si>
  <si>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</si>
  <si>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</si>
  <si>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</si>
  <si>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</si>
  <si>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</si>
  <si>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</si>
  <si>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</si>
  <si>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</si>
  <si>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</si>
  <si>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</si>
  <si>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</si>
  <si>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</si>
  <si>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</si>
  <si>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</si>
  <si>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</si>
  <si>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</si>
  <si>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</si>
  <si>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</si>
  <si>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</si>
  <si>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</si>
  <si>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</si>
  <si>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</si>
  <si>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</si>
  <si>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</si>
  <si>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</si>
  <si>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</si>
  <si>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</si>
  <si>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</si>
  <si>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</si>
  <si>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</si>
  <si>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</si>
  <si>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</si>
  <si>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</si>
  <si>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</si>
  <si>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</si>
  <si>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</si>
  <si>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</si>
  <si>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</si>
  <si>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</si>
  <si>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</si>
  <si>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</si>
  <si>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</si>
  <si>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</si>
  <si>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</si>
  <si>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</si>
  <si>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</si>
  <si>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</si>
  <si>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</si>
  <si>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</si>
  <si>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</si>
  <si>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</si>
  <si>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</si>
  <si>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</si>
  <si>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</si>
  <si>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</si>
  <si>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</si>
  <si>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</si>
  <si>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</si>
  <si>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</si>
  <si>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</si>
  <si>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</si>
  <si>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</si>
  <si>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</si>
  <si>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</si>
  <si>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</si>
  <si>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</si>
  <si>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</si>
  <si>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</si>
  <si>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</si>
  <si>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</si>
  <si>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</si>
  <si>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</si>
  <si>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</si>
  <si>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</si>
  <si>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</si>
  <si>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</si>
  <si>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</si>
  <si>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</si>
  <si>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</si>
  <si>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</si>
  <si>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</si>
  <si>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</si>
  <si>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</si>
  <si>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</si>
  <si>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</si>
  <si>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</si>
  <si>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</si>
  <si>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</si>
  <si>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</si>
  <si>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</si>
  <si>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</si>
  <si>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</si>
  <si>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</si>
  <si>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</si>
  <si>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</si>
  <si>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</si>
  <si>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</si>
  <si>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</si>
  <si>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</si>
  <si>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</si>
  <si>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</si>
  <si>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</si>
  <si>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</si>
  <si>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</si>
  <si>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</si>
  <si>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</si>
  <si>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</si>
  <si>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</si>
  <si>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</si>
  <si>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</si>
  <si>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</si>
  <si>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</si>
  <si>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</si>
  <si>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</si>
  <si>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</si>
  <si>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</si>
  <si>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</si>
  <si>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</si>
  <si>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</si>
  <si>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</si>
  <si>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</si>
  <si>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</si>
  <si>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</si>
  <si>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</si>
  <si>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</si>
  <si>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</si>
  <si>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</si>
  <si>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</si>
  <si>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</si>
  <si>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</si>
  <si>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</si>
  <si>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</si>
  <si>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</si>
  <si>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</si>
  <si>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</si>
  <si>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</si>
  <si>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</si>
  <si>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</si>
  <si>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</si>
  <si>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</si>
  <si>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</si>
  <si>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</si>
  <si>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</si>
  <si>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</si>
  <si>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</si>
  <si>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</si>
  <si>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</si>
  <si>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</si>
  <si>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</si>
  <si>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</si>
  <si>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</si>
  <si>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</si>
  <si>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</si>
  <si>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</si>
  <si>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</si>
  <si>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</si>
  <si>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</si>
  <si>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</si>
  <si>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</si>
  <si>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</si>
  <si>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</si>
  <si>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</si>
  <si>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</si>
  <si>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</si>
  <si>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</si>
  <si>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</si>
  <si>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</si>
  <si>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</si>
  <si>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</si>
  <si>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</si>
  <si>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</si>
  <si>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</si>
  <si>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</si>
  <si>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</si>
  <si>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</si>
  <si>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</si>
  <si>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</si>
  <si>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</si>
  <si>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</si>
  <si>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</si>
  <si>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</si>
  <si>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</si>
  <si>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</si>
  <si>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</si>
  <si>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</si>
  <si>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</si>
  <si>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</si>
  <si>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</si>
  <si>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</si>
  <si>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</si>
  <si>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</si>
  <si>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</si>
  <si>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</si>
  <si>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</si>
  <si>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</si>
  <si>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</si>
  <si>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</si>
  <si>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</si>
  <si>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</si>
  <si>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</si>
  <si>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</si>
  <si>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</si>
  <si>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</si>
  <si>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</si>
  <si>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</si>
  <si>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</si>
  <si>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</si>
  <si>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</si>
  <si>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</si>
  <si>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</si>
  <si>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</si>
  <si>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</si>
  <si>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</si>
  <si>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</si>
  <si>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</si>
  <si>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</si>
  <si>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</si>
  <si>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</si>
  <si>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</si>
  <si>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>IIL INVOICE IN DEC 24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</si>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</sst>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3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126" fillId="17" borderId="1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7" fillId="3" borderId="1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1" workbookViewId="0">
      <selection activeCell="A2693" sqref="A2693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0"/>
      <c r="B1" s="760"/>
      <c r="C1" s="760"/>
      <c r="D1" s="760"/>
      <c r="E1" s="761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2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3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3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3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4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5" t="s">
        <v>3196</v>
      </c>
      <c r="F1120" s="765"/>
      <c r="G1120" s="765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6" t="s">
        <v>4117</v>
      </c>
      <c r="B1490" s="768"/>
      <c r="C1490" s="770" t="s">
        <v>4118</v>
      </c>
      <c r="D1490" s="772"/>
      <c r="E1490" s="772"/>
    </row>
    <row r="1491" spans="1:5" ht="26.45" customHeight="1" x14ac:dyDescent="0.25">
      <c r="A1491" s="767"/>
      <c r="B1491" s="769"/>
      <c r="C1491" s="771"/>
      <c r="D1491" s="773"/>
      <c r="E1491" s="773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8459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4" t="s">
        <v>4925</v>
      </c>
      <c r="D1803" s="774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5" t="s">
        <v>5164</v>
      </c>
      <c r="I1893" s="775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6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6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7" t="s">
        <v>5481</v>
      </c>
      <c r="E2010" s="778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9" t="s">
        <v>5573</v>
      </c>
      <c r="G2048" s="779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9" t="s">
        <v>5904</v>
      </c>
      <c r="D2183" s="759"/>
      <c r="E2183" s="759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6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7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7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8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0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0"/>
      <c r="B2303" s="63" t="s">
        <v>6193</v>
      </c>
      <c r="C2303" s="241"/>
      <c r="D2303" s="289"/>
      <c r="E2303" s="200"/>
    </row>
    <row r="2304" spans="1:5" ht="20.25" customHeight="1" x14ac:dyDescent="0.3">
      <c r="A2304" s="780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1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1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2" t="s">
        <v>6516</v>
      </c>
      <c r="E2443" s="782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3" t="s">
        <v>6524</v>
      </c>
      <c r="C2446" s="783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4" t="s">
        <v>8123</v>
      </c>
      <c r="C2687" s="784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5" t="s">
        <v>7380</v>
      </c>
      <c r="B1" s="786"/>
      <c r="C1" s="541"/>
      <c r="D1" s="785" t="s">
        <v>7379</v>
      </c>
      <c r="E1" s="786"/>
      <c r="F1" s="541"/>
      <c r="G1" s="785" t="s">
        <v>7370</v>
      </c>
      <c r="H1" s="786"/>
      <c r="I1" s="541"/>
      <c r="J1" s="785" t="s">
        <v>7364</v>
      </c>
      <c r="K1" s="786"/>
      <c r="L1" s="541"/>
      <c r="M1" s="785" t="s">
        <v>7351</v>
      </c>
      <c r="N1" s="786"/>
      <c r="O1" s="541"/>
      <c r="P1" s="785" t="s">
        <v>7350</v>
      </c>
      <c r="Q1" s="786"/>
      <c r="R1" s="541"/>
      <c r="S1" s="785" t="s">
        <v>7340</v>
      </c>
      <c r="T1" s="786"/>
      <c r="U1" s="541"/>
      <c r="V1" s="785" t="s">
        <v>7316</v>
      </c>
      <c r="W1" s="786"/>
      <c r="X1" s="541"/>
      <c r="Y1" s="785" t="s">
        <v>7301</v>
      </c>
      <c r="Z1" s="786"/>
      <c r="AA1" s="541"/>
      <c r="AB1" s="785" t="s">
        <v>7298</v>
      </c>
      <c r="AC1" s="786"/>
      <c r="AD1" s="541"/>
      <c r="AE1" s="785" t="s">
        <v>7295</v>
      </c>
      <c r="AF1" s="786"/>
      <c r="AG1" s="541"/>
      <c r="AH1" s="785" t="s">
        <v>7282</v>
      </c>
      <c r="AI1" s="786"/>
      <c r="AJ1" s="541"/>
      <c r="AK1" s="785" t="s">
        <v>7262</v>
      </c>
      <c r="AL1" s="786"/>
      <c r="AM1" s="541"/>
      <c r="AN1" s="785" t="s">
        <v>7258</v>
      </c>
      <c r="AO1" s="786"/>
      <c r="AP1" s="541"/>
      <c r="AQ1" s="785" t="s">
        <v>7255</v>
      </c>
      <c r="AR1" s="786"/>
      <c r="AS1" s="541"/>
      <c r="AT1" s="785" t="s">
        <v>7185</v>
      </c>
      <c r="AU1" s="786"/>
      <c r="AV1" s="541"/>
      <c r="AW1" s="785" t="s">
        <v>7186</v>
      </c>
      <c r="AX1" s="786"/>
      <c r="AY1" s="542"/>
      <c r="AZ1" s="785" t="s">
        <v>7187</v>
      </c>
      <c r="BA1" s="786"/>
      <c r="BC1" s="785" t="s">
        <v>7188</v>
      </c>
      <c r="BD1" s="786"/>
      <c r="BE1" s="542"/>
      <c r="BF1" s="785" t="s">
        <v>7189</v>
      </c>
      <c r="BG1" s="786"/>
      <c r="BI1" s="785" t="s">
        <v>7190</v>
      </c>
      <c r="BJ1" s="786"/>
      <c r="BK1" s="543"/>
      <c r="BL1" s="789" t="s">
        <v>7191</v>
      </c>
      <c r="BM1" s="790"/>
      <c r="BN1" s="543"/>
      <c r="BO1" s="543"/>
      <c r="BP1" s="789" t="s">
        <v>7191</v>
      </c>
      <c r="BQ1" s="790"/>
      <c r="BS1" s="789" t="s">
        <v>7192</v>
      </c>
      <c r="BT1" s="790"/>
      <c r="BV1" s="789" t="s">
        <v>7192</v>
      </c>
      <c r="BW1" s="790"/>
      <c r="BY1" s="789" t="s">
        <v>7192</v>
      </c>
      <c r="BZ1" s="790"/>
    </row>
    <row r="2" spans="1:78" s="449" customFormat="1" ht="18" customHeight="1" x14ac:dyDescent="0.35">
      <c r="A2" s="787"/>
      <c r="B2" s="788"/>
      <c r="C2" s="544"/>
      <c r="D2" s="787"/>
      <c r="E2" s="788"/>
      <c r="F2" s="544"/>
      <c r="G2" s="787"/>
      <c r="H2" s="788"/>
      <c r="I2" s="544"/>
      <c r="J2" s="787"/>
      <c r="K2" s="788"/>
      <c r="L2" s="544"/>
      <c r="M2" s="787"/>
      <c r="N2" s="788"/>
      <c r="O2" s="544"/>
      <c r="P2" s="787"/>
      <c r="Q2" s="788"/>
      <c r="R2" s="544"/>
      <c r="S2" s="787"/>
      <c r="T2" s="788"/>
      <c r="U2" s="544"/>
      <c r="V2" s="787"/>
      <c r="W2" s="788"/>
      <c r="X2" s="544"/>
      <c r="Y2" s="787"/>
      <c r="Z2" s="788"/>
      <c r="AA2" s="544"/>
      <c r="AB2" s="787"/>
      <c r="AC2" s="788"/>
      <c r="AD2" s="544"/>
      <c r="AE2" s="787"/>
      <c r="AF2" s="788"/>
      <c r="AG2" s="544"/>
      <c r="AH2" s="787"/>
      <c r="AI2" s="788"/>
      <c r="AJ2" s="544"/>
      <c r="AK2" s="787"/>
      <c r="AL2" s="788"/>
      <c r="AM2" s="544"/>
      <c r="AN2" s="787"/>
      <c r="AO2" s="788"/>
      <c r="AP2" s="544"/>
      <c r="AQ2" s="787"/>
      <c r="AR2" s="788"/>
      <c r="AS2" s="544"/>
      <c r="AT2" s="787"/>
      <c r="AU2" s="788"/>
      <c r="AV2" s="544"/>
      <c r="AW2" s="787"/>
      <c r="AX2" s="788"/>
      <c r="AY2" s="545"/>
      <c r="AZ2" s="787"/>
      <c r="BA2" s="788"/>
      <c r="BC2" s="787"/>
      <c r="BD2" s="788"/>
      <c r="BE2" s="545"/>
      <c r="BF2" s="787"/>
      <c r="BG2" s="788"/>
      <c r="BI2" s="787"/>
      <c r="BJ2" s="788"/>
      <c r="BK2" s="546"/>
      <c r="BL2" s="791"/>
      <c r="BM2" s="792"/>
      <c r="BN2" s="546"/>
      <c r="BO2" s="546"/>
      <c r="BP2" s="791"/>
      <c r="BQ2" s="792"/>
      <c r="BS2" s="791"/>
      <c r="BT2" s="792"/>
      <c r="BV2" s="791"/>
      <c r="BW2" s="792"/>
      <c r="BY2" s="791"/>
      <c r="BZ2" s="792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7"/>
  <sheetViews>
    <sheetView tabSelected="1" zoomScaleNormal="100" workbookViewId="0">
      <pane ySplit="2" topLeftCell="A589" activePane="bottomLeft" state="frozen"/>
      <selection pane="bottomLeft" activeCell="E602" sqref="E602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3" t="s">
        <v>7387</v>
      </c>
      <c r="B1" s="793"/>
      <c r="C1" s="793"/>
      <c r="D1" s="793"/>
      <c r="E1" s="793"/>
      <c r="F1" s="793"/>
      <c r="G1" s="793"/>
      <c r="I1" s="793" t="s">
        <v>7489</v>
      </c>
      <c r="J1" s="793"/>
      <c r="K1" s="793"/>
      <c r="L1" s="793"/>
      <c r="M1" s="793"/>
      <c r="N1" s="793"/>
      <c r="O1" s="793"/>
      <c r="R1" s="794" t="s">
        <v>7529</v>
      </c>
      <c r="S1" s="794"/>
      <c r="T1" s="794"/>
      <c r="U1" s="794"/>
      <c r="V1" s="794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SUM(E288:E1148)</f>
        <v>87426456.849999994</v>
      </c>
      <c r="Q4" s="373">
        <f>P4+P5</f>
        <v>186346843.53999999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SUM(M93:M1911)</f>
        <v>98920386.689999998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134358074.84999999</v>
      </c>
      <c r="Q8" s="9">
        <f>SUM(M:M)</f>
        <v>122607391.02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137038611</v>
      </c>
      <c r="Q9" s="9">
        <f>SUM(N:N)</f>
        <v>121809586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2680536.150000006</v>
      </c>
      <c r="Q11" s="373">
        <f>Q9-Q8</f>
        <v>-797805.01999999583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SUM(F374:F35001)</f>
        <v>52703772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SUM(N262:N26502)</f>
        <v>59351010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112054782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8379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8382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8382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8385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8390</v>
      </c>
      <c r="K546" s="739" t="s">
        <v>7985</v>
      </c>
      <c r="L546" s="719" t="s">
        <v>8391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8393</v>
      </c>
      <c r="K547" s="739" t="s">
        <v>7985</v>
      </c>
      <c r="L547" s="719" t="s">
        <v>8392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8394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8395</v>
      </c>
      <c r="L549" s="719" t="s">
        <v>8396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8397</v>
      </c>
      <c r="L550" s="719" t="s">
        <v>8398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8399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8372</v>
      </c>
      <c r="D553" s="719" t="s">
        <v>8373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8400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8375</v>
      </c>
      <c r="D554" s="719" t="s">
        <v>8374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8401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8376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8377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8403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8378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8404</v>
      </c>
      <c r="K557" s="739" t="s">
        <v>8021</v>
      </c>
      <c r="L557" s="719" t="s">
        <v>8405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8383</v>
      </c>
      <c r="D558" s="719" t="s">
        <v>8384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8406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8380</v>
      </c>
      <c r="D559" s="719" t="s">
        <v>8381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8408</v>
      </c>
      <c r="K559" s="739" t="s">
        <v>8182</v>
      </c>
      <c r="L559" s="719" t="s">
        <v>8407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8410</v>
      </c>
      <c r="K560" s="739" t="s">
        <v>8416</v>
      </c>
      <c r="L560" s="719" t="s">
        <v>8409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8387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8413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8386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8417</v>
      </c>
      <c r="K562" s="739" t="s">
        <v>8175</v>
      </c>
      <c r="L562" s="719" t="s">
        <v>8176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8388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8158</v>
      </c>
      <c r="L563" s="719" t="s">
        <v>8418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8389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8207</v>
      </c>
      <c r="L564" s="719" t="s">
        <v>8419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8298</v>
      </c>
      <c r="K565" s="740" t="s">
        <v>8207</v>
      </c>
      <c r="L565" s="719" t="s">
        <v>8420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8402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8298</v>
      </c>
      <c r="K566" s="740" t="s">
        <v>8427</v>
      </c>
      <c r="L566" s="719" t="s">
        <v>8425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8239</v>
      </c>
      <c r="L567" s="719" t="s">
        <v>8426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8189</v>
      </c>
      <c r="C568" s="745" t="s">
        <v>8412</v>
      </c>
      <c r="D568" s="719" t="s">
        <v>8411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8144</v>
      </c>
      <c r="L568" s="719" t="s">
        <v>8139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8352</v>
      </c>
      <c r="C569" s="745" t="s">
        <v>8415</v>
      </c>
      <c r="D569" s="717" t="s">
        <v>8414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8302</v>
      </c>
      <c r="L569" s="719" t="s">
        <v>8430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8271</v>
      </c>
      <c r="C570" s="745" t="s">
        <v>8421</v>
      </c>
      <c r="D570" s="717" t="s">
        <v>8422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8298</v>
      </c>
      <c r="K570" s="739" t="s">
        <v>8016</v>
      </c>
      <c r="L570" s="719" t="s">
        <v>8432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8424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8433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8423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8436</v>
      </c>
      <c r="K572" s="739" t="s">
        <v>8175</v>
      </c>
      <c r="L572" s="719" t="s">
        <v>8176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8352</v>
      </c>
      <c r="C573" s="745" t="s">
        <v>8415</v>
      </c>
      <c r="D573" s="717" t="s">
        <v>8414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8437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8428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8317</v>
      </c>
      <c r="K574" s="739" t="s">
        <v>8438</v>
      </c>
      <c r="L574" s="719" t="s">
        <v>8439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8429</v>
      </c>
      <c r="D575" s="717" t="s">
        <v>8431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8158</v>
      </c>
      <c r="L575" s="719" t="s">
        <v>8385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8446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8440</v>
      </c>
      <c r="L576" s="719" t="s">
        <v>8441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8298</v>
      </c>
      <c r="K577" s="740" t="s">
        <v>8228</v>
      </c>
      <c r="L577" s="719" t="s">
        <v>8442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8322</v>
      </c>
      <c r="L578" s="719" t="s">
        <v>8323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8340</v>
      </c>
      <c r="C579" s="739" t="s">
        <v>8434</v>
      </c>
      <c r="D579" s="719" t="s">
        <v>8435</v>
      </c>
      <c r="E579" s="709">
        <v>100000</v>
      </c>
      <c r="F579" s="709"/>
      <c r="G579" s="711">
        <f t="shared" ref="G579:G600" si="29">G578-E579+F579</f>
        <v>160992.15000000037</v>
      </c>
      <c r="I579" s="707">
        <v>45615</v>
      </c>
      <c r="J579" s="739" t="s">
        <v>8056</v>
      </c>
      <c r="K579" s="740" t="s">
        <v>8207</v>
      </c>
      <c r="L579" s="719" t="s">
        <v>8443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8444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8445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8400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8447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8372</v>
      </c>
      <c r="D583" s="719" t="s">
        <v>8448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8158</v>
      </c>
      <c r="L583" s="719" t="s">
        <v>8385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8352</v>
      </c>
      <c r="C584" s="739" t="s">
        <v>8075</v>
      </c>
      <c r="D584" s="719" t="s">
        <v>8449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8335</v>
      </c>
      <c r="K584" s="739" t="s">
        <v>8451</v>
      </c>
      <c r="L584" s="719" t="s">
        <v>8452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8310</v>
      </c>
      <c r="C585" s="745" t="s">
        <v>8351</v>
      </c>
      <c r="D585" s="717" t="s">
        <v>8450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8453</v>
      </c>
      <c r="L585" s="719" t="s">
        <v>8131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8189</v>
      </c>
      <c r="C586" s="745" t="s">
        <v>8234</v>
      </c>
      <c r="D586" s="719" t="s">
        <v>8235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8189</v>
      </c>
      <c r="K586" s="739" t="s">
        <v>8454</v>
      </c>
      <c r="L586" s="719" t="s">
        <v>8455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8335</v>
      </c>
      <c r="K587" s="739" t="s">
        <v>8451</v>
      </c>
      <c r="L587" s="719" t="s">
        <v>8452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8271</v>
      </c>
      <c r="C588" s="745" t="s">
        <v>8223</v>
      </c>
      <c r="D588" s="719" t="s">
        <v>8460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8456</v>
      </c>
      <c r="L588" s="719" t="s">
        <v>8457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8298</v>
      </c>
      <c r="K589" s="739" t="s">
        <v>8016</v>
      </c>
      <c r="L589" s="719" t="s">
        <v>8458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8144</v>
      </c>
      <c r="L590" s="719" t="s">
        <v>8463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8207</v>
      </c>
      <c r="L591" s="719" t="s">
        <v>8443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8436</v>
      </c>
      <c r="K592" s="739" t="s">
        <v>7985</v>
      </c>
      <c r="L592" s="719" t="s">
        <v>8461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45638</v>
      </c>
      <c r="B593" s="745" t="s">
        <v>8112</v>
      </c>
      <c r="C593" s="745" t="s">
        <v>8509</v>
      </c>
      <c r="D593" s="717" t="s">
        <v>7852</v>
      </c>
      <c r="E593" s="709">
        <v>500000</v>
      </c>
      <c r="F593" s="737"/>
      <c r="G593" s="711">
        <f t="shared" si="29"/>
        <v>3400010.1500000004</v>
      </c>
      <c r="I593" s="707">
        <v>45621</v>
      </c>
      <c r="J593" s="739" t="s">
        <v>8005</v>
      </c>
      <c r="K593" s="739" t="s">
        <v>7985</v>
      </c>
      <c r="L593" s="719" t="s">
        <v>8462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39" t="s">
        <v>8271</v>
      </c>
      <c r="C594" s="739" t="s">
        <v>8075</v>
      </c>
      <c r="D594" s="719" t="s">
        <v>8502</v>
      </c>
      <c r="E594" s="709">
        <v>200000</v>
      </c>
      <c r="F594" s="737"/>
      <c r="G594" s="711">
        <f t="shared" si="29"/>
        <v>3200010.1500000004</v>
      </c>
      <c r="I594" s="707">
        <v>45622</v>
      </c>
      <c r="J594" s="739" t="s">
        <v>8029</v>
      </c>
      <c r="K594" s="739" t="s">
        <v>8464</v>
      </c>
      <c r="L594" s="719" t="s">
        <v>8465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45639</v>
      </c>
      <c r="B595" s="739" t="s">
        <v>8112</v>
      </c>
      <c r="C595" s="739" t="s">
        <v>8421</v>
      </c>
      <c r="D595" s="719" t="s">
        <v>8510</v>
      </c>
      <c r="E595" s="709">
        <v>100000</v>
      </c>
      <c r="F595" s="737"/>
      <c r="G595" s="711">
        <f t="shared" si="29"/>
        <v>3100010.1500000004</v>
      </c>
      <c r="I595" s="707">
        <v>45623</v>
      </c>
      <c r="J595" s="739" t="s">
        <v>8056</v>
      </c>
      <c r="K595" s="739" t="s">
        <v>7985</v>
      </c>
      <c r="L595" s="719" t="s">
        <v>8466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8421</v>
      </c>
      <c r="D596" s="719" t="s">
        <v>8510</v>
      </c>
      <c r="E596" s="709">
        <v>98000</v>
      </c>
      <c r="F596" s="737"/>
      <c r="G596" s="711">
        <f t="shared" si="29"/>
        <v>3002010.1500000004</v>
      </c>
      <c r="I596" s="707">
        <v>45623</v>
      </c>
      <c r="J596" s="739" t="s">
        <v>8005</v>
      </c>
      <c r="K596" s="739" t="s">
        <v>8020</v>
      </c>
      <c r="L596" s="719" t="s">
        <v>8287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45" t="s">
        <v>8511</v>
      </c>
      <c r="C597" s="745" t="s">
        <v>7983</v>
      </c>
      <c r="D597" s="719" t="s">
        <v>8512</v>
      </c>
      <c r="E597" s="709">
        <v>42000</v>
      </c>
      <c r="F597" s="737"/>
      <c r="G597" s="711">
        <f t="shared" si="29"/>
        <v>2960010.1500000004</v>
      </c>
      <c r="I597" s="707">
        <v>45624</v>
      </c>
      <c r="J597" s="739" t="s">
        <v>8469</v>
      </c>
      <c r="K597" s="739" t="s">
        <v>8468</v>
      </c>
      <c r="L597" s="719" t="s">
        <v>8470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8271</v>
      </c>
      <c r="C598" s="745" t="s">
        <v>8075</v>
      </c>
      <c r="D598" s="719" t="s">
        <v>8460</v>
      </c>
      <c r="E598" s="709">
        <v>100000</v>
      </c>
      <c r="F598" s="737"/>
      <c r="G598" s="711">
        <f t="shared" si="29"/>
        <v>2860010.1500000004</v>
      </c>
      <c r="I598" s="707">
        <v>45624</v>
      </c>
      <c r="J598" s="739" t="s">
        <v>8005</v>
      </c>
      <c r="K598" s="739" t="s">
        <v>8042</v>
      </c>
      <c r="L598" s="719" t="s">
        <v>8471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8112</v>
      </c>
      <c r="C599" s="745" t="s">
        <v>8513</v>
      </c>
      <c r="D599" s="719" t="s">
        <v>8514</v>
      </c>
      <c r="E599" s="709">
        <v>100000</v>
      </c>
      <c r="F599" s="737"/>
      <c r="G599" s="711">
        <f t="shared" si="29"/>
        <v>2760010.1500000004</v>
      </c>
      <c r="I599" s="707">
        <v>45624</v>
      </c>
      <c r="J599" s="739" t="s">
        <v>8142</v>
      </c>
      <c r="K599" s="739" t="s">
        <v>8290</v>
      </c>
      <c r="L599" s="719" t="s">
        <v>8470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45640</v>
      </c>
      <c r="B600" s="745" t="s">
        <v>8310</v>
      </c>
      <c r="C600" s="745" t="s">
        <v>8075</v>
      </c>
      <c r="D600" s="719" t="s">
        <v>8515</v>
      </c>
      <c r="E600" s="709">
        <v>38500</v>
      </c>
      <c r="F600" s="737"/>
      <c r="G600" s="711">
        <f t="shared" si="29"/>
        <v>2721510.1500000004</v>
      </c>
      <c r="I600" s="707">
        <v>45625</v>
      </c>
      <c r="J600" s="739" t="s">
        <v>7976</v>
      </c>
      <c r="K600" s="739" t="s">
        <v>8360</v>
      </c>
      <c r="L600" s="719" t="s">
        <v>8472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8271</v>
      </c>
      <c r="C601" s="745" t="s">
        <v>8075</v>
      </c>
      <c r="D601" s="719" t="s">
        <v>8516</v>
      </c>
      <c r="E601" s="709">
        <v>40965</v>
      </c>
      <c r="F601" s="737"/>
      <c r="G601" s="711">
        <f t="shared" ref="G601" si="32">G600-E601+F601</f>
        <v>2680545.1500000004</v>
      </c>
      <c r="I601" s="707">
        <v>45625</v>
      </c>
      <c r="J601" s="739" t="s">
        <v>8005</v>
      </c>
      <c r="K601" s="739" t="s">
        <v>7985</v>
      </c>
      <c r="L601" s="719" t="s">
        <v>8473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37"/>
      <c r="B602" s="745"/>
      <c r="C602" s="745"/>
      <c r="D602" s="717"/>
      <c r="E602" s="709"/>
      <c r="F602" s="737"/>
      <c r="G602" s="737"/>
      <c r="I602" s="707">
        <v>45625</v>
      </c>
      <c r="J602" s="739" t="s">
        <v>8335</v>
      </c>
      <c r="K602" s="739" t="s">
        <v>7985</v>
      </c>
      <c r="L602" s="719" t="s">
        <v>8474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37"/>
      <c r="B603" s="745"/>
      <c r="C603" s="745"/>
      <c r="D603" s="717"/>
      <c r="E603" s="709"/>
      <c r="F603" s="737"/>
      <c r="G603" s="737"/>
      <c r="I603" s="707">
        <v>45626</v>
      </c>
      <c r="J603" s="739" t="s">
        <v>8005</v>
      </c>
      <c r="K603" s="739" t="s">
        <v>7985</v>
      </c>
      <c r="L603" s="719" t="s">
        <v>8478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37"/>
      <c r="B604" s="745"/>
      <c r="C604" s="745"/>
      <c r="D604" s="717"/>
      <c r="E604" s="709"/>
      <c r="F604" s="737"/>
      <c r="G604" s="737"/>
      <c r="I604" s="707">
        <v>45626</v>
      </c>
      <c r="J604" s="739" t="s">
        <v>8005</v>
      </c>
      <c r="K604" s="739" t="s">
        <v>8239</v>
      </c>
      <c r="L604" s="719" t="s">
        <v>8479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37"/>
      <c r="B605" s="745"/>
      <c r="C605" s="745"/>
      <c r="D605" s="717"/>
      <c r="E605" s="709"/>
      <c r="F605" s="737"/>
      <c r="G605" s="737"/>
      <c r="I605" s="707">
        <v>45626</v>
      </c>
      <c r="J605" s="739"/>
      <c r="K605" s="739" t="s">
        <v>8144</v>
      </c>
      <c r="L605" s="719" t="s">
        <v>8482</v>
      </c>
      <c r="M605" s="709">
        <v>15000</v>
      </c>
      <c r="N605" s="737"/>
      <c r="O605" s="711">
        <f t="shared" si="31"/>
        <v>210896.97999999952</v>
      </c>
    </row>
    <row r="606" spans="1:15" x14ac:dyDescent="0.3">
      <c r="A606" s="737"/>
      <c r="B606" s="745"/>
      <c r="C606" s="745"/>
      <c r="D606" s="717"/>
      <c r="E606" s="709"/>
      <c r="F606" s="737"/>
      <c r="G606" s="737"/>
      <c r="I606" s="707">
        <v>45629</v>
      </c>
      <c r="J606" s="739" t="s">
        <v>8005</v>
      </c>
      <c r="K606" s="739" t="s">
        <v>8395</v>
      </c>
      <c r="L606" s="719" t="s">
        <v>8396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37"/>
      <c r="B607" s="745"/>
      <c r="C607" s="745"/>
      <c r="D607" s="717"/>
      <c r="E607" s="709"/>
      <c r="F607" s="737"/>
      <c r="G607" s="737"/>
      <c r="I607" s="707">
        <v>45630</v>
      </c>
      <c r="J607" s="739" t="s">
        <v>8338</v>
      </c>
      <c r="K607" s="739" t="s">
        <v>7985</v>
      </c>
      <c r="L607" s="719" t="s">
        <v>8483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37"/>
      <c r="B608" s="745"/>
      <c r="C608" s="745"/>
      <c r="D608" s="717"/>
      <c r="E608" s="709"/>
      <c r="F608" s="737"/>
      <c r="G608" s="737"/>
      <c r="I608" s="707">
        <v>45630</v>
      </c>
      <c r="J608" s="739" t="s">
        <v>8335</v>
      </c>
      <c r="K608" s="739" t="s">
        <v>7985</v>
      </c>
      <c r="L608" s="719" t="s">
        <v>8484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37"/>
      <c r="B609" s="745"/>
      <c r="C609" s="745"/>
      <c r="D609" s="717"/>
      <c r="E609" s="709"/>
      <c r="F609" s="737"/>
      <c r="G609" s="737"/>
      <c r="I609" s="707">
        <v>45630</v>
      </c>
      <c r="J609" s="739" t="s">
        <v>8298</v>
      </c>
      <c r="K609" s="739" t="s">
        <v>7985</v>
      </c>
      <c r="L609" s="719" t="s">
        <v>8485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37"/>
      <c r="B610" s="745"/>
      <c r="C610" s="745"/>
      <c r="D610" s="717"/>
      <c r="E610" s="709"/>
      <c r="F610" s="737"/>
      <c r="G610" s="737"/>
      <c r="I610" s="707">
        <v>45631</v>
      </c>
      <c r="J610" s="739"/>
      <c r="K610" s="739"/>
      <c r="L610" s="719" t="s">
        <v>8486</v>
      </c>
      <c r="M610" s="709"/>
      <c r="N610" s="709">
        <v>2002145</v>
      </c>
      <c r="O610" s="711">
        <f t="shared" si="31"/>
        <v>1993041.9799999995</v>
      </c>
    </row>
    <row r="611" spans="1:16" x14ac:dyDescent="0.3">
      <c r="A611" s="737"/>
      <c r="B611" s="745"/>
      <c r="C611" s="745"/>
      <c r="D611" s="717"/>
      <c r="E611" s="709"/>
      <c r="F611" s="737"/>
      <c r="G611" s="737"/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x14ac:dyDescent="0.3">
      <c r="A612" s="737"/>
      <c r="B612" s="745"/>
      <c r="C612" s="745"/>
      <c r="D612" s="717"/>
      <c r="E612" s="709"/>
      <c r="F612" s="737"/>
      <c r="G612" s="737"/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37"/>
      <c r="B613" s="745"/>
      <c r="C613" s="745"/>
      <c r="D613" s="717"/>
      <c r="E613" s="709"/>
      <c r="F613" s="737"/>
      <c r="G613" s="737"/>
      <c r="I613" s="707">
        <v>45631</v>
      </c>
      <c r="J613" s="740"/>
      <c r="K613" s="740" t="s">
        <v>8144</v>
      </c>
      <c r="L613" s="719" t="s">
        <v>8139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37"/>
      <c r="B614" s="745"/>
      <c r="C614" s="745"/>
      <c r="D614" s="717"/>
      <c r="E614" s="709"/>
      <c r="F614" s="737"/>
      <c r="G614" s="737"/>
      <c r="I614" s="707">
        <v>45631</v>
      </c>
      <c r="J614" s="739" t="s">
        <v>8055</v>
      </c>
      <c r="K614" s="739" t="s">
        <v>8487</v>
      </c>
      <c r="L614" s="719" t="s">
        <v>8488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37"/>
      <c r="B615" s="745"/>
      <c r="C615" s="745"/>
      <c r="D615" s="717"/>
      <c r="E615" s="709"/>
      <c r="F615" s="737"/>
      <c r="G615" s="737"/>
      <c r="I615" s="707">
        <v>45632</v>
      </c>
      <c r="J615" s="739"/>
      <c r="K615" s="739"/>
      <c r="L615" s="719" t="s">
        <v>8489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37"/>
      <c r="B616" s="745"/>
      <c r="C616" s="745"/>
      <c r="D616" s="717"/>
      <c r="E616" s="709"/>
      <c r="F616" s="737"/>
      <c r="G616" s="737"/>
      <c r="I616" s="707">
        <v>45632</v>
      </c>
      <c r="J616" s="739"/>
      <c r="K616" s="739" t="s">
        <v>8156</v>
      </c>
      <c r="L616" s="719" t="s">
        <v>8490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37"/>
      <c r="B617" s="745"/>
      <c r="C617" s="745"/>
      <c r="D617" s="717"/>
      <c r="E617" s="709"/>
      <c r="F617" s="737"/>
      <c r="G617" s="737"/>
      <c r="I617" s="707">
        <v>45632</v>
      </c>
      <c r="J617" s="739" t="s">
        <v>8404</v>
      </c>
      <c r="K617" s="739" t="s">
        <v>8021</v>
      </c>
      <c r="L617" s="719" t="s">
        <v>8491</v>
      </c>
      <c r="M617" s="709">
        <v>120625</v>
      </c>
      <c r="N617" s="737"/>
      <c r="O617" s="711">
        <f t="shared" ref="O617" si="33">N617+O616-M617</f>
        <v>1769421.9799999995</v>
      </c>
    </row>
    <row r="618" spans="1:16" ht="36" x14ac:dyDescent="0.3">
      <c r="A618" s="737"/>
      <c r="B618" s="745"/>
      <c r="C618" s="745"/>
      <c r="D618" s="717"/>
      <c r="E618" s="709"/>
      <c r="F618" s="737"/>
      <c r="G618" s="737"/>
      <c r="I618" s="707">
        <v>45633</v>
      </c>
      <c r="J618" s="739" t="s">
        <v>8335</v>
      </c>
      <c r="K618" s="739" t="s">
        <v>7985</v>
      </c>
      <c r="L618" s="719" t="s">
        <v>8492</v>
      </c>
      <c r="M618" s="709">
        <v>244864</v>
      </c>
      <c r="N618" s="737"/>
      <c r="O618" s="711">
        <f t="shared" ref="O618" si="34">N618+O617-M618</f>
        <v>1524557.9799999995</v>
      </c>
    </row>
    <row r="619" spans="1:16" ht="24" x14ac:dyDescent="0.3">
      <c r="A619" s="737"/>
      <c r="B619" s="745"/>
      <c r="C619" s="745"/>
      <c r="D619" s="717"/>
      <c r="E619" s="709"/>
      <c r="F619" s="737"/>
      <c r="G619" s="737"/>
      <c r="I619" s="707">
        <v>45633</v>
      </c>
      <c r="J619" s="739" t="s">
        <v>8029</v>
      </c>
      <c r="K619" s="739" t="s">
        <v>8135</v>
      </c>
      <c r="L619" s="719" t="s">
        <v>8493</v>
      </c>
      <c r="M619" s="709">
        <v>117363</v>
      </c>
      <c r="N619" s="737"/>
      <c r="O619" s="711">
        <f t="shared" ref="O619:O622" si="35">N619+O618-M619</f>
        <v>1407194.9799999995</v>
      </c>
    </row>
    <row r="620" spans="1:16" ht="24" x14ac:dyDescent="0.3">
      <c r="A620" s="737"/>
      <c r="B620" s="745"/>
      <c r="C620" s="745"/>
      <c r="D620" s="717"/>
      <c r="E620" s="709"/>
      <c r="F620" s="737"/>
      <c r="G620" s="737"/>
      <c r="I620" s="707">
        <v>45636</v>
      </c>
      <c r="J620" s="739" t="s">
        <v>8495</v>
      </c>
      <c r="K620" s="739" t="s">
        <v>8421</v>
      </c>
      <c r="L620" s="719" t="s">
        <v>8496</v>
      </c>
      <c r="M620" s="709">
        <v>45000</v>
      </c>
      <c r="N620" s="737"/>
      <c r="O620" s="711">
        <f t="shared" si="35"/>
        <v>1362194.9799999995</v>
      </c>
    </row>
    <row r="621" spans="1:16" ht="36" x14ac:dyDescent="0.3">
      <c r="A621" s="737"/>
      <c r="B621" s="745"/>
      <c r="C621" s="745"/>
      <c r="D621" s="717"/>
      <c r="E621" s="709"/>
      <c r="F621" s="737"/>
      <c r="G621" s="737"/>
      <c r="I621" s="707">
        <v>45637</v>
      </c>
      <c r="J621" s="739" t="s">
        <v>8005</v>
      </c>
      <c r="K621" s="739" t="s">
        <v>7985</v>
      </c>
      <c r="L621" s="719" t="s">
        <v>8497</v>
      </c>
      <c r="M621" s="709">
        <v>131000</v>
      </c>
      <c r="N621" s="737"/>
      <c r="O621" s="711">
        <f t="shared" si="35"/>
        <v>1231194.9799999995</v>
      </c>
    </row>
    <row r="622" spans="1:16" x14ac:dyDescent="0.3">
      <c r="A622" s="737"/>
      <c r="B622" s="745"/>
      <c r="C622" s="745"/>
      <c r="D622" s="717"/>
      <c r="E622" s="709"/>
      <c r="F622" s="737"/>
      <c r="G622" s="737"/>
      <c r="I622" s="707">
        <v>45637</v>
      </c>
      <c r="J622" s="739" t="s">
        <v>8005</v>
      </c>
      <c r="K622" s="739" t="s">
        <v>8427</v>
      </c>
      <c r="L622" s="719" t="s">
        <v>8425</v>
      </c>
      <c r="M622" s="709">
        <v>200000</v>
      </c>
      <c r="N622" s="737"/>
      <c r="O622" s="711">
        <f t="shared" si="35"/>
        <v>1031194.9799999995</v>
      </c>
    </row>
    <row r="623" spans="1:16" ht="24" x14ac:dyDescent="0.3">
      <c r="A623" s="737"/>
      <c r="B623" s="745"/>
      <c r="C623" s="745"/>
      <c r="D623" s="717"/>
      <c r="E623" s="709"/>
      <c r="F623" s="737"/>
      <c r="G623" s="737"/>
      <c r="I623" s="707">
        <v>45637</v>
      </c>
      <c r="J623" s="739" t="s">
        <v>8335</v>
      </c>
      <c r="K623" s="739" t="s">
        <v>7985</v>
      </c>
      <c r="L623" s="719" t="s">
        <v>8498</v>
      </c>
      <c r="M623" s="709">
        <v>161000</v>
      </c>
      <c r="N623" s="737"/>
      <c r="O623" s="711">
        <f t="shared" ref="O623:O627" si="36">N623+O622-M623</f>
        <v>870194.97999999952</v>
      </c>
    </row>
    <row r="624" spans="1:16" ht="24" x14ac:dyDescent="0.3">
      <c r="A624" s="737"/>
      <c r="B624" s="745"/>
      <c r="C624" s="745"/>
      <c r="D624" s="717"/>
      <c r="E624" s="709"/>
      <c r="F624" s="737"/>
      <c r="G624" s="737"/>
      <c r="I624" s="707">
        <v>45637</v>
      </c>
      <c r="J624" s="739" t="s">
        <v>8338</v>
      </c>
      <c r="K624" s="739" t="s">
        <v>7990</v>
      </c>
      <c r="L624" s="719" t="s">
        <v>8499</v>
      </c>
      <c r="M624" s="709">
        <v>200000</v>
      </c>
      <c r="N624" s="737"/>
      <c r="O624" s="711">
        <f t="shared" si="36"/>
        <v>670194.97999999952</v>
      </c>
    </row>
    <row r="625" spans="1:16" ht="24" x14ac:dyDescent="0.3">
      <c r="A625" s="737"/>
      <c r="B625" s="745"/>
      <c r="C625" s="745"/>
      <c r="D625" s="717"/>
      <c r="E625" s="709"/>
      <c r="F625" s="737"/>
      <c r="G625" s="737"/>
      <c r="I625" s="707">
        <v>45637</v>
      </c>
      <c r="J625" s="739" t="s">
        <v>8335</v>
      </c>
      <c r="K625" s="739" t="s">
        <v>7985</v>
      </c>
      <c r="L625" s="719" t="s">
        <v>8500</v>
      </c>
      <c r="M625" s="709">
        <v>200000</v>
      </c>
      <c r="N625" s="737"/>
      <c r="O625" s="711">
        <f t="shared" si="36"/>
        <v>470194.97999999952</v>
      </c>
    </row>
    <row r="626" spans="1:16" ht="36" x14ac:dyDescent="0.3">
      <c r="A626" s="737"/>
      <c r="B626" s="745"/>
      <c r="C626" s="745"/>
      <c r="D626" s="717"/>
      <c r="E626" s="709"/>
      <c r="F626" s="737"/>
      <c r="G626" s="737"/>
      <c r="I626" s="707">
        <v>45637</v>
      </c>
      <c r="J626" s="739" t="s">
        <v>8335</v>
      </c>
      <c r="K626" s="739" t="s">
        <v>7985</v>
      </c>
      <c r="L626" s="719" t="s">
        <v>8501</v>
      </c>
      <c r="M626" s="709">
        <v>700000</v>
      </c>
      <c r="N626" s="737"/>
      <c r="O626" s="711">
        <f t="shared" si="36"/>
        <v>-229805.02000000048</v>
      </c>
    </row>
    <row r="627" spans="1:16" x14ac:dyDescent="0.3">
      <c r="A627" s="737"/>
      <c r="B627" s="745"/>
      <c r="C627" s="745"/>
      <c r="D627" s="717"/>
      <c r="E627" s="709"/>
      <c r="F627" s="737"/>
      <c r="G627" s="737"/>
      <c r="I627" s="707">
        <v>45638</v>
      </c>
      <c r="J627" s="739"/>
      <c r="K627" s="739" t="s">
        <v>7487</v>
      </c>
      <c r="L627" s="719" t="s">
        <v>8505</v>
      </c>
      <c r="M627" s="709">
        <v>500000</v>
      </c>
      <c r="N627" s="737"/>
      <c r="O627" s="711">
        <f t="shared" si="36"/>
        <v>-729805.02000000048</v>
      </c>
    </row>
    <row r="628" spans="1:16" ht="36" x14ac:dyDescent="0.3">
      <c r="A628" s="737"/>
      <c r="B628" s="745"/>
      <c r="C628" s="745"/>
      <c r="D628" s="717"/>
      <c r="E628" s="709"/>
      <c r="F628" s="737"/>
      <c r="G628" s="737"/>
      <c r="I628" s="707">
        <v>45638</v>
      </c>
      <c r="J628" s="739" t="s">
        <v>8030</v>
      </c>
      <c r="K628" s="739" t="s">
        <v>7985</v>
      </c>
      <c r="L628" s="719" t="s">
        <v>8506</v>
      </c>
      <c r="M628" s="709">
        <v>18000</v>
      </c>
      <c r="N628" s="737"/>
      <c r="O628" s="711">
        <f t="shared" ref="O628" si="37">N628+O627-M628</f>
        <v>-747805.02000000048</v>
      </c>
    </row>
    <row r="629" spans="1:16" ht="24" x14ac:dyDescent="0.3">
      <c r="A629" s="737"/>
      <c r="B629" s="745"/>
      <c r="C629" s="745"/>
      <c r="D629" s="717"/>
      <c r="E629" s="709"/>
      <c r="F629" s="737"/>
      <c r="G629" s="737"/>
      <c r="I629" s="707">
        <v>45638</v>
      </c>
      <c r="J629" s="739" t="s">
        <v>8056</v>
      </c>
      <c r="K629" s="739" t="s">
        <v>8508</v>
      </c>
      <c r="L629" s="719" t="s">
        <v>8507</v>
      </c>
      <c r="M629" s="709">
        <v>50000</v>
      </c>
      <c r="N629" s="737"/>
      <c r="O629" s="711">
        <f t="shared" ref="O629" si="38">N629+O628-M629</f>
        <v>-797805.02000000048</v>
      </c>
      <c r="P629" s="9"/>
    </row>
    <row r="630" spans="1:16" x14ac:dyDescent="0.3">
      <c r="A630" s="737"/>
      <c r="B630" s="745"/>
      <c r="C630" s="745"/>
      <c r="D630" s="717"/>
      <c r="E630" s="709"/>
      <c r="F630" s="737"/>
      <c r="G630" s="737"/>
      <c r="I630" s="737"/>
      <c r="J630" s="739"/>
      <c r="K630" s="739"/>
      <c r="L630" s="719"/>
      <c r="M630" s="709"/>
      <c r="N630" s="737"/>
      <c r="O630" s="737"/>
    </row>
    <row r="631" spans="1:16" x14ac:dyDescent="0.3">
      <c r="A631" s="737"/>
      <c r="B631" s="745"/>
      <c r="C631" s="745"/>
      <c r="D631" s="717"/>
      <c r="E631" s="709"/>
      <c r="F631" s="737"/>
      <c r="G631" s="737"/>
      <c r="I631" s="737"/>
      <c r="J631" s="739"/>
      <c r="K631" s="739"/>
      <c r="L631" s="719"/>
      <c r="M631" s="709"/>
      <c r="N631" s="737"/>
      <c r="O631" s="737"/>
    </row>
    <row r="632" spans="1:16" x14ac:dyDescent="0.3">
      <c r="A632" s="737"/>
      <c r="B632" s="745"/>
      <c r="C632" s="745"/>
      <c r="D632" s="717"/>
      <c r="E632" s="709"/>
      <c r="F632" s="737"/>
      <c r="G632" s="737"/>
      <c r="I632" s="737"/>
      <c r="J632" s="739"/>
      <c r="K632" s="739"/>
      <c r="L632" s="719"/>
      <c r="M632" s="709"/>
      <c r="N632" s="737"/>
      <c r="O632" s="737"/>
    </row>
    <row r="633" spans="1:16" x14ac:dyDescent="0.3">
      <c r="A633" s="737"/>
      <c r="B633" s="745"/>
      <c r="C633" s="745"/>
      <c r="D633" s="717"/>
      <c r="E633" s="709"/>
      <c r="F633" s="737"/>
      <c r="G633" s="737"/>
      <c r="I633" s="737"/>
      <c r="J633" s="739"/>
      <c r="K633" s="739"/>
      <c r="L633" s="719"/>
      <c r="M633" s="709"/>
      <c r="N633" s="737"/>
      <c r="O633" s="737"/>
    </row>
    <row r="634" spans="1:16" x14ac:dyDescent="0.3">
      <c r="A634" s="737"/>
      <c r="B634" s="745"/>
      <c r="C634" s="745"/>
      <c r="D634" s="717"/>
      <c r="E634" s="709"/>
      <c r="F634" s="737"/>
      <c r="G634" s="737"/>
      <c r="I634" s="737"/>
      <c r="J634" s="739"/>
      <c r="K634" s="739"/>
      <c r="L634" s="719"/>
      <c r="M634" s="709"/>
      <c r="N634" s="737"/>
      <c r="O634" s="737"/>
    </row>
    <row r="635" spans="1:16" x14ac:dyDescent="0.3">
      <c r="A635" s="737"/>
      <c r="B635" s="745"/>
      <c r="C635" s="745"/>
      <c r="D635" s="717"/>
      <c r="E635" s="709"/>
      <c r="F635" s="737"/>
      <c r="G635" s="737"/>
      <c r="I635" s="737"/>
      <c r="J635" s="739"/>
      <c r="K635" s="739"/>
      <c r="L635" s="719"/>
      <c r="M635" s="709"/>
      <c r="N635" s="737"/>
      <c r="O635" s="737"/>
    </row>
    <row r="636" spans="1:16" x14ac:dyDescent="0.3">
      <c r="A636" s="737"/>
      <c r="B636" s="745"/>
      <c r="C636" s="745"/>
      <c r="D636" s="717"/>
      <c r="E636" s="709"/>
      <c r="F636" s="737"/>
      <c r="G636" s="737"/>
      <c r="I636" s="737"/>
      <c r="J636" s="739"/>
      <c r="K636" s="739"/>
      <c r="L636" s="719"/>
      <c r="M636" s="709"/>
      <c r="N636" s="737"/>
      <c r="O636" s="737"/>
    </row>
    <row r="637" spans="1:16" x14ac:dyDescent="0.3">
      <c r="A637" s="737"/>
      <c r="B637" s="745"/>
      <c r="C637" s="745"/>
      <c r="D637" s="717"/>
      <c r="E637" s="709"/>
      <c r="F637" s="737"/>
      <c r="G637" s="737"/>
      <c r="I637" s="737"/>
      <c r="J637" s="739"/>
      <c r="K637" s="739"/>
      <c r="L637" s="719"/>
      <c r="M637" s="709"/>
      <c r="N637" s="737"/>
      <c r="O637" s="737"/>
    </row>
    <row r="638" spans="1:16" x14ac:dyDescent="0.3">
      <c r="A638" s="737"/>
      <c r="B638" s="745"/>
      <c r="C638" s="745"/>
      <c r="D638" s="717"/>
      <c r="E638" s="709"/>
      <c r="F638" s="737"/>
      <c r="G638" s="737"/>
      <c r="I638" s="737"/>
      <c r="J638" s="739"/>
      <c r="K638" s="739"/>
      <c r="L638" s="719"/>
      <c r="M638" s="709"/>
      <c r="N638" s="737"/>
      <c r="O638" s="737"/>
    </row>
    <row r="639" spans="1:16" x14ac:dyDescent="0.3">
      <c r="A639" s="737"/>
      <c r="B639" s="745"/>
      <c r="C639" s="745"/>
      <c r="D639" s="717"/>
      <c r="E639" s="709"/>
      <c r="F639" s="737"/>
      <c r="G639" s="737"/>
      <c r="I639" s="737"/>
      <c r="J639" s="739"/>
      <c r="K639" s="739"/>
      <c r="L639" s="719"/>
      <c r="M639" s="709"/>
      <c r="N639" s="737"/>
      <c r="O639" s="737"/>
    </row>
    <row r="640" spans="1:16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</sheetData>
  <autoFilter ref="A2:O58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7" t="s">
        <v>37</v>
      </c>
      <c r="B1" s="798"/>
      <c r="C1" s="798"/>
      <c r="D1" s="798"/>
      <c r="E1" s="798"/>
      <c r="F1" s="798"/>
      <c r="G1" s="798"/>
      <c r="H1" s="798"/>
      <c r="I1" s="798"/>
      <c r="J1" s="798"/>
      <c r="K1" s="798"/>
      <c r="L1" s="798"/>
      <c r="M1" s="20"/>
      <c r="N1" s="21"/>
    </row>
    <row r="2" spans="1:14" ht="30.75" customHeight="1" x14ac:dyDescent="0.25">
      <c r="A2" s="799" t="s">
        <v>38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5" t="s">
        <v>7051</v>
      </c>
      <c r="B62" s="796"/>
      <c r="C62" s="796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88"/>
  <sheetViews>
    <sheetView zoomScaleNormal="100" zoomScaleSheetLayoutView="110" workbookViewId="0">
      <pane ySplit="1" topLeftCell="A527" activePane="bottomLeft" state="frozen"/>
      <selection pane="bottomLeft" activeCell="I554" sqref="I55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2" t="s">
        <v>65</v>
      </c>
      <c r="C4" s="813"/>
      <c r="D4" s="813"/>
      <c r="E4" s="813"/>
      <c r="F4" s="814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2" t="s">
        <v>65</v>
      </c>
      <c r="C7" s="813"/>
      <c r="D7" s="813"/>
      <c r="E7" s="813"/>
      <c r="F7" s="814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2" t="s">
        <v>65</v>
      </c>
      <c r="C9" s="813"/>
      <c r="D9" s="813"/>
      <c r="E9" s="813"/>
      <c r="F9" s="814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2" t="s">
        <v>65</v>
      </c>
      <c r="C10" s="813"/>
      <c r="D10" s="813"/>
      <c r="E10" s="813"/>
      <c r="F10" s="814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2" t="s">
        <v>65</v>
      </c>
      <c r="C11" s="813"/>
      <c r="D11" s="813"/>
      <c r="E11" s="813"/>
      <c r="F11" s="814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2" t="s">
        <v>65</v>
      </c>
      <c r="C18" s="813"/>
      <c r="D18" s="813"/>
      <c r="E18" s="813"/>
      <c r="F18" s="814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2" t="s">
        <v>65</v>
      </c>
      <c r="C19" s="813"/>
      <c r="D19" s="813"/>
      <c r="E19" s="813"/>
      <c r="F19" s="814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2" t="s">
        <v>65</v>
      </c>
      <c r="C20" s="813"/>
      <c r="D20" s="813"/>
      <c r="E20" s="813"/>
      <c r="F20" s="814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2" t="s">
        <v>65</v>
      </c>
      <c r="C26" s="813"/>
      <c r="D26" s="813"/>
      <c r="E26" s="813"/>
      <c r="F26" s="814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2" t="s">
        <v>65</v>
      </c>
      <c r="C31" s="813"/>
      <c r="D31" s="813"/>
      <c r="E31" s="813"/>
      <c r="F31" s="814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2" t="s">
        <v>65</v>
      </c>
      <c r="C36" s="813"/>
      <c r="D36" s="813"/>
      <c r="E36" s="813"/>
      <c r="F36" s="814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2" t="s">
        <v>65</v>
      </c>
      <c r="C37" s="813"/>
      <c r="D37" s="813"/>
      <c r="E37" s="813"/>
      <c r="F37" s="814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2" t="s">
        <v>65</v>
      </c>
      <c r="C43" s="813"/>
      <c r="D43" s="813"/>
      <c r="E43" s="813"/>
      <c r="F43" s="814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2" t="s">
        <v>65</v>
      </c>
      <c r="C44" s="813"/>
      <c r="D44" s="813"/>
      <c r="E44" s="813"/>
      <c r="F44" s="814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2" t="s">
        <v>65</v>
      </c>
      <c r="C46" s="813"/>
      <c r="D46" s="813"/>
      <c r="E46" s="813"/>
      <c r="F46" s="814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2" t="s">
        <v>65</v>
      </c>
      <c r="C49" s="813"/>
      <c r="D49" s="813"/>
      <c r="E49" s="813"/>
      <c r="F49" s="814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2" t="s">
        <v>65</v>
      </c>
      <c r="C50" s="813"/>
      <c r="D50" s="813"/>
      <c r="E50" s="813"/>
      <c r="F50" s="814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2" t="s">
        <v>65</v>
      </c>
      <c r="C69" s="813"/>
      <c r="D69" s="813"/>
      <c r="E69" s="813"/>
      <c r="F69" s="814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2" t="s">
        <v>65</v>
      </c>
      <c r="C82" s="813"/>
      <c r="D82" s="813"/>
      <c r="E82" s="813"/>
      <c r="F82" s="814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4" t="s">
        <v>7706</v>
      </c>
      <c r="B327" s="805"/>
      <c r="C327" s="805"/>
      <c r="D327" s="805"/>
      <c r="E327" s="805"/>
      <c r="F327" s="805"/>
      <c r="G327" s="805"/>
      <c r="H327" s="80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4" t="s">
        <v>7705</v>
      </c>
      <c r="B353" s="805"/>
      <c r="C353" s="805"/>
      <c r="D353" s="805"/>
      <c r="E353" s="805"/>
      <c r="F353" s="805"/>
      <c r="G353" s="805"/>
      <c r="H353" s="80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4" t="s">
        <v>7745</v>
      </c>
      <c r="B371" s="805"/>
      <c r="C371" s="805"/>
      <c r="D371" s="805"/>
      <c r="E371" s="805"/>
      <c r="F371" s="805"/>
      <c r="G371" s="805"/>
      <c r="H371" s="80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9" t="s">
        <v>7907</v>
      </c>
      <c r="B384" s="810"/>
      <c r="C384" s="810"/>
      <c r="D384" s="810"/>
      <c r="E384" s="810"/>
      <c r="F384" s="810"/>
      <c r="G384" s="810"/>
      <c r="H384" s="651"/>
    </row>
    <row r="385" spans="1:9" s="7" customFormat="1" ht="28.5" x14ac:dyDescent="0.25">
      <c r="A385" s="809"/>
      <c r="B385" s="810"/>
      <c r="C385" s="810"/>
      <c r="D385" s="810"/>
      <c r="E385" s="810"/>
      <c r="F385" s="810"/>
      <c r="G385" s="810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7" t="s">
        <v>7907</v>
      </c>
      <c r="B391" s="808"/>
      <c r="C391" s="808"/>
      <c r="D391" s="808"/>
      <c r="E391" s="808"/>
      <c r="F391" s="808"/>
      <c r="G391" s="808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9" t="s">
        <v>7849</v>
      </c>
      <c r="B410" s="810"/>
      <c r="C410" s="810"/>
      <c r="D410" s="810"/>
      <c r="E410" s="810"/>
      <c r="F410" s="810"/>
      <c r="G410" s="810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1" t="s">
        <v>7920</v>
      </c>
      <c r="K425" s="811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7" t="s">
        <v>7908</v>
      </c>
      <c r="B440" s="808"/>
      <c r="C440" s="808"/>
      <c r="D440" s="808"/>
      <c r="E440" s="808"/>
      <c r="F440" s="808"/>
      <c r="G440" s="808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1" t="s">
        <v>7920</v>
      </c>
      <c r="K442" s="811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11" t="s">
        <v>7920</v>
      </c>
      <c r="K451" s="811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7" t="s">
        <v>7953</v>
      </c>
      <c r="B462" s="808"/>
      <c r="C462" s="808"/>
      <c r="D462" s="808"/>
      <c r="E462" s="808"/>
      <c r="F462" s="808"/>
      <c r="G462" s="808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1"/>
      <c r="K464" s="811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1"/>
      <c r="K477" s="811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7" t="s">
        <v>8170</v>
      </c>
      <c r="B482" s="808"/>
      <c r="C482" s="808"/>
      <c r="D482" s="808"/>
      <c r="E482" s="808"/>
      <c r="F482" s="808"/>
      <c r="G482" s="808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1"/>
      <c r="K495" s="811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7" t="s">
        <v>8276</v>
      </c>
      <c r="B500" s="808"/>
      <c r="C500" s="808"/>
      <c r="D500" s="808"/>
      <c r="E500" s="808"/>
      <c r="F500" s="808"/>
      <c r="G500" s="808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1" t="s">
        <v>8277</v>
      </c>
      <c r="B509" s="802"/>
      <c r="C509" s="802"/>
      <c r="D509" s="802"/>
      <c r="E509" s="802"/>
      <c r="F509" s="802"/>
      <c r="G509" s="802"/>
      <c r="H509" s="803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1"/>
      <c r="K514" s="811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7" t="s">
        <v>8367</v>
      </c>
      <c r="B519" s="808"/>
      <c r="C519" s="808"/>
      <c r="D519" s="808"/>
      <c r="E519" s="808"/>
      <c r="F519" s="808"/>
      <c r="G519" s="808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8476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8481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>
        <v>45505</v>
      </c>
      <c r="I526" s="7" t="s">
        <v>8261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1" t="s">
        <v>8277</v>
      </c>
      <c r="B528" s="802"/>
      <c r="C528" s="802"/>
      <c r="D528" s="802"/>
      <c r="E528" s="802"/>
      <c r="F528" s="802"/>
      <c r="G528" s="802"/>
      <c r="H528" s="803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5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1"/>
      <c r="K533" s="811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5" t="s">
        <v>8480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7" t="s">
        <v>8467</v>
      </c>
      <c r="B538" s="808"/>
      <c r="C538" s="808"/>
      <c r="D538" s="808"/>
      <c r="E538" s="808"/>
      <c r="F538" s="808"/>
      <c r="G538" s="808"/>
      <c r="H538" s="644"/>
      <c r="J538" s="632"/>
    </row>
    <row r="539" spans="1:11" s="7" customFormat="1" ht="15.75" x14ac:dyDescent="0.25">
      <c r="A539" s="31"/>
      <c r="G539" s="31"/>
      <c r="H539" s="31"/>
    </row>
    <row r="540" spans="1:11" s="7" customFormat="1" ht="15" customHeight="1" x14ac:dyDescent="0.25">
      <c r="A540" s="489">
        <v>1052</v>
      </c>
      <c r="B540" s="751" t="s">
        <v>64</v>
      </c>
      <c r="C540" s="410">
        <v>587810</v>
      </c>
      <c r="D540" s="25">
        <v>0.15</v>
      </c>
      <c r="E540" s="10">
        <f t="shared" ref="E540:E541" si="88">D540*C540</f>
        <v>88171.5</v>
      </c>
      <c r="F540" s="10">
        <f t="shared" ref="F540:F541" si="89">E540+C540</f>
        <v>675981.5</v>
      </c>
      <c r="G540" s="450" t="s">
        <v>7168</v>
      </c>
      <c r="H540" s="627">
        <v>45505</v>
      </c>
      <c r="I540" s="7" t="s">
        <v>8126</v>
      </c>
      <c r="K540" s="9"/>
    </row>
    <row r="541" spans="1:11" s="7" customFormat="1" ht="15" customHeight="1" x14ac:dyDescent="0.25">
      <c r="A541" s="489">
        <v>1053</v>
      </c>
      <c r="B541" s="751" t="s">
        <v>64</v>
      </c>
      <c r="C541" s="410">
        <v>122500</v>
      </c>
      <c r="D541" s="25">
        <v>0.15</v>
      </c>
      <c r="E541" s="10">
        <f t="shared" si="88"/>
        <v>18375</v>
      </c>
      <c r="F541" s="10">
        <f t="shared" si="89"/>
        <v>140875</v>
      </c>
      <c r="G541" s="450" t="s">
        <v>7168</v>
      </c>
      <c r="H541" s="627">
        <v>45505</v>
      </c>
      <c r="I541" s="7" t="s">
        <v>8127</v>
      </c>
      <c r="K541" s="632"/>
    </row>
    <row r="542" spans="1:11" s="7" customFormat="1" ht="15" customHeight="1" x14ac:dyDescent="0.25">
      <c r="A542" s="489">
        <v>1055</v>
      </c>
      <c r="B542" s="751" t="s">
        <v>7438</v>
      </c>
      <c r="C542" s="10">
        <v>18000</v>
      </c>
      <c r="D542" s="25">
        <v>0.15</v>
      </c>
      <c r="E542" s="10">
        <f>D542*C542</f>
        <v>2700</v>
      </c>
      <c r="F542" s="10">
        <f>E542+C542</f>
        <v>20700</v>
      </c>
      <c r="G542" s="450" t="s">
        <v>7168</v>
      </c>
      <c r="H542" s="627">
        <v>45505</v>
      </c>
      <c r="I542" s="7" t="s">
        <v>7940</v>
      </c>
      <c r="K542" s="590"/>
    </row>
    <row r="543" spans="1:11" s="7" customFormat="1" ht="15" customHeight="1" x14ac:dyDescent="0.25">
      <c r="A543" s="489">
        <v>1056</v>
      </c>
      <c r="B543" s="751" t="s">
        <v>64</v>
      </c>
      <c r="C543" s="410">
        <v>209750</v>
      </c>
      <c r="D543" s="25">
        <v>0.15</v>
      </c>
      <c r="E543" s="10">
        <f>D543*C543</f>
        <v>31462.5</v>
      </c>
      <c r="F543" s="10">
        <f>E543+C543</f>
        <v>241212.5</v>
      </c>
      <c r="G543" s="450" t="s">
        <v>7168</v>
      </c>
      <c r="H543" s="627">
        <v>45505</v>
      </c>
      <c r="I543" s="7" t="s">
        <v>8128</v>
      </c>
      <c r="K543" s="632"/>
    </row>
    <row r="544" spans="1:11" s="7" customFormat="1" ht="15" customHeight="1" x14ac:dyDescent="0.25">
      <c r="A544" s="489">
        <v>1070</v>
      </c>
      <c r="B544" s="754" t="s">
        <v>99</v>
      </c>
      <c r="C544" s="410">
        <v>762000</v>
      </c>
      <c r="D544" s="25">
        <v>0.15</v>
      </c>
      <c r="E544" s="10">
        <f>D544*C544</f>
        <v>114300</v>
      </c>
      <c r="F544" s="10">
        <f>E544+C544</f>
        <v>876300</v>
      </c>
      <c r="G544" s="450"/>
      <c r="H544" s="627"/>
      <c r="I544" s="7" t="s">
        <v>8475</v>
      </c>
      <c r="K544" s="632"/>
    </row>
    <row r="545" spans="1:11" s="7" customFormat="1" ht="15.75" x14ac:dyDescent="0.25">
      <c r="A545" s="31"/>
      <c r="G545" s="31"/>
      <c r="H545" s="31"/>
    </row>
    <row r="546" spans="1:11" s="7" customFormat="1" ht="23.25" x14ac:dyDescent="0.25">
      <c r="A546" s="801" t="s">
        <v>8277</v>
      </c>
      <c r="B546" s="802"/>
      <c r="C546" s="802"/>
      <c r="D546" s="802"/>
      <c r="E546" s="802"/>
      <c r="F546" s="802"/>
      <c r="G546" s="802"/>
      <c r="H546" s="803"/>
      <c r="I546" s="815" t="s">
        <v>8494</v>
      </c>
    </row>
    <row r="547" spans="1:11" s="7" customFormat="1" ht="15.75" x14ac:dyDescent="0.25">
      <c r="A547" s="645"/>
      <c r="B547" s="646"/>
      <c r="C547" s="647" t="e">
        <f>SUM(#REF!)</f>
        <v>#REF!</v>
      </c>
      <c r="D547" s="648"/>
      <c r="E547" s="657" t="s">
        <v>7620</v>
      </c>
      <c r="F547" s="657"/>
      <c r="G547" s="650"/>
      <c r="H547" s="651"/>
      <c r="I547" s="815"/>
      <c r="K547" s="632"/>
    </row>
    <row r="548" spans="1:11" s="7" customFormat="1" ht="15.75" x14ac:dyDescent="0.25">
      <c r="A548" s="645"/>
      <c r="B548" s="658" t="s">
        <v>7754</v>
      </c>
      <c r="C548" s="647" t="e">
        <f>C547*60%</f>
        <v>#REF!</v>
      </c>
      <c r="D548" s="648"/>
      <c r="E548" s="647"/>
      <c r="F548" s="647"/>
      <c r="G548" s="650" t="s">
        <v>7663</v>
      </c>
      <c r="H548" s="659">
        <f>SUM(E542:E543)</f>
        <v>34162.5</v>
      </c>
      <c r="I548" s="815"/>
      <c r="K548" s="632"/>
    </row>
    <row r="549" spans="1:11" s="7" customFormat="1" ht="15.75" x14ac:dyDescent="0.25">
      <c r="A549" s="645"/>
      <c r="B549" s="658" t="s">
        <v>7753</v>
      </c>
      <c r="C549" s="647" t="e">
        <f>C547*40%</f>
        <v>#REF!</v>
      </c>
      <c r="D549" s="648"/>
      <c r="E549" s="660"/>
      <c r="F549" s="660">
        <f>K547</f>
        <v>0</v>
      </c>
      <c r="G549" s="661">
        <v>0.8</v>
      </c>
      <c r="H549" s="662">
        <f>H548*80%</f>
        <v>27330</v>
      </c>
      <c r="I549" s="815"/>
      <c r="K549" s="590"/>
    </row>
    <row r="550" spans="1:11" s="7" customFormat="1" ht="15.75" x14ac:dyDescent="0.25">
      <c r="A550" s="645"/>
      <c r="B550" s="658"/>
      <c r="C550" s="647"/>
      <c r="D550" s="648"/>
      <c r="E550" s="663">
        <v>0.15</v>
      </c>
      <c r="F550" s="660">
        <f>F549*15%</f>
        <v>0</v>
      </c>
      <c r="G550" s="650"/>
      <c r="H550" s="651"/>
      <c r="I550" s="815"/>
      <c r="K550" s="632"/>
    </row>
    <row r="551" spans="1:11" s="7" customFormat="1" ht="15.75" x14ac:dyDescent="0.25">
      <c r="A551" s="645"/>
      <c r="B551" s="658" t="s">
        <v>7665</v>
      </c>
      <c r="C551" s="647" t="e">
        <f>C548</f>
        <v>#REF!</v>
      </c>
      <c r="D551" s="648"/>
      <c r="E551" s="660"/>
      <c r="F551" s="660"/>
      <c r="G551" s="650" t="s">
        <v>7881</v>
      </c>
      <c r="H551" s="659">
        <f>F550</f>
        <v>0</v>
      </c>
      <c r="I551" s="815"/>
      <c r="J551" s="811"/>
      <c r="K551" s="811"/>
    </row>
    <row r="552" spans="1:11" s="7" customFormat="1" ht="15.75" x14ac:dyDescent="0.25">
      <c r="A552" s="645"/>
      <c r="B552" s="658" t="s">
        <v>7623</v>
      </c>
      <c r="C552" s="647" t="e">
        <f>C551</f>
        <v>#REF!</v>
      </c>
      <c r="D552" s="648"/>
      <c r="E552" s="663"/>
      <c r="F552" s="660"/>
      <c r="G552" s="650" t="s">
        <v>7882</v>
      </c>
      <c r="H552" s="659">
        <f>H549-H551</f>
        <v>27330</v>
      </c>
      <c r="I552" s="815"/>
      <c r="K552" s="9"/>
    </row>
    <row r="553" spans="1:11" s="7" customFormat="1" ht="15.75" x14ac:dyDescent="0.25">
      <c r="A553" s="645"/>
      <c r="B553" s="664">
        <v>0.22</v>
      </c>
      <c r="C553" s="647" t="e">
        <f>C552*22%</f>
        <v>#REF!</v>
      </c>
      <c r="D553" s="648"/>
      <c r="E553" s="663"/>
      <c r="F553" s="660"/>
      <c r="G553" s="650"/>
      <c r="H553" s="651"/>
      <c r="I553" s="815"/>
      <c r="K553" s="632"/>
    </row>
    <row r="554" spans="1:11" s="7" customFormat="1" ht="16.5" thickBot="1" x14ac:dyDescent="0.3">
      <c r="A554" s="618"/>
      <c r="B554" s="698"/>
      <c r="C554" s="698"/>
      <c r="D554" s="698"/>
      <c r="E554" s="698"/>
      <c r="F554" s="698"/>
      <c r="G554" s="699"/>
      <c r="H554" s="700"/>
      <c r="K554" s="590"/>
    </row>
    <row r="555" spans="1:11" s="7" customFormat="1" ht="15.75" x14ac:dyDescent="0.25">
      <c r="A555" s="31"/>
      <c r="G555" s="31"/>
      <c r="H555" s="31"/>
    </row>
    <row r="556" spans="1:11" s="7" customFormat="1" ht="15.75" x14ac:dyDescent="0.25">
      <c r="A556" s="31"/>
      <c r="G556" s="31"/>
      <c r="H556" s="31"/>
    </row>
    <row r="557" spans="1:11" s="7" customFormat="1" ht="15.75" x14ac:dyDescent="0.25">
      <c r="A557" s="31"/>
      <c r="G557" s="31"/>
      <c r="H557" s="31"/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  <c r="J587"/>
      <c r="K587"/>
    </row>
    <row r="588" spans="1:11" s="7" customFormat="1" ht="15.75" x14ac:dyDescent="0.25">
      <c r="A588" s="31"/>
      <c r="G588" s="31"/>
      <c r="H588" s="31"/>
      <c r="J588"/>
      <c r="K588"/>
    </row>
  </sheetData>
  <autoFilter ref="A1:J269" xr:uid="{00000000-0001-0000-0400-000000000000}"/>
  <mergeCells count="50">
    <mergeCell ref="A538:G538"/>
    <mergeCell ref="A546:H546"/>
    <mergeCell ref="J551:K551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6:I553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450 G452:G461 G463:G471 G473:G481 G483:G489 G491:G499 G501:G508 G510:G518 G520:G527 G529:G537 G539:G545 G54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4" workbookViewId="0">
      <selection activeCell="P12" sqref="P12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8" t="s">
        <v>6983</v>
      </c>
      <c r="B1" s="819"/>
      <c r="C1" s="819"/>
      <c r="D1" s="819"/>
      <c r="E1" s="820"/>
      <c r="G1" s="825" t="s">
        <v>6984</v>
      </c>
      <c r="H1" s="825"/>
      <c r="I1" s="825"/>
      <c r="J1" s="825"/>
      <c r="K1" s="324"/>
      <c r="L1" s="817" t="s">
        <v>7290</v>
      </c>
      <c r="M1" s="817"/>
      <c r="N1" s="817"/>
      <c r="O1" s="817"/>
      <c r="P1" s="817"/>
      <c r="R1" s="817" t="s">
        <v>6986</v>
      </c>
      <c r="S1" s="817"/>
      <c r="T1" s="817"/>
      <c r="U1" s="817"/>
    </row>
    <row r="2" spans="1:28" ht="28.15" customHeight="1" x14ac:dyDescent="0.25">
      <c r="A2" s="821"/>
      <c r="B2" s="822"/>
      <c r="C2" s="822"/>
      <c r="D2" s="822"/>
      <c r="E2" s="823"/>
      <c r="G2" s="825"/>
      <c r="H2" s="825"/>
      <c r="I2" s="825"/>
      <c r="J2" s="825"/>
      <c r="K2" s="324"/>
      <c r="L2" s="817"/>
      <c r="M2" s="817"/>
      <c r="N2" s="817"/>
      <c r="O2" s="817"/>
      <c r="P2" s="817"/>
      <c r="R2" s="817"/>
      <c r="S2" s="817"/>
      <c r="T2" s="817"/>
      <c r="U2" s="817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1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8503</v>
      </c>
      <c r="P11" s="561" t="s">
        <v>8504</v>
      </c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8477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8" t="s">
        <v>6983</v>
      </c>
      <c r="B36" s="819"/>
      <c r="C36" s="819"/>
      <c r="D36" s="819"/>
      <c r="E36" s="820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21"/>
      <c r="B37" s="822"/>
      <c r="C37" s="822"/>
      <c r="D37" s="822"/>
      <c r="E37" s="823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7" t="s">
        <v>6986</v>
      </c>
      <c r="S38" s="817"/>
      <c r="T38" s="817"/>
      <c r="U38" s="817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7"/>
      <c r="S39" s="817"/>
      <c r="T39" s="817"/>
      <c r="U39" s="817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7" t="s">
        <v>7022</v>
      </c>
      <c r="H44" s="817"/>
      <c r="I44" s="817"/>
      <c r="J44" s="817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7"/>
      <c r="H45" s="817"/>
      <c r="I45" s="817"/>
      <c r="J45" s="817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7" t="s">
        <v>6985</v>
      </c>
      <c r="M50" s="817"/>
      <c r="N50" s="817"/>
      <c r="O50" s="817"/>
      <c r="P50" s="817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4" t="s">
        <v>7031</v>
      </c>
      <c r="H51" s="824"/>
      <c r="I51" s="824"/>
      <c r="J51" s="407">
        <f>J49+I48</f>
        <v>73164</v>
      </c>
      <c r="K51" s="406"/>
      <c r="L51" s="817"/>
      <c r="M51" s="817"/>
      <c r="N51" s="817"/>
      <c r="O51" s="817"/>
      <c r="P51" s="817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8" t="s">
        <v>7009</v>
      </c>
      <c r="B53" s="819"/>
      <c r="C53" s="819"/>
      <c r="D53" s="819"/>
      <c r="E53" s="820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21"/>
      <c r="B54" s="822"/>
      <c r="C54" s="822"/>
      <c r="D54" s="822"/>
      <c r="E54" s="823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6" t="s">
        <v>6985</v>
      </c>
      <c r="M66" s="816"/>
      <c r="N66" s="816"/>
      <c r="O66" s="816"/>
      <c r="P66" s="816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7"/>
      <c r="M67" s="817"/>
      <c r="N67" s="817"/>
      <c r="O67" s="817"/>
      <c r="P67" s="817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6" t="s">
        <v>7018</v>
      </c>
      <c r="B69" s="827"/>
      <c r="C69" s="827"/>
      <c r="D69" s="827"/>
      <c r="E69" s="828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9"/>
      <c r="B70" s="830"/>
      <c r="C70" s="830"/>
      <c r="D70" s="830"/>
      <c r="E70" s="831"/>
      <c r="L70" s="334">
        <v>43922</v>
      </c>
      <c r="M70" s="335">
        <v>61900</v>
      </c>
      <c r="N70" s="336" t="s">
        <v>214</v>
      </c>
      <c r="O70" s="336"/>
      <c r="P70" s="349"/>
      <c r="R70" s="817" t="s">
        <v>6986</v>
      </c>
      <c r="S70" s="817"/>
      <c r="T70" s="817"/>
      <c r="U70" s="817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7"/>
      <c r="S71" s="817"/>
      <c r="T71" s="817"/>
      <c r="U71" s="817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32">
        <v>30000</v>
      </c>
      <c r="U74" s="835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3"/>
      <c r="U75" s="836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4"/>
      <c r="U76" s="837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7" t="s">
        <v>7022</v>
      </c>
      <c r="M109" s="817"/>
      <c r="N109" s="817"/>
      <c r="O109" s="817"/>
      <c r="P109" s="817"/>
    </row>
    <row r="110" spans="3:16" x14ac:dyDescent="0.25">
      <c r="L110" s="817"/>
      <c r="M110" s="817"/>
      <c r="N110" s="817"/>
      <c r="O110" s="817"/>
      <c r="P110" s="817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4" t="s">
        <v>7031</v>
      </c>
      <c r="M116" s="824"/>
      <c r="N116" s="824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2024-12-14T12:44:17Z</dcterms:modified>
</cp:coreProperties>
</file>