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cccb6e934ee4ef/Documentos/Cursos/DIO/Curso Santander  Excel com Inteligência Artificial/1 Desafio de projeto - Criando uma Ferramenta de Controle de Investimentos com Excel/"/>
    </mc:Choice>
  </mc:AlternateContent>
  <xr:revisionPtr revIDLastSave="256" documentId="8_{28902C9B-7DB8-4472-9C10-97BF31F85DC1}" xr6:coauthVersionLast="47" xr6:coauthVersionMax="47" xr10:uidLastSave="{29CA0597-8F2A-4568-9FFB-498942745DB4}"/>
  <bookViews>
    <workbookView xWindow="-120" yWindow="-120" windowWidth="20730" windowHeight="11160" xr2:uid="{3CE25EBA-9C05-4DD3-A79C-57803708582A}"/>
  </bookViews>
  <sheets>
    <sheet name="Dashboard" sheetId="1" r:id="rId1"/>
    <sheet name="Dados" sheetId="2" r:id="rId2"/>
  </sheets>
  <definedNames>
    <definedName name="Aporte">Dashboard!$D$17</definedName>
    <definedName name="Patrimonio">Dashboard!$D$20</definedName>
    <definedName name="Qauntidade_Anos">Dashboard!$D$18</definedName>
    <definedName name="Rendimento_Carteira">Dashboard!$D$13</definedName>
    <definedName name="Salario">Dashboard!$D$12</definedName>
    <definedName name="Sugestao_Investimento">Dashboard!$D$14</definedName>
    <definedName name="Taxa_Mensal">Dashboard!$D$19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D39" i="1" s="1"/>
  <c r="C40" i="1"/>
  <c r="C35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38" i="1"/>
  <c r="D35" i="1"/>
  <c r="D40" i="1"/>
  <c r="D36" i="1"/>
  <c r="D41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<sst xmlns="http://schemas.openxmlformats.org/spreadsheetml/2006/main" count="69" uniqueCount="33">
  <si>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</si>
  <si>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</si>
  <si>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</si>
  <si>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</si>
  <si>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</si>
  <si>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</si>
  <si>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</si>
  <si>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</si>
  <si>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</si>
  <si>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</si>
  <si>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</si>
  <si>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</si>
  <si>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Salário</t>
  </si>
  <si>
    <t>Rendimento Carteira</t>
  </si>
  <si>
    <t>Sugestão de Rendimento (30%)</t>
  </si>
  <si>
    <t>CONFIGURAÇÕES</t>
  </si>
  <si>
    <t>CENÁRIOS</t>
  </si>
  <si>
    <t>Conservador</t>
  </si>
  <si>
    <t>PERFIL</t>
  </si>
  <si>
    <t>VALOR A SER INVESTIDO POR MÊS</t>
  </si>
  <si>
    <t>Percentual sugerido</t>
  </si>
  <si>
    <t>Valores</t>
  </si>
  <si>
    <t>TIPO DE FIIs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</si>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</sst>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sz val="20"/>
      <color rgb="FF5140A7"/>
      <name val="Segoe UI"/>
      <family val="2"/>
    </font>
    <font>
      <sz val="16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140A7"/>
        <bgColor indexed="64"/>
      </patternFill>
    </fill>
    <fill>
      <patternFill patternType="solid">
        <fgColor rgb="FF5CC9D0"/>
        <bgColor indexed="64"/>
      </patternFill>
    </fill>
    <fill>
      <patternFill patternType="solid">
        <fgColor rgb="FFA5E0E5"/>
        <bgColor indexed="64"/>
      </patternFill>
    </fill>
    <fill>
      <patternFill patternType="solid">
        <fgColor rgb="FFBAABEB"/>
        <bgColor indexed="64"/>
      </patternFill>
    </fill>
  </fills>
  <borders count="32">
    <border>
      <left/>
      <right/>
      <top/>
      <bottom/>
      <diagonal/>
    </border>
    <border>
      <left style="medium">
        <color rgb="FF8D74DD"/>
      </left>
      <right/>
      <top style="medium">
        <color rgb="FF8D74DD"/>
      </top>
      <bottom/>
      <diagonal/>
    </border>
    <border>
      <left/>
      <right style="medium">
        <color rgb="FF8D74DD"/>
      </right>
      <top style="medium">
        <color rgb="FF8D74DD"/>
      </top>
      <bottom/>
      <diagonal/>
    </border>
    <border>
      <left/>
      <right/>
      <top style="medium">
        <color rgb="FF8D74DD"/>
      </top>
      <bottom/>
      <diagonal/>
    </border>
    <border>
      <left style="medium">
        <color rgb="FF8D74DD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rgb="FF8D74DD"/>
      </right>
      <top/>
      <bottom style="medium">
        <color theme="0" tint="-4.9989318521683403E-2"/>
      </bottom>
      <diagonal/>
    </border>
    <border>
      <left style="medium">
        <color rgb="FF8D74DD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rgb="FF8D74DD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rgb="FF8D74DD"/>
      </left>
      <right style="medium">
        <color theme="0" tint="-4.9989318521683403E-2"/>
      </right>
      <top style="medium">
        <color theme="0" tint="-4.9989318521683403E-2"/>
      </top>
      <bottom style="medium">
        <color rgb="FF8D74DD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rgb="FF8D74DD"/>
      </bottom>
      <diagonal/>
    </border>
    <border>
      <left style="medium">
        <color theme="0" tint="-4.9989318521683403E-2"/>
      </left>
      <right style="medium">
        <color rgb="FF8D74DD"/>
      </right>
      <top style="medium">
        <color theme="0" tint="-4.9989318521683403E-2"/>
      </top>
      <bottom style="medium">
        <color rgb="FF8D74DD"/>
      </bottom>
      <diagonal/>
    </border>
    <border>
      <left style="medium">
        <color theme="0" tint="-0.14996795556505021"/>
      </left>
      <right style="medium">
        <color rgb="FF8D74DD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rgb="FF8D74DD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rgb="FF8D74DD"/>
      </right>
      <top style="medium">
        <color theme="0" tint="-0.14996795556505021"/>
      </top>
      <bottom/>
      <diagonal/>
    </border>
    <border>
      <left style="medium">
        <color rgb="FF8D74DD"/>
      </left>
      <right/>
      <top/>
      <bottom style="medium">
        <color theme="0" tint="-4.9989318521683403E-2"/>
      </bottom>
      <diagonal/>
    </border>
    <border>
      <left style="medium">
        <color rgb="FF8D74DD"/>
      </left>
      <right/>
      <top style="medium">
        <color theme="0" tint="-4.9989318521683403E-2"/>
      </top>
      <bottom style="medium">
        <color rgb="FF8D74DD"/>
      </bottom>
      <diagonal/>
    </border>
    <border>
      <left style="medium">
        <color rgb="FF8D74DD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rgb="FF8D74DD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rgb="FF8D74DD"/>
      </left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rgb="FF8D74DD"/>
      </bottom>
      <diagonal/>
    </border>
    <border>
      <left/>
      <right/>
      <top/>
      <bottom style="medium">
        <color indexed="64"/>
      </bottom>
      <diagonal/>
    </border>
    <border>
      <left style="medium">
        <color rgb="FF8D74DD"/>
      </left>
      <right style="medium">
        <color theme="0" tint="-4.9989318521683403E-2"/>
      </right>
      <top style="medium">
        <color rgb="FF8D74DD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rgb="FF8D74DD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rgb="FF8D74DD"/>
      </right>
      <top style="medium">
        <color theme="0" tint="-4.9989318521683403E-2"/>
      </top>
      <bottom style="medium">
        <color theme="0" tint="-0.14996795556505021"/>
      </bottom>
      <diagonal/>
    </border>
    <border>
      <left style="medium">
        <color theme="0" tint="-4.9989318521683403E-2"/>
      </left>
      <right style="medium">
        <color rgb="FF8D74DD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4.9989318521683403E-2"/>
      </left>
      <right style="medium">
        <color rgb="FF8D74DD"/>
      </right>
      <top style="medium">
        <color theme="0" tint="-0.14996795556505021"/>
      </top>
      <bottom style="medium">
        <color rgb="FF8D74D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7" fillId="0" borderId="0" xfId="0" applyFont="1"/>
    <xf numFmtId="0" fontId="9" fillId="3" borderId="2" xfId="0" applyFont="1" applyFill="1" applyBorder="1" applyAlignment="1">
      <alignment horizontal="center" vertical="center"/>
    </xf>
    <xf numFmtId="8" fontId="4" fillId="2" borderId="5" xfId="0" applyNumberFormat="1" applyFont="1" applyFill="1" applyBorder="1" applyAlignment="1">
      <alignment horizontal="center" vertical="center"/>
    </xf>
    <xf numFmtId="8" fontId="4" fillId="2" borderId="6" xfId="0" applyNumberFormat="1" applyFont="1" applyFill="1" applyBorder="1" applyAlignment="1">
      <alignment horizontal="center" vertical="center"/>
    </xf>
    <xf numFmtId="8" fontId="4" fillId="2" borderId="8" xfId="0" applyNumberFormat="1" applyFont="1" applyFill="1" applyBorder="1" applyAlignment="1">
      <alignment horizontal="center" vertical="center"/>
    </xf>
    <xf numFmtId="8" fontId="4" fillId="2" borderId="9" xfId="0" applyNumberFormat="1" applyFont="1" applyFill="1" applyBorder="1" applyAlignment="1">
      <alignment horizontal="center" vertical="center"/>
    </xf>
    <xf numFmtId="8" fontId="4" fillId="2" borderId="11" xfId="0" applyNumberFormat="1" applyFont="1" applyFill="1" applyBorder="1" applyAlignment="1">
      <alignment horizontal="center" vertical="center"/>
    </xf>
    <xf numFmtId="8" fontId="4" fillId="2" borderId="12" xfId="0" applyNumberFormat="1" applyFont="1" applyFill="1" applyBorder="1" applyAlignment="1">
      <alignment horizontal="center" vertical="center"/>
    </xf>
    <xf numFmtId="8" fontId="6" fillId="2" borderId="6" xfId="0" applyNumberFormat="1" applyFont="1" applyFill="1" applyBorder="1" applyAlignment="1">
      <alignment horizontal="center" vertical="center"/>
    </xf>
    <xf numFmtId="8" fontId="6" fillId="2" borderId="12" xfId="0" applyNumberFormat="1" applyFont="1" applyFill="1" applyBorder="1" applyAlignment="1">
      <alignment horizontal="center" vertical="center"/>
    </xf>
    <xf numFmtId="164" fontId="6" fillId="0" borderId="13" xfId="1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164" fontId="4" fillId="0" borderId="29" xfId="0" applyNumberFormat="1" applyFont="1" applyBorder="1" applyAlignment="1">
      <alignment horizontal="center" vertical="center"/>
    </xf>
    <xf numFmtId="10" fontId="4" fillId="0" borderId="30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0" fontId="4" fillId="5" borderId="0" xfId="0" applyFont="1" applyFill="1"/>
    <xf numFmtId="0" fontId="4" fillId="0" borderId="0" xfId="0" applyFont="1" applyAlignment="1">
      <alignment horizontal="center" vertical="center"/>
    </xf>
    <xf numFmtId="0" fontId="6" fillId="0" borderId="0" xfId="0" applyFont="1"/>
    <xf numFmtId="9" fontId="4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164" fontId="6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0" fillId="0" borderId="26" xfId="0" applyBorder="1"/>
    <xf numFmtId="0" fontId="0" fillId="0" borderId="26" xfId="0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26" xfId="2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left" indent="3"/>
    </xf>
    <xf numFmtId="0" fontId="2" fillId="2" borderId="10" xfId="0" applyFont="1" applyFill="1" applyBorder="1" applyAlignment="1">
      <alignment horizontal="left" indent="3"/>
    </xf>
    <xf numFmtId="0" fontId="2" fillId="2" borderId="4" xfId="0" applyFont="1" applyFill="1" applyBorder="1" applyAlignment="1">
      <alignment horizontal="left" indent="3"/>
    </xf>
    <xf numFmtId="0" fontId="4" fillId="5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indent="3"/>
    </xf>
    <xf numFmtId="0" fontId="2" fillId="0" borderId="19" xfId="0" applyFont="1" applyBorder="1" applyAlignment="1">
      <alignment horizontal="left" indent="3"/>
    </xf>
    <xf numFmtId="0" fontId="2" fillId="0" borderId="20" xfId="0" applyFont="1" applyBorder="1" applyAlignment="1">
      <alignment horizontal="left" indent="3"/>
    </xf>
    <xf numFmtId="0" fontId="2" fillId="0" borderId="21" xfId="0" applyFont="1" applyBorder="1" applyAlignment="1">
      <alignment horizontal="left" indent="3"/>
    </xf>
    <xf numFmtId="0" fontId="2" fillId="0" borderId="22" xfId="0" applyFont="1" applyBorder="1" applyAlignment="1">
      <alignment horizontal="left" indent="3"/>
    </xf>
    <xf numFmtId="0" fontId="2" fillId="0" borderId="23" xfId="0" applyFont="1" applyBorder="1" applyAlignment="1">
      <alignment horizontal="left" indent="3"/>
    </xf>
    <xf numFmtId="0" fontId="3" fillId="2" borderId="16" xfId="0" applyFont="1" applyFill="1" applyBorder="1" applyAlignment="1">
      <alignment horizontal="left" indent="3"/>
    </xf>
    <xf numFmtId="0" fontId="3" fillId="2" borderId="24" xfId="0" applyFont="1" applyFill="1" applyBorder="1" applyAlignment="1">
      <alignment horizontal="left" indent="3"/>
    </xf>
    <xf numFmtId="0" fontId="3" fillId="2" borderId="17" xfId="0" applyFont="1" applyFill="1" applyBorder="1" applyAlignment="1">
      <alignment horizontal="left" indent="3"/>
    </xf>
    <xf numFmtId="0" fontId="3" fillId="2" borderId="25" xfId="0" applyFont="1" applyFill="1" applyBorder="1" applyAlignment="1">
      <alignment horizontal="left" indent="3"/>
    </xf>
    <xf numFmtId="0" fontId="2" fillId="2" borderId="7" xfId="0" applyFont="1" applyFill="1" applyBorder="1" applyAlignment="1">
      <alignment horizontal="left" indent="3"/>
    </xf>
    <xf numFmtId="0" fontId="2" fillId="2" borderId="8" xfId="0" applyFont="1" applyFill="1" applyBorder="1" applyAlignment="1">
      <alignment horizontal="left" indent="3"/>
    </xf>
    <xf numFmtId="0" fontId="2" fillId="2" borderId="10" xfId="0" applyFont="1" applyFill="1" applyBorder="1" applyAlignment="1">
      <alignment horizontal="left" indent="3"/>
    </xf>
    <xf numFmtId="0" fontId="2" fillId="2" borderId="11" xfId="0" applyFont="1" applyFill="1" applyBorder="1" applyAlignment="1">
      <alignment horizontal="left" indent="3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BAABEB"/>
      <color rgb="FFCFC5F1"/>
      <color rgb="FF8D74DD"/>
      <color rgb="FFA5E0E5"/>
      <color rgb="FF5CC9D0"/>
      <color rgb="FF5140A7"/>
      <color rgb="FFD7C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Dashboard!$C$34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3-4436-BAE9-2CB62C9AE36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3-4436-BAE9-2CB62C9AE36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3-4436-BAE9-2CB62C9AE36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23-4436-BAE9-2CB62C9AE36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23-4436-BAE9-2CB62C9AE36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23-4436-BAE9-2CB62C9AE3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Dashboard!$C$35:$C$40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7-4BF5-A6E0-1A2C2061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257175</xdr:colOff>
      <xdr:row>0</xdr:row>
      <xdr:rowOff>133350</xdr:rowOff>
    </xdr:from>
    <xdr:to>
      <xdr:col>5</xdr:col>
      <xdr:colOff>95250</xdr:colOff>
      <xdr:row>9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D7DA6E3-25E2-819D-4DB9-65A8079F5A2E}"/>
            </a:ext>
          </a:extLst>
        </xdr:cNvPr>
        <xdr:cNvSpPr/>
      </xdr:nvSpPr>
      <xdr:spPr>
        <a:xfrm>
          <a:off x="257175" y="133350"/>
          <a:ext cx="6610350" cy="1828800"/>
        </a:xfrm>
        <a:prstGeom prst="round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962025</xdr:colOff>
      <xdr:row>41</xdr:row>
      <xdr:rowOff>176212</xdr:rowOff>
    </xdr:from>
    <xdr:to>
      <xdr:col>3</xdr:col>
      <xdr:colOff>647700</xdr:colOff>
      <xdr:row>54</xdr:row>
      <xdr:rowOff>195262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80119C-C53A-C50B-CC99-A42BA5D8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A52C-881B-45A4-B02F-6D5ED11191C5}">
  <dimension ref="A10:F66"/>
  <sheetViews>
    <sheetView showGridLines="0" tabSelected="1" workbookViewId="0">
      <selection activeCell="E56" sqref="E56"/>
    </sheetView>
  </sheetViews>
  <sheetFormatPr defaultColWidth="0" defaultRowHeight="16.5" x14ac:dyDescent="0.3"/>
  <cols>
    <col min="1" max="1" width="8.7109375" style="1" customWidth="1"/>
    <col min="2" max="2" width="37.28515625" style="1" bestFit="1" customWidth="1"/>
    <col min="3" max="3" width="36" style="1" customWidth="1"/>
    <col min="4" max="4" width="17" style="1" customWidth="1"/>
    <col min="5" max="5" width="2.5703125" style="1" customWidth="1"/>
    <col min="6" max="6" width="5.28515625" style="1" customWidth="1"/>
    <col min="7" max="10" width="9.140625" style="1" hidden="1" customWidth="1"/>
    <col min="11" max="16384" width="9.140625" style="1" hidden="1"/>
  </cols>
  <sheetData>
    <row r="10" spans="2:4" ht="17.25" thickBot="1" x14ac:dyDescent="0.35"/>
    <row r="11" spans="2:4" ht="31.5" thickBot="1" x14ac:dyDescent="0.35">
      <c r="B11" s="41" t="s">
        <v>15</v>
      </c>
      <c r="C11" s="42"/>
      <c r="D11" s="16"/>
    </row>
    <row r="12" spans="2:4" ht="18" thickBot="1" x14ac:dyDescent="0.35">
      <c r="B12" s="55" t="s">
        <v>12</v>
      </c>
      <c r="C12" s="56"/>
      <c r="D12" s="17">
        <v>4200</v>
      </c>
    </row>
    <row r="13" spans="2:4" ht="18" thickBot="1" x14ac:dyDescent="0.35">
      <c r="B13" s="55" t="s">
        <v>13</v>
      </c>
      <c r="C13" s="56"/>
      <c r="D13" s="18">
        <v>6.0000000000000001E-3</v>
      </c>
    </row>
    <row r="14" spans="2:4" ht="18" thickBot="1" x14ac:dyDescent="0.35">
      <c r="B14" s="57" t="s">
        <v>14</v>
      </c>
      <c r="C14" s="58"/>
      <c r="D14" s="19">
        <f>D12*30%</f>
        <v>1260</v>
      </c>
    </row>
    <row r="15" spans="2:4" ht="17.25" thickBot="1" x14ac:dyDescent="0.35"/>
    <row r="16" spans="2:4" ht="34.5" customHeight="1" x14ac:dyDescent="0.3">
      <c r="B16" s="43" t="s">
        <v>5</v>
      </c>
      <c r="C16" s="44"/>
      <c r="D16" s="15"/>
    </row>
    <row r="17" spans="1:4" ht="18" thickBot="1" x14ac:dyDescent="0.35">
      <c r="B17" s="45" t="s">
        <v>0</v>
      </c>
      <c r="C17" s="46"/>
      <c r="D17" s="12">
        <v>1260</v>
      </c>
    </row>
    <row r="18" spans="1:4" ht="18" thickBot="1" x14ac:dyDescent="0.35">
      <c r="B18" s="47" t="s">
        <v>1</v>
      </c>
      <c r="C18" s="48"/>
      <c r="D18" s="13">
        <v>10</v>
      </c>
    </row>
    <row r="19" spans="1:4" ht="17.25" x14ac:dyDescent="0.3">
      <c r="B19" s="49" t="s">
        <v>2</v>
      </c>
      <c r="C19" s="50"/>
      <c r="D19" s="14">
        <v>1.0789999999999999E-2</v>
      </c>
    </row>
    <row r="20" spans="1:4" ht="18" thickBot="1" x14ac:dyDescent="0.35">
      <c r="B20" s="51" t="s">
        <v>3</v>
      </c>
      <c r="C20" s="52"/>
      <c r="D20" s="10">
        <f>FV(Taxa_Mensal,Qauntidade_Anos*12,Aporte*-1)</f>
        <v>306538.10778801696</v>
      </c>
    </row>
    <row r="21" spans="1:4" ht="18" thickBot="1" x14ac:dyDescent="0.35">
      <c r="B21" s="53" t="s">
        <v>4</v>
      </c>
      <c r="C21" s="54"/>
      <c r="D21" s="11">
        <f>Patrimonio*Rendimento_Carteira</f>
        <v>1839.2286467281017</v>
      </c>
    </row>
    <row r="22" spans="1:4" ht="17.25" thickBot="1" x14ac:dyDescent="0.35"/>
    <row r="23" spans="1:4" ht="30.75" x14ac:dyDescent="0.3">
      <c r="B23" s="43" t="s">
        <v>16</v>
      </c>
      <c r="C23" s="44"/>
      <c r="D23" s="3" t="s">
        <v>11</v>
      </c>
    </row>
    <row r="24" spans="1:4" ht="18" thickBot="1" x14ac:dyDescent="0.35">
      <c r="A24" s="2">
        <v>2</v>
      </c>
      <c r="B24" s="38" t="s">
        <v>6</v>
      </c>
      <c r="C24" s="4">
        <f>FV($D$19,$A24*12,$D$17*-1)</f>
        <v>34306.810395032975</v>
      </c>
      <c r="D24" s="5">
        <f>C24*Rendimento_Carteira</f>
        <v>205.84086237019787</v>
      </c>
    </row>
    <row r="25" spans="1:4" ht="18" thickBot="1" x14ac:dyDescent="0.35">
      <c r="A25" s="2">
        <v>5</v>
      </c>
      <c r="B25" s="36" t="s">
        <v>7</v>
      </c>
      <c r="C25" s="6">
        <f>FV($D$19,$A25*12,$D$17*-1)</f>
        <v>105558.91163809443</v>
      </c>
      <c r="D25" s="7">
        <f>C25*Rendimento_Carteira</f>
        <v>633.35346982856663</v>
      </c>
    </row>
    <row r="26" spans="1:4" ht="18" thickBot="1" x14ac:dyDescent="0.35">
      <c r="A26" s="2">
        <v>10</v>
      </c>
      <c r="B26" s="36" t="s">
        <v>8</v>
      </c>
      <c r="C26" s="6">
        <f>FV($D$19,$A26*12,$D$17*-1)</f>
        <v>306538.10778801696</v>
      </c>
      <c r="D26" s="7">
        <f>C26*Rendimento_Carteira</f>
        <v>1839.2286467281017</v>
      </c>
    </row>
    <row r="27" spans="1:4" ht="18" thickBot="1" x14ac:dyDescent="0.35">
      <c r="A27" s="2">
        <v>20</v>
      </c>
      <c r="B27" s="36" t="s">
        <v>9</v>
      </c>
      <c r="C27" s="6">
        <f>FV($D$19,$A27*12,$D$17*-1)</f>
        <v>1417749.9841223215</v>
      </c>
      <c r="D27" s="7">
        <f>C27*Rendimento_Carteira</f>
        <v>8506.4999047339297</v>
      </c>
    </row>
    <row r="28" spans="1:4" ht="18" thickBot="1" x14ac:dyDescent="0.35">
      <c r="A28" s="2">
        <v>30</v>
      </c>
      <c r="B28" s="37" t="s">
        <v>10</v>
      </c>
      <c r="C28" s="8">
        <f>FV($D$19,$A28*12,$D$17*-1)</f>
        <v>5445933.7653059401</v>
      </c>
      <c r="D28" s="9">
        <f>C28*Rendimento_Carteira</f>
        <v>32675.602591835643</v>
      </c>
    </row>
    <row r="31" spans="1:4" x14ac:dyDescent="0.3">
      <c r="B31" s="20" t="s">
        <v>18</v>
      </c>
      <c r="C31" s="39" t="s">
        <v>32</v>
      </c>
      <c r="D31" s="39"/>
    </row>
    <row r="32" spans="1:4" x14ac:dyDescent="0.3">
      <c r="B32" s="22" t="s">
        <v>19</v>
      </c>
      <c r="C32" s="40">
        <f>Aporte</f>
        <v>1260</v>
      </c>
      <c r="D32" s="40"/>
    </row>
    <row r="34" spans="2:4" x14ac:dyDescent="0.3">
      <c r="B34" s="24" t="s">
        <v>22</v>
      </c>
      <c r="C34" s="24" t="s">
        <v>20</v>
      </c>
      <c r="D34" s="24" t="s">
        <v>21</v>
      </c>
    </row>
    <row r="35" spans="2:4" x14ac:dyDescent="0.3">
      <c r="B35" s="21" t="s">
        <v>23</v>
      </c>
      <c r="C35" s="23">
        <f>VLOOKUP($C$31&amp;"-"&amp;B35,Dados!$A:$D,4,FALSE)</f>
        <v>0.5</v>
      </c>
      <c r="D35" s="28">
        <f>C35*$C$32</f>
        <v>630</v>
      </c>
    </row>
    <row r="36" spans="2:4" x14ac:dyDescent="0.3">
      <c r="B36" s="21" t="s">
        <v>24</v>
      </c>
      <c r="C36" s="23">
        <f>VLOOKUP($C$31&amp;"-"&amp;B36,Dados!$A:$D,4,FALSE)</f>
        <v>0.1</v>
      </c>
      <c r="D36" s="28">
        <f t="shared" ref="D36:D40" si="0">C36*$C$32</f>
        <v>126</v>
      </c>
    </row>
    <row r="37" spans="2:4" x14ac:dyDescent="0.3">
      <c r="B37" s="21" t="s">
        <v>25</v>
      </c>
      <c r="C37" s="23">
        <f>VLOOKUP($C$31&amp;"-"&amp;B37,Dados!$A:$D,4,FALSE)</f>
        <v>0.05</v>
      </c>
      <c r="D37" s="28">
        <f t="shared" si="0"/>
        <v>63</v>
      </c>
    </row>
    <row r="38" spans="2:4" x14ac:dyDescent="0.3">
      <c r="B38" s="21" t="s">
        <v>26</v>
      </c>
      <c r="C38" s="23">
        <f>VLOOKUP($C$31&amp;"-"&amp;B38,Dados!$A:$D,4,FALSE)</f>
        <v>0.05</v>
      </c>
      <c r="D38" s="28">
        <f t="shared" si="0"/>
        <v>63</v>
      </c>
    </row>
    <row r="39" spans="2:4" x14ac:dyDescent="0.3">
      <c r="B39" s="21" t="s">
        <v>27</v>
      </c>
      <c r="C39" s="23">
        <f>VLOOKUP($C$31&amp;"-"&amp;B39,Dados!$A:$D,4,FALSE)</f>
        <v>0.2</v>
      </c>
      <c r="D39" s="28">
        <f t="shared" si="0"/>
        <v>252</v>
      </c>
    </row>
    <row r="40" spans="2:4" x14ac:dyDescent="0.3">
      <c r="B40" s="21" t="s">
        <v>28</v>
      </c>
      <c r="C40" s="23">
        <f>VLOOKUP($C$31&amp;"-"&amp;B40,Dados!$A:$D,4,FALSE)</f>
        <v>0.1</v>
      </c>
      <c r="D40" s="28">
        <f t="shared" si="0"/>
        <v>126</v>
      </c>
    </row>
    <row r="41" spans="2:4" x14ac:dyDescent="0.3">
      <c r="B41" s="25"/>
      <c r="C41" s="25"/>
      <c r="D41" s="26">
        <f>SUM(D35:D40)</f>
        <v>1260</v>
      </c>
    </row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</sheetData>
  <mergeCells count="13">
    <mergeCell ref="C31:D31"/>
    <mergeCell ref="C32:D32"/>
    <mergeCell ref="B11:C11"/>
    <mergeCell ref="B16:C16"/>
    <mergeCell ref="B23:C23"/>
    <mergeCell ref="B17:C17"/>
    <mergeCell ref="B18:C18"/>
    <mergeCell ref="B19:C19"/>
    <mergeCell ref="B20:C20"/>
    <mergeCell ref="B21:C21"/>
    <mergeCell ref="B12:C12"/>
    <mergeCell ref="B13:C13"/>
    <mergeCell ref="B14:C14"/>
  </mergeCells>
  <dataValidations count="1">
    <dataValidation type="list" allowBlank="1" showInputMessage="1" showErrorMessage="1" sqref="C31" xr:uid="{DF377E5C-0ED5-46C6-AD79-F958EF92770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CF1E-193B-40C9-8471-9BB1F2E692B2}">
  <dimension ref="A2:D20"/>
  <sheetViews>
    <sheetView workbookViewId="0">
      <selection activeCell="D13" sqref="D13"/>
    </sheetView>
  </sheetViews>
  <sheetFormatPr defaultColWidth="10.85546875" defaultRowHeight="15" x14ac:dyDescent="0.25"/>
  <cols>
    <col min="1" max="1" width="30.85546875" bestFit="1" customWidth="1"/>
    <col min="2" max="2" width="12.140625" bestFit="1" customWidth="1"/>
    <col min="3" max="3" width="20.85546875" bestFit="1" customWidth="1"/>
    <col min="4" max="4" width="13.5703125" style="27" customWidth="1"/>
  </cols>
  <sheetData>
    <row r="2" spans="1:4" ht="15.75" thickBot="1" x14ac:dyDescent="0.3">
      <c r="A2" s="29" t="s">
        <v>30</v>
      </c>
      <c r="B2" s="30" t="s">
        <v>18</v>
      </c>
      <c r="C2" s="30" t="s">
        <v>22</v>
      </c>
      <c r="D2" s="30" t="s">
        <v>29</v>
      </c>
    </row>
    <row r="3" spans="1:4" ht="16.5" x14ac:dyDescent="0.25">
      <c r="A3" t="str">
        <f>B3&amp;"-"&amp;C3</f>
        <v>Conservador-PAPEL</v>
      </c>
      <c r="B3" t="s">
        <v>17</v>
      </c>
      <c r="C3" s="21" t="s">
        <v>23</v>
      </c>
      <c r="D3" s="32">
        <v>0.3</v>
      </c>
    </row>
    <row r="4" spans="1:4" ht="16.5" x14ac:dyDescent="0.25">
      <c r="A4" t="str">
        <f t="shared" ref="A4:A20" si="0">B4&amp;"-"&amp;C4</f>
        <v>Conservador-TIJOLO</v>
      </c>
      <c r="B4" t="s">
        <v>17</v>
      </c>
      <c r="C4" s="21" t="s">
        <v>24</v>
      </c>
      <c r="D4" s="32">
        <v>0.5</v>
      </c>
    </row>
    <row r="5" spans="1:4" ht="16.5" x14ac:dyDescent="0.25">
      <c r="A5" t="str">
        <f t="shared" si="0"/>
        <v>Conservador-HÍBRIDOS</v>
      </c>
      <c r="B5" t="s">
        <v>17</v>
      </c>
      <c r="C5" s="21" t="s">
        <v>25</v>
      </c>
      <c r="D5" s="32">
        <v>0.1</v>
      </c>
    </row>
    <row r="6" spans="1:4" ht="16.5" x14ac:dyDescent="0.25">
      <c r="A6" t="str">
        <f t="shared" si="0"/>
        <v>Conservador-FOFs</v>
      </c>
      <c r="B6" t="s">
        <v>17</v>
      </c>
      <c r="C6" s="21" t="s">
        <v>26</v>
      </c>
      <c r="D6" s="32">
        <v>0.1</v>
      </c>
    </row>
    <row r="7" spans="1:4" ht="16.5" x14ac:dyDescent="0.25">
      <c r="A7" t="str">
        <f t="shared" si="0"/>
        <v>Conservador-DESENVOLVIMENTO</v>
      </c>
      <c r="B7" t="s">
        <v>17</v>
      </c>
      <c r="C7" s="21" t="s">
        <v>27</v>
      </c>
      <c r="D7" s="32">
        <v>0</v>
      </c>
    </row>
    <row r="8" spans="1:4" ht="17.25" thickBot="1" x14ac:dyDescent="0.3">
      <c r="A8" s="29" t="str">
        <f t="shared" si="0"/>
        <v>Conservador-HOTELARIAS</v>
      </c>
      <c r="B8" s="29" t="s">
        <v>17</v>
      </c>
      <c r="C8" s="31" t="s">
        <v>28</v>
      </c>
      <c r="D8" s="33">
        <v>0</v>
      </c>
    </row>
    <row r="9" spans="1:4" ht="16.5" x14ac:dyDescent="0.25">
      <c r="A9" t="str">
        <f t="shared" si="0"/>
        <v>Moderado-PAPEL</v>
      </c>
      <c r="B9" t="s">
        <v>31</v>
      </c>
      <c r="C9" s="21" t="s">
        <v>23</v>
      </c>
      <c r="D9" s="34">
        <v>0.32</v>
      </c>
    </row>
    <row r="10" spans="1:4" ht="16.5" x14ac:dyDescent="0.25">
      <c r="A10" t="str">
        <f t="shared" si="0"/>
        <v>Moderado-TIJOLO</v>
      </c>
      <c r="B10" t="s">
        <v>31</v>
      </c>
      <c r="C10" s="21" t="s">
        <v>24</v>
      </c>
      <c r="D10" s="34">
        <v>0.35</v>
      </c>
    </row>
    <row r="11" spans="1:4" ht="16.5" x14ac:dyDescent="0.25">
      <c r="A11" t="str">
        <f t="shared" si="0"/>
        <v>Moderado-HÍBRIDOS</v>
      </c>
      <c r="B11" t="s">
        <v>31</v>
      </c>
      <c r="C11" s="21" t="s">
        <v>25</v>
      </c>
      <c r="D11" s="34">
        <v>0.08</v>
      </c>
    </row>
    <row r="12" spans="1:4" ht="16.5" x14ac:dyDescent="0.25">
      <c r="A12" t="str">
        <f t="shared" si="0"/>
        <v>Moderado-FOFs</v>
      </c>
      <c r="B12" t="s">
        <v>31</v>
      </c>
      <c r="C12" s="21" t="s">
        <v>26</v>
      </c>
      <c r="D12" s="34">
        <v>0.05</v>
      </c>
    </row>
    <row r="13" spans="1:4" ht="16.5" x14ac:dyDescent="0.25">
      <c r="A13" t="str">
        <f t="shared" si="0"/>
        <v>Moderado-DESENVOLVIMENTO</v>
      </c>
      <c r="B13" t="s">
        <v>31</v>
      </c>
      <c r="C13" s="21" t="s">
        <v>27</v>
      </c>
      <c r="D13" s="34">
        <v>0.05</v>
      </c>
    </row>
    <row r="14" spans="1:4" ht="17.25" thickBot="1" x14ac:dyDescent="0.3">
      <c r="A14" s="29" t="str">
        <f t="shared" si="0"/>
        <v>Moderado-HOTELARIAS</v>
      </c>
      <c r="B14" s="29" t="s">
        <v>31</v>
      </c>
      <c r="C14" s="31" t="s">
        <v>28</v>
      </c>
      <c r="D14" s="35">
        <v>0.05</v>
      </c>
    </row>
    <row r="15" spans="1:4" ht="16.5" x14ac:dyDescent="0.25">
      <c r="A15" t="str">
        <f t="shared" si="0"/>
        <v>Agressivo-PAPEL</v>
      </c>
      <c r="B15" t="s">
        <v>32</v>
      </c>
      <c r="C15" s="21" t="s">
        <v>23</v>
      </c>
      <c r="D15" s="34">
        <v>0.5</v>
      </c>
    </row>
    <row r="16" spans="1:4" ht="16.5" x14ac:dyDescent="0.25">
      <c r="A16" t="str">
        <f t="shared" si="0"/>
        <v>Agressivo-TIJOLO</v>
      </c>
      <c r="B16" t="s">
        <v>32</v>
      </c>
      <c r="C16" s="21" t="s">
        <v>24</v>
      </c>
      <c r="D16" s="34">
        <v>0.1</v>
      </c>
    </row>
    <row r="17" spans="1:4" ht="16.5" x14ac:dyDescent="0.25">
      <c r="A17" t="str">
        <f t="shared" si="0"/>
        <v>Agressivo-HÍBRIDOS</v>
      </c>
      <c r="B17" t="s">
        <v>32</v>
      </c>
      <c r="C17" s="21" t="s">
        <v>25</v>
      </c>
      <c r="D17" s="34">
        <v>0.05</v>
      </c>
    </row>
    <row r="18" spans="1:4" ht="16.5" x14ac:dyDescent="0.25">
      <c r="A18" t="str">
        <f t="shared" si="0"/>
        <v>Agressivo-FOFs</v>
      </c>
      <c r="B18" t="s">
        <v>32</v>
      </c>
      <c r="C18" s="21" t="s">
        <v>26</v>
      </c>
      <c r="D18" s="34">
        <v>0.05</v>
      </c>
    </row>
    <row r="19" spans="1:4" ht="16.5" x14ac:dyDescent="0.25">
      <c r="A19" t="str">
        <f t="shared" si="0"/>
        <v>Agressivo-DESENVOLVIMENTO</v>
      </c>
      <c r="B19" t="s">
        <v>32</v>
      </c>
      <c r="C19" s="21" t="s">
        <v>27</v>
      </c>
      <c r="D19" s="34">
        <v>0.2</v>
      </c>
    </row>
    <row r="20" spans="1:4" ht="17.25" thickBot="1" x14ac:dyDescent="0.3">
      <c r="A20" s="29" t="str">
        <f t="shared" si="0"/>
        <v>Agressivo-HOTELARIAS</v>
      </c>
      <c r="B20" s="29" t="s">
        <v>32</v>
      </c>
      <c r="C20" s="31" t="s">
        <v>28</v>
      </c>
      <c r="D20" s="3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Dashboard</vt:lpstr>
      <vt:lpstr>Dados</vt:lpstr>
      <vt:lpstr>Aporte</vt:lpstr>
      <vt:lpstr>Patrimonio</vt:lpstr>
      <vt:lpstr>Qauntidade_Anos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Pedroso Silva</dc:creator>
  <cp:lastModifiedBy>Rebeca Pedroso Silva</cp:lastModifiedBy>
  <dcterms:created xsi:type="dcterms:W3CDTF">2025-06-09T21:18:33Z</dcterms:created>
  <dcterms:modified xsi:type="dcterms:W3CDTF">2025-06-20T14:01:45Z</dcterms:modified>
</cp:coreProperties>
</file>