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NDRYCL\Documents\summer projects\Biochem Fixed Stations\convertingtoBCDBCS\Gordanas scripts\original Biolsums\"/>
    </mc:Choice>
  </mc:AlternateContent>
  <bookViews>
    <workbookView xWindow="-15" yWindow="5970" windowWidth="19230" windowHeight="6030" firstSheet="1" activeTab="6"/>
  </bookViews>
  <sheets>
    <sheet name="STN2SUM" sheetId="1" r:id="rId1"/>
    <sheet name="ChlPlt" sheetId="5" r:id="rId2"/>
    <sheet name="STN2PLT" sheetId="2" r:id="rId3"/>
    <sheet name="DIARY" sheetId="3" r:id="rId4"/>
    <sheet name="1uM_Nut" sheetId="7" r:id="rId5"/>
    <sheet name="FLUORCALIB" sheetId="6" r:id="rId6"/>
    <sheet name="BIOLSUMS_FOR_RELOAD" sheetId="8" r:id="rId7"/>
    <sheet name="MAP" sheetId="9" r:id="rId8"/>
    <sheet name="README" sheetId="10" r:id="rId9"/>
  </sheets>
  <definedNames>
    <definedName name="_xlnm.Print_Area" localSheetId="3">DIARY!$A$1:$G$22</definedName>
    <definedName name="_xlnm.Print_Area" localSheetId="2">STN2PLT!$A$6:$R$237</definedName>
    <definedName name="_xlnm.Print_Area" localSheetId="0">STN2SUM!$A$2:$E$21</definedName>
  </definedNames>
  <calcPr calcId="162913"/>
</workbook>
</file>

<file path=xl/calcChain.xml><?xml version="1.0" encoding="utf-8"?>
<calcChain xmlns="http://schemas.openxmlformats.org/spreadsheetml/2006/main">
  <c r="H227" i="7" l="1"/>
  <c r="I226" i="7"/>
  <c r="S227" i="2"/>
  <c r="V227" i="2"/>
  <c r="S226" i="2"/>
  <c r="V226" i="2"/>
  <c r="S225" i="2"/>
  <c r="V225" i="2"/>
  <c r="AC224" i="2"/>
  <c r="AB224" i="2"/>
  <c r="AA224" i="2"/>
  <c r="S224" i="2"/>
  <c r="V224" i="2"/>
  <c r="T224" i="2"/>
  <c r="Z223" i="2"/>
  <c r="AC223" i="2" s="1"/>
  <c r="AA223" i="2"/>
  <c r="S223" i="2"/>
  <c r="Z222" i="2"/>
  <c r="AA222" i="2" s="1"/>
  <c r="AC222" i="2"/>
  <c r="S222" i="2"/>
  <c r="V222" i="2"/>
  <c r="T222" i="2"/>
  <c r="Z221" i="2"/>
  <c r="AC221" i="2" s="1"/>
  <c r="AA221" i="2"/>
  <c r="S221" i="2"/>
  <c r="Z220" i="2"/>
  <c r="AA220" i="2" s="1"/>
  <c r="AC220" i="2"/>
  <c r="S220" i="2"/>
  <c r="V220" i="2"/>
  <c r="T220" i="2"/>
  <c r="Z219" i="2"/>
  <c r="AC219" i="2" s="1"/>
  <c r="AA219" i="2"/>
  <c r="S219" i="2"/>
  <c r="Z218" i="2"/>
  <c r="AB218" i="2" s="1"/>
  <c r="AC218" i="2"/>
  <c r="AF218" i="2" s="1"/>
  <c r="S218" i="2"/>
  <c r="T218" i="2" s="1"/>
  <c r="S217" i="2"/>
  <c r="T217" i="2"/>
  <c r="S216" i="2"/>
  <c r="T216" i="2"/>
  <c r="S215" i="2"/>
  <c r="T215" i="2"/>
  <c r="AC214" i="2"/>
  <c r="AB214" i="2"/>
  <c r="AA214" i="2"/>
  <c r="S214" i="2"/>
  <c r="V214" i="2"/>
  <c r="Z213" i="2"/>
  <c r="S213" i="2"/>
  <c r="V213" i="2"/>
  <c r="Z212" i="2"/>
  <c r="S212" i="2"/>
  <c r="V212" i="2"/>
  <c r="Z211" i="2"/>
  <c r="S211" i="2"/>
  <c r="V211" i="2"/>
  <c r="Z210" i="2"/>
  <c r="S210" i="2"/>
  <c r="V210" i="2"/>
  <c r="Z209" i="2"/>
  <c r="S209" i="2"/>
  <c r="V209" i="2"/>
  <c r="Z208" i="2"/>
  <c r="S208" i="2"/>
  <c r="U208" i="2" s="1"/>
  <c r="V208" i="2"/>
  <c r="S207" i="2"/>
  <c r="V207" i="2" s="1"/>
  <c r="S206" i="2"/>
  <c r="S205" i="2"/>
  <c r="AC204" i="2"/>
  <c r="AB204" i="2"/>
  <c r="AA204" i="2"/>
  <c r="S204" i="2"/>
  <c r="V204" i="2"/>
  <c r="U204" i="2"/>
  <c r="T204" i="2"/>
  <c r="Z203" i="2"/>
  <c r="AC203" i="2"/>
  <c r="AB203" i="2"/>
  <c r="AA203" i="2"/>
  <c r="S203" i="2"/>
  <c r="V203" i="2"/>
  <c r="U203" i="2"/>
  <c r="T203" i="2"/>
  <c r="Z202" i="2"/>
  <c r="AC202" i="2"/>
  <c r="AB202" i="2"/>
  <c r="AA202" i="2"/>
  <c r="S202" i="2"/>
  <c r="T202" i="2" s="1"/>
  <c r="V202" i="2"/>
  <c r="U202" i="2"/>
  <c r="Z201" i="2"/>
  <c r="AA201" i="2" s="1"/>
  <c r="AC201" i="2"/>
  <c r="AB201" i="2"/>
  <c r="S201" i="2"/>
  <c r="T201" i="2" s="1"/>
  <c r="V201" i="2"/>
  <c r="U201" i="2"/>
  <c r="Z200" i="2"/>
  <c r="AA200" i="2" s="1"/>
  <c r="AC200" i="2"/>
  <c r="AB200" i="2"/>
  <c r="S200" i="2"/>
  <c r="T200" i="2" s="1"/>
  <c r="V200" i="2"/>
  <c r="U200" i="2"/>
  <c r="Z199" i="2"/>
  <c r="AA199" i="2" s="1"/>
  <c r="AC199" i="2"/>
  <c r="AF198" i="2" s="1"/>
  <c r="AB199" i="2"/>
  <c r="S199" i="2"/>
  <c r="T199" i="2" s="1"/>
  <c r="V199" i="2"/>
  <c r="U199" i="2"/>
  <c r="Z198" i="2"/>
  <c r="AB198" i="2" s="1"/>
  <c r="AE198" i="2" s="1"/>
  <c r="AC198" i="2"/>
  <c r="AA198" i="2"/>
  <c r="AD198" i="2"/>
  <c r="S198" i="2"/>
  <c r="V198" i="2"/>
  <c r="U198" i="2"/>
  <c r="S197" i="2"/>
  <c r="T197" i="2" s="1"/>
  <c r="S196" i="2"/>
  <c r="T196" i="2"/>
  <c r="S195" i="2"/>
  <c r="T195" i="2" s="1"/>
  <c r="AC194" i="2"/>
  <c r="AB194" i="2"/>
  <c r="AA194" i="2"/>
  <c r="S194" i="2"/>
  <c r="V194" i="2"/>
  <c r="Z193" i="2"/>
  <c r="S193" i="2"/>
  <c r="Z192" i="2"/>
  <c r="S192" i="2"/>
  <c r="T192" i="2"/>
  <c r="V192" i="2"/>
  <c r="Z191" i="2"/>
  <c r="AA191" i="2"/>
  <c r="AB191" i="2"/>
  <c r="S191" i="2"/>
  <c r="U191" i="2"/>
  <c r="Z190" i="2"/>
  <c r="AA190" i="2" s="1"/>
  <c r="S190" i="2"/>
  <c r="T190" i="2"/>
  <c r="V190" i="2"/>
  <c r="Z189" i="2"/>
  <c r="AC189" i="2" s="1"/>
  <c r="S189" i="2"/>
  <c r="T189" i="2"/>
  <c r="Z188" i="2"/>
  <c r="AA188" i="2"/>
  <c r="S188" i="2"/>
  <c r="V188" i="2"/>
  <c r="U188" i="2"/>
  <c r="T188" i="2"/>
  <c r="S187" i="2"/>
  <c r="S186" i="2"/>
  <c r="V186" i="2"/>
  <c r="U186" i="2"/>
  <c r="S185" i="2"/>
  <c r="V185" i="2"/>
  <c r="U185" i="2"/>
  <c r="T185" i="2"/>
  <c r="AC184" i="2"/>
  <c r="AB184" i="2"/>
  <c r="AA184" i="2"/>
  <c r="S184" i="2"/>
  <c r="T184" i="2" s="1"/>
  <c r="Z183" i="2"/>
  <c r="AB183" i="2"/>
  <c r="AC183" i="2"/>
  <c r="S183" i="2"/>
  <c r="Z182" i="2"/>
  <c r="AA182" i="2"/>
  <c r="S182" i="2"/>
  <c r="Z181" i="2"/>
  <c r="AB181" i="2" s="1"/>
  <c r="AC181" i="2"/>
  <c r="S181" i="2"/>
  <c r="T181" i="2"/>
  <c r="Z180" i="2"/>
  <c r="AA180" i="2"/>
  <c r="S180" i="2"/>
  <c r="Z179" i="2"/>
  <c r="AB179" i="2" s="1"/>
  <c r="AC179" i="2"/>
  <c r="S179" i="2"/>
  <c r="T179" i="2"/>
  <c r="Z178" i="2"/>
  <c r="S178" i="2"/>
  <c r="U178" i="2" s="1"/>
  <c r="T178" i="2"/>
  <c r="Z128" i="2"/>
  <c r="AC128" i="2" s="1"/>
  <c r="Z129" i="2"/>
  <c r="Z130" i="2"/>
  <c r="AC130" i="2"/>
  <c r="Z131" i="2"/>
  <c r="AC131" i="2" s="1"/>
  <c r="Z132" i="2"/>
  <c r="AC132" i="2"/>
  <c r="Z133" i="2"/>
  <c r="Z134" i="2"/>
  <c r="AC134" i="2"/>
  <c r="AB128" i="2"/>
  <c r="AB134" i="2"/>
  <c r="AA128" i="2"/>
  <c r="AA134" i="2"/>
  <c r="S128" i="2"/>
  <c r="S129" i="2"/>
  <c r="S130" i="2"/>
  <c r="V130" i="2"/>
  <c r="S131" i="2"/>
  <c r="S132" i="2"/>
  <c r="T132" i="2" s="1"/>
  <c r="S133" i="2"/>
  <c r="S134" i="2"/>
  <c r="S135" i="2"/>
  <c r="V135" i="2"/>
  <c r="S136" i="2"/>
  <c r="T136" i="2" s="1"/>
  <c r="S137" i="2"/>
  <c r="U130" i="2"/>
  <c r="T128" i="2"/>
  <c r="T130" i="2"/>
  <c r="S118" i="2"/>
  <c r="S119" i="2"/>
  <c r="S120" i="2"/>
  <c r="S121" i="2"/>
  <c r="U121" i="2"/>
  <c r="S122" i="2"/>
  <c r="S123" i="2"/>
  <c r="U123" i="2"/>
  <c r="S124" i="2"/>
  <c r="S125" i="2"/>
  <c r="U125" i="2" s="1"/>
  <c r="S126" i="2"/>
  <c r="T126" i="2" s="1"/>
  <c r="S127" i="2"/>
  <c r="V121" i="2"/>
  <c r="V123" i="2"/>
  <c r="V125" i="2"/>
  <c r="T118" i="2"/>
  <c r="T122" i="2"/>
  <c r="S177" i="2"/>
  <c r="S176" i="2"/>
  <c r="S175" i="2"/>
  <c r="S174" i="2"/>
  <c r="T174" i="2"/>
  <c r="S173" i="2"/>
  <c r="S172" i="2"/>
  <c r="V172" i="2" s="1"/>
  <c r="S171" i="2"/>
  <c r="S170" i="2"/>
  <c r="S169" i="2"/>
  <c r="S168" i="2"/>
  <c r="T168" i="2" s="1"/>
  <c r="S167" i="2"/>
  <c r="S166" i="2"/>
  <c r="V166" i="2" s="1"/>
  <c r="S165" i="2"/>
  <c r="S164" i="2"/>
  <c r="S163" i="2"/>
  <c r="S162" i="2"/>
  <c r="S161" i="2"/>
  <c r="U161" i="2" s="1"/>
  <c r="S160" i="2"/>
  <c r="T160" i="2" s="1"/>
  <c r="S159" i="2"/>
  <c r="V159" i="2" s="1"/>
  <c r="S158" i="2"/>
  <c r="S157" i="2"/>
  <c r="S156" i="2"/>
  <c r="S155" i="2"/>
  <c r="S154" i="2"/>
  <c r="S153" i="2"/>
  <c r="S152" i="2"/>
  <c r="S151" i="2"/>
  <c r="S150" i="2"/>
  <c r="V150" i="2" s="1"/>
  <c r="S149" i="2"/>
  <c r="S148" i="2"/>
  <c r="S147" i="2"/>
  <c r="S146" i="2"/>
  <c r="T146" i="2" s="1"/>
  <c r="S145" i="2"/>
  <c r="S144" i="2"/>
  <c r="S143" i="2"/>
  <c r="V143" i="2" s="1"/>
  <c r="S142" i="2"/>
  <c r="S141" i="2"/>
  <c r="S140" i="2"/>
  <c r="S139" i="2"/>
  <c r="S138" i="2"/>
  <c r="T138" i="2" s="1"/>
  <c r="AC124" i="2"/>
  <c r="AB124" i="2"/>
  <c r="AA124" i="2"/>
  <c r="Z123" i="2"/>
  <c r="AB123" i="2" s="1"/>
  <c r="AE118" i="2" s="1"/>
  <c r="Z122" i="2"/>
  <c r="AB122" i="2"/>
  <c r="Z121" i="2"/>
  <c r="AB121" i="2" s="1"/>
  <c r="Z120" i="2"/>
  <c r="AB120" i="2"/>
  <c r="Z119" i="2"/>
  <c r="AB119" i="2" s="1"/>
  <c r="Z118" i="2"/>
  <c r="S107" i="2"/>
  <c r="S106" i="2"/>
  <c r="V106" i="2"/>
  <c r="S105" i="2"/>
  <c r="AC104" i="2"/>
  <c r="AB104" i="2"/>
  <c r="AA104" i="2"/>
  <c r="S104" i="2"/>
  <c r="U104" i="2"/>
  <c r="Z103" i="2"/>
  <c r="AB103" i="2" s="1"/>
  <c r="S103" i="2"/>
  <c r="U103" i="2"/>
  <c r="Z102" i="2"/>
  <c r="AC102" i="2" s="1"/>
  <c r="S102" i="2"/>
  <c r="T102" i="2" s="1"/>
  <c r="V102" i="2"/>
  <c r="U102" i="2"/>
  <c r="Z101" i="2"/>
  <c r="AC101" i="2"/>
  <c r="AA101" i="2"/>
  <c r="S101" i="2"/>
  <c r="V101" i="2"/>
  <c r="U101" i="2"/>
  <c r="Z100" i="2"/>
  <c r="AC100" i="2" s="1"/>
  <c r="S100" i="2"/>
  <c r="T100" i="2" s="1"/>
  <c r="V100" i="2"/>
  <c r="U100" i="2"/>
  <c r="Z99" i="2"/>
  <c r="AC99" i="2"/>
  <c r="AA99" i="2"/>
  <c r="S99" i="2"/>
  <c r="V99" i="2"/>
  <c r="U99" i="2"/>
  <c r="Z98" i="2"/>
  <c r="AB98" i="2" s="1"/>
  <c r="S98" i="2"/>
  <c r="V98" i="2" s="1"/>
  <c r="U98" i="2"/>
  <c r="T98" i="2"/>
  <c r="V177" i="2"/>
  <c r="U177" i="2"/>
  <c r="T177" i="2"/>
  <c r="V175" i="2"/>
  <c r="U175" i="2"/>
  <c r="T175" i="2"/>
  <c r="Z174" i="2"/>
  <c r="AA174" i="2" s="1"/>
  <c r="AB174" i="2"/>
  <c r="V174" i="2"/>
  <c r="U174" i="2"/>
  <c r="Z173" i="2"/>
  <c r="AB173" i="2"/>
  <c r="V173" i="2"/>
  <c r="Z172" i="2"/>
  <c r="AC172" i="2"/>
  <c r="U172" i="2"/>
  <c r="T172" i="2"/>
  <c r="Z171" i="2"/>
  <c r="AC171" i="2" s="1"/>
  <c r="AB171" i="2"/>
  <c r="AA171" i="2"/>
  <c r="T171" i="2"/>
  <c r="Z170" i="2"/>
  <c r="Z169" i="2"/>
  <c r="AA169" i="2" s="1"/>
  <c r="AB169" i="2"/>
  <c r="V169" i="2"/>
  <c r="U169" i="2"/>
  <c r="T169" i="2"/>
  <c r="Z168" i="2"/>
  <c r="AC168" i="2"/>
  <c r="V168" i="2"/>
  <c r="U168" i="2"/>
  <c r="U166" i="2"/>
  <c r="T166" i="2"/>
  <c r="V165" i="2"/>
  <c r="Z164" i="2"/>
  <c r="AA164" i="2" s="1"/>
  <c r="AB164" i="2"/>
  <c r="U164" i="2"/>
  <c r="Z163" i="2"/>
  <c r="AB163" i="2"/>
  <c r="V163" i="2"/>
  <c r="U163" i="2"/>
  <c r="T163" i="2"/>
  <c r="Z162" i="2"/>
  <c r="AC162" i="2"/>
  <c r="Z161" i="2"/>
  <c r="AC161" i="2"/>
  <c r="V161" i="2"/>
  <c r="T161" i="2"/>
  <c r="Z160" i="2"/>
  <c r="AA160" i="2" s="1"/>
  <c r="AB160" i="2"/>
  <c r="V160" i="2"/>
  <c r="U160" i="2"/>
  <c r="Z159" i="2"/>
  <c r="AB159" i="2" s="1"/>
  <c r="AA159" i="2"/>
  <c r="AC159" i="2"/>
  <c r="U159" i="2"/>
  <c r="T159" i="2"/>
  <c r="Z158" i="2"/>
  <c r="AC158" i="2"/>
  <c r="AB158" i="2"/>
  <c r="AA158" i="2"/>
  <c r="T158" i="2"/>
  <c r="V157" i="2"/>
  <c r="U157" i="2"/>
  <c r="T157" i="2"/>
  <c r="V156" i="2"/>
  <c r="U156" i="2"/>
  <c r="T156" i="2"/>
  <c r="V155" i="2"/>
  <c r="Z154" i="2"/>
  <c r="AC154" i="2" s="1"/>
  <c r="Z153" i="2"/>
  <c r="AA153" i="2"/>
  <c r="V153" i="2"/>
  <c r="U153" i="2"/>
  <c r="T153" i="2"/>
  <c r="Z152" i="2"/>
  <c r="AB152" i="2" s="1"/>
  <c r="V152" i="2"/>
  <c r="U152" i="2"/>
  <c r="T152" i="2"/>
  <c r="Z151" i="2"/>
  <c r="AB151" i="2"/>
  <c r="AC151" i="2"/>
  <c r="AA151" i="2"/>
  <c r="T151" i="2"/>
  <c r="Z150" i="2"/>
  <c r="AC150" i="2" s="1"/>
  <c r="T150" i="2"/>
  <c r="Z149" i="2"/>
  <c r="AC149" i="2"/>
  <c r="AB149" i="2"/>
  <c r="AA149" i="2"/>
  <c r="V149" i="2"/>
  <c r="U149" i="2"/>
  <c r="T149" i="2"/>
  <c r="Z148" i="2"/>
  <c r="AB148" i="2" s="1"/>
  <c r="V148" i="2"/>
  <c r="U148" i="2"/>
  <c r="T148" i="2"/>
  <c r="V147" i="2"/>
  <c r="U146" i="2"/>
  <c r="V145" i="2"/>
  <c r="U145" i="2"/>
  <c r="T145" i="2"/>
  <c r="Z144" i="2"/>
  <c r="AC144" i="2"/>
  <c r="V144" i="2"/>
  <c r="U144" i="2"/>
  <c r="T144" i="2"/>
  <c r="Z143" i="2"/>
  <c r="AA143" i="2" s="1"/>
  <c r="AC143" i="2"/>
  <c r="AB143" i="2"/>
  <c r="U143" i="2"/>
  <c r="T143" i="2"/>
  <c r="Z142" i="2"/>
  <c r="AA142" i="2"/>
  <c r="AB142" i="2"/>
  <c r="Z141" i="2"/>
  <c r="AB141" i="2"/>
  <c r="V141" i="2"/>
  <c r="U141" i="2"/>
  <c r="T141" i="2"/>
  <c r="Z140" i="2"/>
  <c r="AC140" i="2"/>
  <c r="V140" i="2"/>
  <c r="U140" i="2"/>
  <c r="T140" i="2"/>
  <c r="Z139" i="2"/>
  <c r="V139" i="2"/>
  <c r="Z138" i="2"/>
  <c r="AB138" i="2"/>
  <c r="S117" i="2"/>
  <c r="T117" i="2" s="1"/>
  <c r="V117" i="2"/>
  <c r="U117" i="2"/>
  <c r="S116" i="2"/>
  <c r="T116" i="2" s="1"/>
  <c r="V116" i="2"/>
  <c r="U116" i="2"/>
  <c r="X108" i="2" s="1"/>
  <c r="S115" i="2"/>
  <c r="T115" i="2" s="1"/>
  <c r="V115" i="2"/>
  <c r="U115" i="2"/>
  <c r="Z114" i="2"/>
  <c r="AA114" i="2" s="1"/>
  <c r="AC114" i="2"/>
  <c r="AB114" i="2"/>
  <c r="S114" i="2"/>
  <c r="T114" i="2" s="1"/>
  <c r="V114" i="2"/>
  <c r="U114" i="2"/>
  <c r="Z113" i="2"/>
  <c r="AA113" i="2" s="1"/>
  <c r="AC113" i="2"/>
  <c r="AB113" i="2"/>
  <c r="S113" i="2"/>
  <c r="T113" i="2" s="1"/>
  <c r="V113" i="2"/>
  <c r="U113" i="2"/>
  <c r="Z112" i="2"/>
  <c r="AA112" i="2" s="1"/>
  <c r="AC112" i="2"/>
  <c r="AB112" i="2"/>
  <c r="S112" i="2"/>
  <c r="T112" i="2" s="1"/>
  <c r="V112" i="2"/>
  <c r="U112" i="2"/>
  <c r="Z111" i="2"/>
  <c r="AA111" i="2" s="1"/>
  <c r="AC111" i="2"/>
  <c r="AB111" i="2"/>
  <c r="S111" i="2"/>
  <c r="T111" i="2" s="1"/>
  <c r="V111" i="2"/>
  <c r="U111" i="2"/>
  <c r="Z110" i="2"/>
  <c r="AA110" i="2" s="1"/>
  <c r="AC110" i="2"/>
  <c r="AB110" i="2"/>
  <c r="S110" i="2"/>
  <c r="T110" i="2" s="1"/>
  <c r="V110" i="2"/>
  <c r="Y108" i="2" s="1"/>
  <c r="U110" i="2"/>
  <c r="Z109" i="2"/>
  <c r="AA109" i="2" s="1"/>
  <c r="AC109" i="2"/>
  <c r="AB109" i="2"/>
  <c r="S109" i="2"/>
  <c r="T109" i="2" s="1"/>
  <c r="V109" i="2"/>
  <c r="U109" i="2"/>
  <c r="Z108" i="2"/>
  <c r="AB108" i="2" s="1"/>
  <c r="AE108" i="2" s="1"/>
  <c r="AC108" i="2"/>
  <c r="AF108" i="2" s="1"/>
  <c r="AA108" i="2"/>
  <c r="AD108" i="2"/>
  <c r="S108" i="2"/>
  <c r="U108" i="2"/>
  <c r="Z88" i="2"/>
  <c r="Z89" i="2"/>
  <c r="AA89" i="2" s="1"/>
  <c r="Z90" i="2"/>
  <c r="AB90" i="2" s="1"/>
  <c r="AC90" i="2"/>
  <c r="Z91" i="2"/>
  <c r="Z92" i="2"/>
  <c r="AB92" i="2"/>
  <c r="AC92" i="2"/>
  <c r="Z93" i="2"/>
  <c r="AC93" i="2"/>
  <c r="AC94" i="2"/>
  <c r="AB89" i="2"/>
  <c r="AB93" i="2"/>
  <c r="AB94" i="2"/>
  <c r="AA90" i="2"/>
  <c r="AA91" i="2"/>
  <c r="AA93" i="2"/>
  <c r="AA94" i="2"/>
  <c r="S88" i="2"/>
  <c r="U88" i="2" s="1"/>
  <c r="V88" i="2"/>
  <c r="S89" i="2"/>
  <c r="V89" i="2"/>
  <c r="S90" i="2"/>
  <c r="T90" i="2" s="1"/>
  <c r="S91" i="2"/>
  <c r="U91" i="2"/>
  <c r="V91" i="2"/>
  <c r="S92" i="2"/>
  <c r="S93" i="2"/>
  <c r="V93" i="2"/>
  <c r="S94" i="2"/>
  <c r="S95" i="2"/>
  <c r="U95" i="2"/>
  <c r="V95" i="2"/>
  <c r="S96" i="2"/>
  <c r="V96" i="2"/>
  <c r="S97" i="2"/>
  <c r="U97" i="2" s="1"/>
  <c r="V97" i="2"/>
  <c r="U89" i="2"/>
  <c r="U93" i="2"/>
  <c r="U96" i="2"/>
  <c r="T88" i="2"/>
  <c r="T89" i="2"/>
  <c r="T91" i="2"/>
  <c r="T92" i="2"/>
  <c r="T93" i="2"/>
  <c r="T95" i="2"/>
  <c r="T96" i="2"/>
  <c r="T97" i="2"/>
  <c r="Z84" i="2"/>
  <c r="AB84" i="2"/>
  <c r="Z83" i="2"/>
  <c r="AA83" i="2" s="1"/>
  <c r="Z82" i="2"/>
  <c r="Z81" i="2"/>
  <c r="AA81" i="2"/>
  <c r="Z80" i="2"/>
  <c r="Z79" i="2"/>
  <c r="Z78" i="2"/>
  <c r="AB78" i="2" s="1"/>
  <c r="Z73" i="2"/>
  <c r="AC73" i="2" s="1"/>
  <c r="Z72" i="2"/>
  <c r="AC72" i="2"/>
  <c r="Z71" i="2"/>
  <c r="AC71" i="2" s="1"/>
  <c r="Z70" i="2"/>
  <c r="Z69" i="2"/>
  <c r="Z68" i="2"/>
  <c r="AC68" i="2" s="1"/>
  <c r="AF68" i="2" s="1"/>
  <c r="Z61" i="2"/>
  <c r="Z60" i="2"/>
  <c r="Z59" i="2"/>
  <c r="Z58" i="2"/>
  <c r="AB58" i="2" s="1"/>
  <c r="Z57" i="2"/>
  <c r="Z56" i="2"/>
  <c r="AB56" i="2" s="1"/>
  <c r="Z52" i="2"/>
  <c r="Z51" i="2"/>
  <c r="Z50" i="2"/>
  <c r="Z49" i="2"/>
  <c r="Z48" i="2"/>
  <c r="Z47" i="2"/>
  <c r="AC47" i="2" s="1"/>
  <c r="Z46" i="2"/>
  <c r="AC46" i="2" s="1"/>
  <c r="Z42" i="2"/>
  <c r="Z41" i="2"/>
  <c r="Z40" i="2"/>
  <c r="Z39" i="2"/>
  <c r="Z38" i="2"/>
  <c r="Z37" i="2"/>
  <c r="Z36" i="2"/>
  <c r="Z32" i="2"/>
  <c r="Z31" i="2"/>
  <c r="Z30" i="2"/>
  <c r="Z29" i="2"/>
  <c r="Z28" i="2"/>
  <c r="AC28" i="2" s="1"/>
  <c r="Z27" i="2"/>
  <c r="Z26" i="2"/>
  <c r="Z22" i="2"/>
  <c r="AC22" i="2" s="1"/>
  <c r="Z21" i="2"/>
  <c r="Z20" i="2"/>
  <c r="Z19" i="2"/>
  <c r="Z18" i="2"/>
  <c r="AC18" i="2" s="1"/>
  <c r="Z17" i="2"/>
  <c r="Z16" i="2"/>
  <c r="Z8" i="2"/>
  <c r="Z9" i="2"/>
  <c r="Z10" i="2"/>
  <c r="AC10" i="2" s="1"/>
  <c r="Z11" i="2"/>
  <c r="Z7" i="2"/>
  <c r="Z12" i="2"/>
  <c r="Z6" i="2"/>
  <c r="AB6" i="2" s="1"/>
  <c r="AC84" i="2"/>
  <c r="AA84" i="2"/>
  <c r="AB83" i="2"/>
  <c r="AA82" i="2"/>
  <c r="AC81" i="2"/>
  <c r="AB81" i="2"/>
  <c r="AA80" i="2"/>
  <c r="AD78" i="2" s="1"/>
  <c r="AC79" i="2"/>
  <c r="AB79" i="2"/>
  <c r="AA79" i="2"/>
  <c r="AC78" i="2"/>
  <c r="AA78" i="2"/>
  <c r="S78" i="2"/>
  <c r="V78" i="2"/>
  <c r="S79" i="2"/>
  <c r="U79" i="2" s="1"/>
  <c r="T79" i="2"/>
  <c r="S80" i="2"/>
  <c r="V80" i="2"/>
  <c r="S81" i="2"/>
  <c r="U81" i="2" s="1"/>
  <c r="V81" i="2"/>
  <c r="S82" i="2"/>
  <c r="V82" i="2"/>
  <c r="S83" i="2"/>
  <c r="T83" i="2"/>
  <c r="S84" i="2"/>
  <c r="V84" i="2"/>
  <c r="S85" i="2"/>
  <c r="V85" i="2"/>
  <c r="S86" i="2"/>
  <c r="V86" i="2"/>
  <c r="S87" i="2"/>
  <c r="U87" i="2" s="1"/>
  <c r="T87" i="2"/>
  <c r="U83" i="2"/>
  <c r="U85" i="2"/>
  <c r="T78" i="2"/>
  <c r="T80" i="2"/>
  <c r="T82" i="2"/>
  <c r="T84" i="2"/>
  <c r="T86" i="2"/>
  <c r="AC74" i="2"/>
  <c r="AB74" i="2"/>
  <c r="AA74" i="2"/>
  <c r="AB73" i="2"/>
  <c r="AA73" i="2"/>
  <c r="AB72" i="2"/>
  <c r="AB71" i="2"/>
  <c r="AA71" i="2"/>
  <c r="AC69" i="2"/>
  <c r="AB69" i="2"/>
  <c r="AA69" i="2"/>
  <c r="S68" i="2"/>
  <c r="V68" i="2"/>
  <c r="S69" i="2"/>
  <c r="S70" i="2"/>
  <c r="V70" i="2"/>
  <c r="S71" i="2"/>
  <c r="S72" i="2"/>
  <c r="T72" i="2" s="1"/>
  <c r="S73" i="2"/>
  <c r="V73" i="2"/>
  <c r="S74" i="2"/>
  <c r="U74" i="2" s="1"/>
  <c r="S75" i="2"/>
  <c r="U75" i="2"/>
  <c r="V75" i="2"/>
  <c r="S76" i="2"/>
  <c r="S77" i="2"/>
  <c r="V77" i="2"/>
  <c r="U68" i="2"/>
  <c r="U70" i="2"/>
  <c r="U72" i="2"/>
  <c r="U73" i="2"/>
  <c r="U77" i="2"/>
  <c r="T68" i="2"/>
  <c r="T70" i="2"/>
  <c r="T71" i="2"/>
  <c r="T73" i="2"/>
  <c r="T75" i="2"/>
  <c r="T77" i="2"/>
  <c r="AC62" i="2"/>
  <c r="AB62" i="2"/>
  <c r="AA62" i="2"/>
  <c r="AC61" i="2"/>
  <c r="AB61" i="2"/>
  <c r="AA61" i="2"/>
  <c r="AC60" i="2"/>
  <c r="AB60" i="2"/>
  <c r="AA60" i="2"/>
  <c r="AC59" i="2"/>
  <c r="AC58" i="2"/>
  <c r="AA58" i="2"/>
  <c r="AC57" i="2"/>
  <c r="AB57" i="2"/>
  <c r="AA57" i="2"/>
  <c r="AC56" i="2"/>
  <c r="AF56" i="2" s="1"/>
  <c r="S56" i="2"/>
  <c r="V56" i="2"/>
  <c r="S57" i="2"/>
  <c r="S58" i="2"/>
  <c r="U58" i="2"/>
  <c r="S59" i="2"/>
  <c r="V59" i="2" s="1"/>
  <c r="S60" i="2"/>
  <c r="T60" i="2" s="1"/>
  <c r="V60" i="2"/>
  <c r="S61" i="2"/>
  <c r="V61" i="2" s="1"/>
  <c r="S62" i="2"/>
  <c r="U62" i="2"/>
  <c r="S63" i="2"/>
  <c r="S64" i="2"/>
  <c r="V64" i="2"/>
  <c r="S65" i="2"/>
  <c r="U61" i="2"/>
  <c r="T56" i="2"/>
  <c r="T58" i="2"/>
  <c r="T62" i="2"/>
  <c r="T64" i="2"/>
  <c r="AC52" i="2"/>
  <c r="AC51" i="2"/>
  <c r="AB51" i="2"/>
  <c r="AA51" i="2"/>
  <c r="AC50" i="2"/>
  <c r="AB50" i="2"/>
  <c r="AA50" i="2"/>
  <c r="AC48" i="2"/>
  <c r="AB48" i="2"/>
  <c r="AA48" i="2"/>
  <c r="AB47" i="2"/>
  <c r="AA47" i="2"/>
  <c r="AB46" i="2"/>
  <c r="S46" i="2"/>
  <c r="V46" i="2"/>
  <c r="S47" i="2"/>
  <c r="S48" i="2"/>
  <c r="T48" i="2"/>
  <c r="V48" i="2"/>
  <c r="S49" i="2"/>
  <c r="V49" i="2"/>
  <c r="S50" i="2"/>
  <c r="V50" i="2"/>
  <c r="S51" i="2"/>
  <c r="V51" i="2"/>
  <c r="S52" i="2"/>
  <c r="V52" i="2" s="1"/>
  <c r="T52" i="2"/>
  <c r="S53" i="2"/>
  <c r="V53" i="2"/>
  <c r="S54" i="2"/>
  <c r="S55" i="2"/>
  <c r="V55" i="2"/>
  <c r="U46" i="2"/>
  <c r="U48" i="2"/>
  <c r="U49" i="2"/>
  <c r="U51" i="2"/>
  <c r="U52" i="2"/>
  <c r="U53" i="2"/>
  <c r="U55" i="2"/>
  <c r="T46" i="2"/>
  <c r="T49" i="2"/>
  <c r="T51" i="2"/>
  <c r="T53" i="2"/>
  <c r="T55" i="2"/>
  <c r="AC42" i="2"/>
  <c r="AB42" i="2"/>
  <c r="AA42" i="2"/>
  <c r="AC41" i="2"/>
  <c r="AB41" i="2"/>
  <c r="AA41" i="2"/>
  <c r="AA40" i="2"/>
  <c r="AC38" i="2"/>
  <c r="AB38" i="2"/>
  <c r="AA38" i="2"/>
  <c r="AC37" i="2"/>
  <c r="AB37" i="2"/>
  <c r="AA37" i="2"/>
  <c r="AA36" i="2"/>
  <c r="S36" i="2"/>
  <c r="S37" i="2"/>
  <c r="S38" i="2"/>
  <c r="S39" i="2"/>
  <c r="U39" i="2" s="1"/>
  <c r="S40" i="2"/>
  <c r="T40" i="2" s="1"/>
  <c r="S41" i="2"/>
  <c r="S42" i="2"/>
  <c r="U42" i="2" s="1"/>
  <c r="S43" i="2"/>
  <c r="U43" i="2" s="1"/>
  <c r="S44" i="2"/>
  <c r="S45" i="2"/>
  <c r="U45" i="2" s="1"/>
  <c r="U37" i="2"/>
  <c r="T36" i="2"/>
  <c r="T44" i="2"/>
  <c r="AC31" i="2"/>
  <c r="AB31" i="2"/>
  <c r="AA31" i="2"/>
  <c r="AC30" i="2"/>
  <c r="AB30" i="2"/>
  <c r="AA30" i="2"/>
  <c r="AB29" i="2"/>
  <c r="AA28" i="2"/>
  <c r="AC27" i="2"/>
  <c r="AB27" i="2"/>
  <c r="AA27" i="2"/>
  <c r="AC26" i="2"/>
  <c r="AB26" i="2"/>
  <c r="AA26" i="2"/>
  <c r="S26" i="2"/>
  <c r="V26" i="2" s="1"/>
  <c r="S27" i="2"/>
  <c r="T27" i="2" s="1"/>
  <c r="V27" i="2"/>
  <c r="S28" i="2"/>
  <c r="V28" i="2" s="1"/>
  <c r="S29" i="2"/>
  <c r="V29" i="2" s="1"/>
  <c r="S30" i="2"/>
  <c r="V30" i="2"/>
  <c r="S31" i="2"/>
  <c r="S32" i="2"/>
  <c r="V32" i="2"/>
  <c r="S33" i="2"/>
  <c r="S34" i="2"/>
  <c r="U34" i="2" s="1"/>
  <c r="S35" i="2"/>
  <c r="V35" i="2"/>
  <c r="U26" i="2"/>
  <c r="U27" i="2"/>
  <c r="U28" i="2"/>
  <c r="U30" i="2"/>
  <c r="U31" i="2"/>
  <c r="U32" i="2"/>
  <c r="U35" i="2"/>
  <c r="T26" i="2"/>
  <c r="T28" i="2"/>
  <c r="T29" i="2"/>
  <c r="T30" i="2"/>
  <c r="T32" i="2"/>
  <c r="T35" i="2"/>
  <c r="AB22" i="2"/>
  <c r="AA22" i="2"/>
  <c r="AC20" i="2"/>
  <c r="AB20" i="2"/>
  <c r="AA20" i="2"/>
  <c r="AC19" i="2"/>
  <c r="AB19" i="2"/>
  <c r="AA19" i="2"/>
  <c r="AB18" i="2"/>
  <c r="AA18" i="2"/>
  <c r="AC16" i="2"/>
  <c r="AB16" i="2"/>
  <c r="AA16" i="2"/>
  <c r="S16" i="2"/>
  <c r="S17" i="2"/>
  <c r="S18" i="2"/>
  <c r="U18" i="2" s="1"/>
  <c r="S19" i="2"/>
  <c r="S20" i="2"/>
  <c r="S21" i="2"/>
  <c r="S22" i="2"/>
  <c r="S23" i="2"/>
  <c r="S24" i="2"/>
  <c r="V24" i="2" s="1"/>
  <c r="S25" i="2"/>
  <c r="U17" i="2"/>
  <c r="U23" i="2"/>
  <c r="U25" i="2"/>
  <c r="T16" i="2"/>
  <c r="T20" i="2"/>
  <c r="S66" i="2"/>
  <c r="S67" i="2"/>
  <c r="V67" i="2" s="1"/>
  <c r="U67" i="2"/>
  <c r="T67" i="2"/>
  <c r="S15" i="2"/>
  <c r="V15" i="2" s="1"/>
  <c r="U15" i="2"/>
  <c r="T15" i="2"/>
  <c r="S8" i="2"/>
  <c r="T8" i="2"/>
  <c r="S9" i="2"/>
  <c r="S10" i="2"/>
  <c r="S11" i="2"/>
  <c r="T11" i="2" s="1"/>
  <c r="V11" i="2"/>
  <c r="S12" i="2"/>
  <c r="V12" i="2"/>
  <c r="S13" i="2"/>
  <c r="V13" i="2" s="1"/>
  <c r="T13" i="2"/>
  <c r="S14" i="2"/>
  <c r="S7" i="2"/>
  <c r="V7" i="2"/>
  <c r="S6" i="2"/>
  <c r="U6" i="2" s="1"/>
  <c r="AA7" i="2"/>
  <c r="AB7" i="2"/>
  <c r="AC7" i="2"/>
  <c r="AA8" i="2"/>
  <c r="AB8" i="2"/>
  <c r="AC8" i="2"/>
  <c r="AA9" i="2"/>
  <c r="AA10" i="2"/>
  <c r="AA11" i="2"/>
  <c r="AB11" i="2"/>
  <c r="AC11" i="2"/>
  <c r="AC12" i="2"/>
  <c r="T7" i="2"/>
  <c r="V8" i="2"/>
  <c r="T10" i="2"/>
  <c r="U10" i="2"/>
  <c r="V10" i="2"/>
  <c r="T12" i="2"/>
  <c r="U12" i="2"/>
  <c r="T14" i="2"/>
  <c r="U14" i="2"/>
  <c r="V14" i="2"/>
  <c r="AS21" i="1"/>
  <c r="AR21" i="1"/>
  <c r="AS19" i="1"/>
  <c r="AR19" i="1"/>
  <c r="AN19" i="1"/>
  <c r="AQ21" i="1"/>
  <c r="AP21" i="1"/>
  <c r="AQ19" i="1"/>
  <c r="AP19" i="1"/>
  <c r="AM21" i="1"/>
  <c r="AL21" i="1"/>
  <c r="AM19" i="1"/>
  <c r="AL19" i="1"/>
  <c r="AK21" i="1"/>
  <c r="AK19" i="1"/>
  <c r="AO19" i="1"/>
  <c r="AJ19" i="1"/>
  <c r="AJ21" i="1"/>
  <c r="AO21" i="1"/>
  <c r="AN21" i="1"/>
  <c r="AF19" i="1"/>
  <c r="AG19" i="1"/>
  <c r="AH19" i="1"/>
  <c r="AI19" i="1"/>
  <c r="AF21" i="1"/>
  <c r="AG21" i="1"/>
  <c r="AH21" i="1"/>
  <c r="AI21" i="1"/>
  <c r="Y21" i="1"/>
  <c r="X21" i="1"/>
  <c r="Y19" i="1"/>
  <c r="X19" i="1"/>
  <c r="AD19" i="1"/>
  <c r="AE19" i="1"/>
  <c r="AD21" i="1"/>
  <c r="AE21" i="1"/>
  <c r="AB19" i="1"/>
  <c r="AC19" i="1"/>
  <c r="AB21" i="1"/>
  <c r="AC21" i="1"/>
  <c r="Z19" i="1"/>
  <c r="AA19" i="1"/>
  <c r="Z21" i="1"/>
  <c r="AA21" i="1"/>
  <c r="W21" i="1"/>
  <c r="V21" i="1"/>
  <c r="W19" i="1"/>
  <c r="V19" i="1"/>
  <c r="U19" i="1"/>
  <c r="T19" i="1"/>
  <c r="U21" i="1"/>
  <c r="T21" i="1"/>
  <c r="S21" i="1"/>
  <c r="R21" i="1"/>
  <c r="S19" i="1"/>
  <c r="R19" i="1"/>
  <c r="Q21" i="1"/>
  <c r="P21" i="1"/>
  <c r="Q19" i="1"/>
  <c r="P19" i="1"/>
  <c r="O21" i="1"/>
  <c r="O19" i="1"/>
  <c r="N19" i="1"/>
  <c r="N21" i="1"/>
  <c r="M19" i="1"/>
  <c r="L19" i="1"/>
  <c r="M21" i="1"/>
  <c r="L21" i="1"/>
  <c r="I21" i="1"/>
  <c r="H21" i="1"/>
  <c r="I19" i="1"/>
  <c r="H19" i="1"/>
  <c r="K21" i="1"/>
  <c r="J21" i="1"/>
  <c r="K19" i="1"/>
  <c r="J19" i="1"/>
  <c r="D19" i="1"/>
  <c r="E19" i="1"/>
  <c r="D21" i="1"/>
  <c r="E21" i="1"/>
  <c r="B19" i="1"/>
  <c r="C19" i="1"/>
  <c r="B21" i="1"/>
  <c r="C21" i="1"/>
  <c r="U8" i="2"/>
  <c r="T21" i="2"/>
  <c r="U24" i="2"/>
  <c r="V20" i="2"/>
  <c r="U20" i="2"/>
  <c r="V16" i="2"/>
  <c r="U16" i="2"/>
  <c r="U7" i="2"/>
  <c r="V23" i="2"/>
  <c r="T23" i="2"/>
  <c r="T45" i="2"/>
  <c r="V45" i="2"/>
  <c r="T37" i="2"/>
  <c r="V37" i="2"/>
  <c r="U22" i="2"/>
  <c r="V18" i="2"/>
  <c r="V40" i="2"/>
  <c r="U40" i="2"/>
  <c r="V36" i="2"/>
  <c r="U36" i="2"/>
  <c r="T18" i="2"/>
  <c r="V25" i="2"/>
  <c r="T25" i="2"/>
  <c r="V17" i="2"/>
  <c r="T17" i="2"/>
  <c r="V43" i="2"/>
  <c r="T43" i="2"/>
  <c r="V39" i="2"/>
  <c r="T39" i="2"/>
  <c r="T65" i="2"/>
  <c r="T61" i="2"/>
  <c r="T57" i="2"/>
  <c r="U64" i="2"/>
  <c r="U60" i="2"/>
  <c r="U56" i="2"/>
  <c r="V62" i="2"/>
  <c r="V58" i="2"/>
  <c r="AB68" i="2"/>
  <c r="AC70" i="2"/>
  <c r="AA72" i="2"/>
  <c r="T85" i="2"/>
  <c r="W78" i="2"/>
  <c r="T81" i="2"/>
  <c r="U84" i="2"/>
  <c r="U80" i="2"/>
  <c r="X78" i="2" s="1"/>
  <c r="V87" i="2"/>
  <c r="Y78" i="2" s="1"/>
  <c r="V83" i="2"/>
  <c r="V79" i="2"/>
  <c r="AA92" i="2"/>
  <c r="T108" i="2"/>
  <c r="W108" i="2"/>
  <c r="V108" i="2"/>
  <c r="AA138" i="2"/>
  <c r="AC138" i="2"/>
  <c r="AA140" i="2"/>
  <c r="AC142" i="2"/>
  <c r="AA144" i="2"/>
  <c r="AA150" i="2"/>
  <c r="AC152" i="2"/>
  <c r="AC160" i="2"/>
  <c r="AC164" i="2"/>
  <c r="AC169" i="2"/>
  <c r="AA170" i="2"/>
  <c r="AC174" i="2"/>
  <c r="T99" i="2"/>
  <c r="AB99" i="2"/>
  <c r="AE98" i="2" s="1"/>
  <c r="T101" i="2"/>
  <c r="AB101" i="2"/>
  <c r="AC118" i="2"/>
  <c r="AA118" i="2"/>
  <c r="AB118" i="2"/>
  <c r="AC120" i="2"/>
  <c r="AA120" i="2"/>
  <c r="AC122" i="2"/>
  <c r="AA122" i="2"/>
  <c r="U126" i="2"/>
  <c r="V126" i="2"/>
  <c r="U122" i="2"/>
  <c r="V122" i="2"/>
  <c r="U118" i="2"/>
  <c r="V118" i="2"/>
  <c r="V137" i="2"/>
  <c r="U137" i="2"/>
  <c r="T137" i="2"/>
  <c r="V134" i="2"/>
  <c r="U134" i="2"/>
  <c r="T134" i="2"/>
  <c r="V187" i="2"/>
  <c r="U187" i="2"/>
  <c r="T187" i="2"/>
  <c r="AB140" i="2"/>
  <c r="AB144" i="2"/>
  <c r="AB150" i="2"/>
  <c r="AA161" i="2"/>
  <c r="AA100" i="2"/>
  <c r="AA102" i="2"/>
  <c r="T103" i="2"/>
  <c r="V103" i="2"/>
  <c r="T104" i="2"/>
  <c r="V104" i="2"/>
  <c r="U180" i="2"/>
  <c r="V180" i="2"/>
  <c r="T180" i="2"/>
  <c r="AB193" i="2"/>
  <c r="AA193" i="2"/>
  <c r="AC193" i="2"/>
  <c r="U206" i="2"/>
  <c r="T206" i="2"/>
  <c r="V206" i="2"/>
  <c r="T63" i="2"/>
  <c r="AA68" i="2"/>
  <c r="U86" i="2"/>
  <c r="U82" i="2"/>
  <c r="U78" i="2"/>
  <c r="AB161" i="2"/>
  <c r="AB100" i="2"/>
  <c r="AB102" i="2"/>
  <c r="AC119" i="2"/>
  <c r="AA119" i="2"/>
  <c r="AC121" i="2"/>
  <c r="AA121" i="2"/>
  <c r="V124" i="2"/>
  <c r="U124" i="2"/>
  <c r="T124" i="2"/>
  <c r="V120" i="2"/>
  <c r="U120" i="2"/>
  <c r="T120" i="2"/>
  <c r="W118" i="2" s="1"/>
  <c r="T129" i="2"/>
  <c r="U129" i="2"/>
  <c r="V129" i="2"/>
  <c r="U182" i="2"/>
  <c r="V182" i="2"/>
  <c r="T182" i="2"/>
  <c r="AC98" i="2"/>
  <c r="AA98" i="2"/>
  <c r="AD98" i="2"/>
  <c r="AA103" i="2"/>
  <c r="AC103" i="2"/>
  <c r="AF98" i="2" s="1"/>
  <c r="V184" i="2"/>
  <c r="AB188" i="2"/>
  <c r="AC188" i="2"/>
  <c r="AB190" i="2"/>
  <c r="AA192" i="2"/>
  <c r="AC192" i="2"/>
  <c r="AB192" i="2"/>
  <c r="AB133" i="2"/>
  <c r="AA133" i="2"/>
  <c r="AB129" i="2"/>
  <c r="AA129" i="2"/>
  <c r="U193" i="2"/>
  <c r="T193" i="2"/>
  <c r="U194" i="2"/>
  <c r="T194" i="2"/>
  <c r="U205" i="2"/>
  <c r="X198" i="2"/>
  <c r="T205" i="2"/>
  <c r="U207" i="2"/>
  <c r="T207" i="2"/>
  <c r="T127" i="2"/>
  <c r="T123" i="2"/>
  <c r="T119" i="2"/>
  <c r="T131" i="2"/>
  <c r="V132" i="2"/>
  <c r="U132" i="2"/>
  <c r="AB131" i="2"/>
  <c r="AA179" i="2"/>
  <c r="AA181" i="2"/>
  <c r="AA183" i="2"/>
  <c r="T186" i="2"/>
  <c r="U190" i="2"/>
  <c r="U192" i="2"/>
  <c r="V195" i="2"/>
  <c r="U195" i="2"/>
  <c r="V218" i="2"/>
  <c r="U218" i="2"/>
  <c r="T125" i="2"/>
  <c r="T121" i="2"/>
  <c r="V136" i="2"/>
  <c r="U136" i="2"/>
  <c r="V133" i="2"/>
  <c r="V128" i="2"/>
  <c r="U128" i="2"/>
  <c r="AA131" i="2"/>
  <c r="AC133" i="2"/>
  <c r="AC129" i="2"/>
  <c r="AF128" i="2"/>
  <c r="V178" i="2"/>
  <c r="AC191" i="2"/>
  <c r="V193" i="2"/>
  <c r="V196" i="2"/>
  <c r="U196" i="2"/>
  <c r="V205" i="2"/>
  <c r="Y198" i="2" s="1"/>
  <c r="T198" i="2"/>
  <c r="W198" i="2" s="1"/>
  <c r="AA208" i="2"/>
  <c r="U219" i="2"/>
  <c r="AB219" i="2"/>
  <c r="U220" i="2"/>
  <c r="AB220" i="2"/>
  <c r="U221" i="2"/>
  <c r="AB221" i="2"/>
  <c r="AE218" i="2" s="1"/>
  <c r="U222" i="2"/>
  <c r="AB222" i="2"/>
  <c r="U223" i="2"/>
  <c r="AB223" i="2"/>
  <c r="U224" i="2"/>
  <c r="T208" i="2"/>
  <c r="AA218" i="2"/>
  <c r="AD218" i="2" s="1"/>
  <c r="W188" i="2" l="1"/>
  <c r="W178" i="2"/>
  <c r="AF16" i="2"/>
  <c r="X128" i="2"/>
  <c r="AE56" i="2"/>
  <c r="U33" i="2"/>
  <c r="V33" i="2"/>
  <c r="T38" i="2"/>
  <c r="V38" i="2"/>
  <c r="V47" i="2"/>
  <c r="U47" i="2"/>
  <c r="AC17" i="2"/>
  <c r="AB17" i="2"/>
  <c r="AB39" i="2"/>
  <c r="AA39" i="2"/>
  <c r="AD36" i="2" s="1"/>
  <c r="V94" i="2"/>
  <c r="T94" i="2"/>
  <c r="W88" i="2" s="1"/>
  <c r="AB88" i="2"/>
  <c r="AC88" i="2"/>
  <c r="AC139" i="2"/>
  <c r="AF138" i="2" s="1"/>
  <c r="AB139" i="2"/>
  <c r="AE138" i="2" s="1"/>
  <c r="V158" i="2"/>
  <c r="U158" i="2"/>
  <c r="V6" i="2"/>
  <c r="T24" i="2"/>
  <c r="U19" i="2"/>
  <c r="X16" i="2" s="1"/>
  <c r="V19" i="2"/>
  <c r="Y16" i="2" s="1"/>
  <c r="T19" i="2"/>
  <c r="AA17" i="2"/>
  <c r="AB28" i="2"/>
  <c r="T41" i="2"/>
  <c r="V41" i="2"/>
  <c r="AC83" i="2"/>
  <c r="AA12" i="2"/>
  <c r="AB12" i="2"/>
  <c r="AB9" i="2"/>
  <c r="AE6" i="2" s="1"/>
  <c r="AC9" i="2"/>
  <c r="AA29" i="2"/>
  <c r="AD26" i="2" s="1"/>
  <c r="AC29" i="2"/>
  <c r="AF26" i="2" s="1"/>
  <c r="AC36" i="2"/>
  <c r="AB36" i="2"/>
  <c r="AC40" i="2"/>
  <c r="AB40" i="2"/>
  <c r="AA70" i="2"/>
  <c r="AD68" i="2" s="1"/>
  <c r="AB70" i="2"/>
  <c r="AE68" i="2" s="1"/>
  <c r="U94" i="2"/>
  <c r="X88" i="2"/>
  <c r="V146" i="2"/>
  <c r="U150" i="2"/>
  <c r="AC153" i="2"/>
  <c r="AB153" i="2"/>
  <c r="AE148" i="2" s="1"/>
  <c r="U105" i="2"/>
  <c r="T105" i="2"/>
  <c r="W98" i="2" s="1"/>
  <c r="V105" i="2"/>
  <c r="U139" i="2"/>
  <c r="T139" i="2"/>
  <c r="W138" i="2" s="1"/>
  <c r="U147" i="2"/>
  <c r="T147" i="2"/>
  <c r="V151" i="2"/>
  <c r="Y148" i="2" s="1"/>
  <c r="U151" i="2"/>
  <c r="U155" i="2"/>
  <c r="T155" i="2"/>
  <c r="T167" i="2"/>
  <c r="V167" i="2"/>
  <c r="U167" i="2"/>
  <c r="AC178" i="2"/>
  <c r="AB178" i="2"/>
  <c r="AA178" i="2"/>
  <c r="AD178" i="2" s="1"/>
  <c r="AB208" i="2"/>
  <c r="AE208" i="2" s="1"/>
  <c r="AC208" i="2"/>
  <c r="AB212" i="2"/>
  <c r="AA212" i="2"/>
  <c r="AC212" i="2"/>
  <c r="T42" i="2"/>
  <c r="U71" i="2"/>
  <c r="V71" i="2"/>
  <c r="AC21" i="2"/>
  <c r="AB21" i="2"/>
  <c r="AC32" i="2"/>
  <c r="AB32" i="2"/>
  <c r="AC49" i="2"/>
  <c r="AA49" i="2"/>
  <c r="AB80" i="2"/>
  <c r="AC80" i="2"/>
  <c r="AF78" i="2" s="1"/>
  <c r="U107" i="2"/>
  <c r="T107" i="2"/>
  <c r="V107" i="2"/>
  <c r="U142" i="2"/>
  <c r="T142" i="2"/>
  <c r="V154" i="2"/>
  <c r="U154" i="2"/>
  <c r="X148" i="2" s="1"/>
  <c r="T170" i="2"/>
  <c r="W168" i="2" s="1"/>
  <c r="V170" i="2"/>
  <c r="AB213" i="2"/>
  <c r="AA213" i="2"/>
  <c r="AC213" i="2"/>
  <c r="AB154" i="2"/>
  <c r="AC148" i="2"/>
  <c r="U38" i="2"/>
  <c r="T6" i="2"/>
  <c r="W6" i="2" s="1"/>
  <c r="U13" i="2"/>
  <c r="T22" i="2"/>
  <c r="V22" i="2"/>
  <c r="AA21" i="2"/>
  <c r="T34" i="2"/>
  <c r="V34" i="2"/>
  <c r="U29" i="2"/>
  <c r="AA32" i="2"/>
  <c r="V44" i="2"/>
  <c r="U44" i="2"/>
  <c r="V54" i="2"/>
  <c r="U54" i="2"/>
  <c r="T54" i="2"/>
  <c r="U50" i="2"/>
  <c r="T50" i="2"/>
  <c r="U59" i="2"/>
  <c r="V63" i="2"/>
  <c r="U63" i="2"/>
  <c r="AA56" i="2"/>
  <c r="T74" i="2"/>
  <c r="V76" i="2"/>
  <c r="T76" i="2"/>
  <c r="U76" i="2"/>
  <c r="V74" i="2"/>
  <c r="V72" i="2"/>
  <c r="AC89" i="2"/>
  <c r="AC141" i="2"/>
  <c r="AA141" i="2"/>
  <c r="T154" i="2"/>
  <c r="W148" i="2" s="1"/>
  <c r="U170" i="2"/>
  <c r="X168" i="2" s="1"/>
  <c r="AB211" i="2"/>
  <c r="AA211" i="2"/>
  <c r="AC211" i="2"/>
  <c r="U66" i="2"/>
  <c r="V66" i="2"/>
  <c r="T66" i="2"/>
  <c r="AE46" i="2"/>
  <c r="AA6" i="2"/>
  <c r="AD6" i="2" s="1"/>
  <c r="AC6" i="2"/>
  <c r="AF6" i="2" s="1"/>
  <c r="AF46" i="2"/>
  <c r="W158" i="2"/>
  <c r="V138" i="2"/>
  <c r="U138" i="2"/>
  <c r="T162" i="2"/>
  <c r="U162" i="2"/>
  <c r="U183" i="2"/>
  <c r="V183" i="2"/>
  <c r="T183" i="2"/>
  <c r="AA189" i="2"/>
  <c r="AD188" i="2" s="1"/>
  <c r="AB189" i="2"/>
  <c r="AE188" i="2" s="1"/>
  <c r="AB209" i="2"/>
  <c r="AA209" i="2"/>
  <c r="AD208" i="2" s="1"/>
  <c r="AC209" i="2"/>
  <c r="AC190" i="2"/>
  <c r="AF188" i="2" s="1"/>
  <c r="U184" i="2"/>
  <c r="U197" i="2"/>
  <c r="AA123" i="2"/>
  <c r="AD118" i="2" s="1"/>
  <c r="V197" i="2"/>
  <c r="AC123" i="2"/>
  <c r="AF118" i="2" s="1"/>
  <c r="T59" i="2"/>
  <c r="W56" i="2" s="1"/>
  <c r="AA154" i="2"/>
  <c r="AA148" i="2"/>
  <c r="AA88" i="2"/>
  <c r="AD88" i="2" s="1"/>
  <c r="U11" i="2"/>
  <c r="V42" i="2"/>
  <c r="AB10" i="2"/>
  <c r="T9" i="2"/>
  <c r="U9" i="2"/>
  <c r="X6" i="2" s="1"/>
  <c r="V9" i="2"/>
  <c r="U21" i="2"/>
  <c r="V21" i="2"/>
  <c r="AE16" i="2"/>
  <c r="T33" i="2"/>
  <c r="X26" i="2"/>
  <c r="V31" i="2"/>
  <c r="T31" i="2"/>
  <c r="Y26" i="2"/>
  <c r="U41" i="2"/>
  <c r="AC39" i="2"/>
  <c r="T47" i="2"/>
  <c r="W46" i="2" s="1"/>
  <c r="X46" i="2"/>
  <c r="AA46" i="2"/>
  <c r="V65" i="2"/>
  <c r="U65" i="2"/>
  <c r="V57" i="2"/>
  <c r="Y56" i="2" s="1"/>
  <c r="U57" i="2"/>
  <c r="V69" i="2"/>
  <c r="U69" i="2"/>
  <c r="X68" i="2" s="1"/>
  <c r="T69" i="2"/>
  <c r="W68" i="2" s="1"/>
  <c r="AB49" i="2"/>
  <c r="AB52" i="2"/>
  <c r="AA52" i="2"/>
  <c r="AB59" i="2"/>
  <c r="AA59" i="2"/>
  <c r="AB82" i="2"/>
  <c r="AE78" i="2" s="1"/>
  <c r="AC82" i="2"/>
  <c r="U90" i="2"/>
  <c r="V92" i="2"/>
  <c r="U92" i="2"/>
  <c r="V90" i="2"/>
  <c r="Y88" i="2" s="1"/>
  <c r="AC91" i="2"/>
  <c r="AB91" i="2"/>
  <c r="AA139" i="2"/>
  <c r="AD138" i="2" s="1"/>
  <c r="V142" i="2"/>
  <c r="AA152" i="2"/>
  <c r="V162" i="2"/>
  <c r="U176" i="2"/>
  <c r="V176" i="2"/>
  <c r="T176" i="2"/>
  <c r="AB210" i="2"/>
  <c r="AA210" i="2"/>
  <c r="AC210" i="2"/>
  <c r="V171" i="2"/>
  <c r="U171" i="2"/>
  <c r="U119" i="2"/>
  <c r="V119" i="2"/>
  <c r="Y118" i="2" s="1"/>
  <c r="U135" i="2"/>
  <c r="T135" i="2"/>
  <c r="U131" i="2"/>
  <c r="V131" i="2"/>
  <c r="Y128" i="2" s="1"/>
  <c r="AB130" i="2"/>
  <c r="AA130" i="2"/>
  <c r="U181" i="2"/>
  <c r="V181" i="2"/>
  <c r="V216" i="2"/>
  <c r="U216" i="2"/>
  <c r="U225" i="2"/>
  <c r="X218" i="2" s="1"/>
  <c r="T225" i="2"/>
  <c r="U227" i="2"/>
  <c r="T227" i="2"/>
  <c r="AB162" i="2"/>
  <c r="AE158" i="2" s="1"/>
  <c r="AA162" i="2"/>
  <c r="AD158" i="2" s="1"/>
  <c r="AA173" i="2"/>
  <c r="AC173" i="2"/>
  <c r="U106" i="2"/>
  <c r="X98" i="2" s="1"/>
  <c r="T106" i="2"/>
  <c r="T164" i="2"/>
  <c r="V164" i="2"/>
  <c r="AB132" i="2"/>
  <c r="AA132" i="2"/>
  <c r="U179" i="2"/>
  <c r="X178" i="2" s="1"/>
  <c r="V179" i="2"/>
  <c r="AB182" i="2"/>
  <c r="AC182" i="2"/>
  <c r="T191" i="2"/>
  <c r="V191" i="2"/>
  <c r="U209" i="2"/>
  <c r="X208" i="2" s="1"/>
  <c r="T209" i="2"/>
  <c r="U210" i="2"/>
  <c r="T210" i="2"/>
  <c r="U211" i="2"/>
  <c r="T211" i="2"/>
  <c r="U212" i="2"/>
  <c r="T212" i="2"/>
  <c r="U213" i="2"/>
  <c r="T213" i="2"/>
  <c r="U214" i="2"/>
  <c r="T214" i="2"/>
  <c r="AA163" i="2"/>
  <c r="AC163" i="2"/>
  <c r="AF158" i="2" s="1"/>
  <c r="AB168" i="2"/>
  <c r="AA168" i="2"/>
  <c r="AB170" i="2"/>
  <c r="AC170" i="2"/>
  <c r="AB172" i="2"/>
  <c r="AA172" i="2"/>
  <c r="U165" i="2"/>
  <c r="T165" i="2"/>
  <c r="U173" i="2"/>
  <c r="T173" i="2"/>
  <c r="U127" i="2"/>
  <c r="V127" i="2"/>
  <c r="T133" i="2"/>
  <c r="W128" i="2" s="1"/>
  <c r="U133" i="2"/>
  <c r="AB180" i="2"/>
  <c r="AC180" i="2"/>
  <c r="V189" i="2"/>
  <c r="Y188" i="2" s="1"/>
  <c r="U189" i="2"/>
  <c r="X188" i="2" s="1"/>
  <c r="V215" i="2"/>
  <c r="Y208" i="2" s="1"/>
  <c r="U215" i="2"/>
  <c r="V217" i="2"/>
  <c r="U217" i="2"/>
  <c r="V219" i="2"/>
  <c r="Y218" i="2" s="1"/>
  <c r="T219" i="2"/>
  <c r="W218" i="2" s="1"/>
  <c r="V221" i="2"/>
  <c r="T221" i="2"/>
  <c r="V223" i="2"/>
  <c r="T223" i="2"/>
  <c r="U226" i="2"/>
  <c r="T226" i="2"/>
  <c r="AF88" i="2" l="1"/>
  <c r="AD168" i="2"/>
  <c r="X118" i="2"/>
  <c r="Y68" i="2"/>
  <c r="W26" i="2"/>
  <c r="AD56" i="2"/>
  <c r="X36" i="2"/>
  <c r="AE26" i="2"/>
  <c r="Y158" i="2"/>
  <c r="AE88" i="2"/>
  <c r="Y46" i="2"/>
  <c r="AE168" i="2"/>
  <c r="AD128" i="2"/>
  <c r="X138" i="2"/>
  <c r="AF148" i="2"/>
  <c r="AE178" i="2"/>
  <c r="AE36" i="2"/>
  <c r="AD16" i="2"/>
  <c r="Y36" i="2"/>
  <c r="X158" i="2"/>
  <c r="Y178" i="2"/>
  <c r="AF168" i="2"/>
  <c r="W208" i="2"/>
  <c r="AE128" i="2"/>
  <c r="X56" i="2"/>
  <c r="AD46" i="2"/>
  <c r="AD148" i="2"/>
  <c r="Y138" i="2"/>
  <c r="Y168" i="2"/>
  <c r="AF208" i="2"/>
  <c r="AF178" i="2"/>
  <c r="Y98" i="2"/>
  <c r="AF36" i="2"/>
  <c r="W16" i="2"/>
  <c r="Y6" i="2"/>
  <c r="W36" i="2"/>
</calcChain>
</file>

<file path=xl/sharedStrings.xml><?xml version="1.0" encoding="utf-8"?>
<sst xmlns="http://schemas.openxmlformats.org/spreadsheetml/2006/main" count="519" uniqueCount="214">
  <si>
    <t>DEPTH</t>
  </si>
  <si>
    <t>MEAN C</t>
  </si>
  <si>
    <t>MEAN P</t>
  </si>
  <si>
    <t>INT.CHL</t>
  </si>
  <si>
    <t>EXTRACTED CHLOROPHYLL</t>
  </si>
  <si>
    <t>LATITUDE: 44.2663</t>
  </si>
  <si>
    <t>LONGITUDE: -063.3167</t>
  </si>
  <si>
    <t>DATE</t>
  </si>
  <si>
    <t>ID</t>
  </si>
  <si>
    <t>CHL</t>
  </si>
  <si>
    <t>PHAEO</t>
  </si>
  <si>
    <t>J. DAY</t>
  </si>
  <si>
    <t>Date</t>
  </si>
  <si>
    <t>Time(L)</t>
  </si>
  <si>
    <t>Cruise#</t>
  </si>
  <si>
    <t>Platform</t>
  </si>
  <si>
    <t>CTDFName</t>
  </si>
  <si>
    <t>Sequence</t>
  </si>
  <si>
    <t>INT.CHL (0-BOT)</t>
  </si>
  <si>
    <t>INT. CHL (0-50)</t>
  </si>
  <si>
    <t>COLUMN</t>
  </si>
  <si>
    <t>0 - 50m</t>
  </si>
  <si>
    <t>SAMBRO</t>
  </si>
  <si>
    <t>FIXED STATION 2 HFX LINE CHL RESULTS 1999</t>
  </si>
  <si>
    <t>COL.</t>
  </si>
  <si>
    <t>1m Chl</t>
  </si>
  <si>
    <t>N</t>
  </si>
  <si>
    <t>S</t>
  </si>
  <si>
    <t>P</t>
  </si>
  <si>
    <t>Nutrients</t>
  </si>
  <si>
    <t>Column</t>
  </si>
  <si>
    <t>Integrated</t>
  </si>
  <si>
    <t>0 - 50 M</t>
  </si>
  <si>
    <t xml:space="preserve">Nutrient </t>
  </si>
  <si>
    <t xml:space="preserve">Integrating </t>
  </si>
  <si>
    <t>Depth</t>
  </si>
  <si>
    <t>Range</t>
  </si>
  <si>
    <t>Values</t>
  </si>
  <si>
    <t>Discrete</t>
  </si>
  <si>
    <t>EXTRACTED CHLOROPHYLL &amp; NUTS</t>
  </si>
  <si>
    <t>Oxygen</t>
  </si>
  <si>
    <t>uMol/l</t>
  </si>
  <si>
    <t>Orion</t>
  </si>
  <si>
    <t>O2 Meter</t>
  </si>
  <si>
    <t>Sambro</t>
  </si>
  <si>
    <t>TIME(z)</t>
  </si>
  <si>
    <t>VESSEL</t>
  </si>
  <si>
    <t>NEEDLER</t>
  </si>
  <si>
    <t>Needler</t>
  </si>
  <si>
    <t>W. Alexander</t>
  </si>
  <si>
    <t>Earl Grey</t>
  </si>
  <si>
    <t>ml/l</t>
  </si>
  <si>
    <t>Day of Yr</t>
  </si>
  <si>
    <t>BOTTLE</t>
  </si>
  <si>
    <t>Seahorse</t>
  </si>
  <si>
    <t>Recovery</t>
  </si>
  <si>
    <t>Refresh</t>
  </si>
  <si>
    <t>HUDSON</t>
  </si>
  <si>
    <t>Time(Z)</t>
  </si>
  <si>
    <t>Prince 5 Sampling Diary</t>
  </si>
  <si>
    <t>Shediac Valley Sampling Diary</t>
  </si>
  <si>
    <t>FIXED STATION 2 HFX LINE CHL RESULTS 2003</t>
  </si>
  <si>
    <t>Hfx. Stn 2 Sampling Diary 2003</t>
  </si>
  <si>
    <t>BCD2003666</t>
  </si>
  <si>
    <t>InSitu</t>
  </si>
  <si>
    <t>%</t>
  </si>
  <si>
    <t>Saturation</t>
  </si>
  <si>
    <t>JAN 15,2003</t>
  </si>
  <si>
    <t>FEB. 17,2003</t>
  </si>
  <si>
    <t>NED2003002</t>
  </si>
  <si>
    <t>0302000P.HEX</t>
  </si>
  <si>
    <t>Salinity</t>
  </si>
  <si>
    <t>MAR. 20/2003</t>
  </si>
  <si>
    <t>MAR 6,2003</t>
  </si>
  <si>
    <t>MAR. 4,2003</t>
  </si>
  <si>
    <t>NED2003003</t>
  </si>
  <si>
    <t>0303000P.HEX</t>
  </si>
  <si>
    <t>0303002P.HEX</t>
  </si>
  <si>
    <t>0303112P.HEX</t>
  </si>
  <si>
    <t>&lt;== CTD Cast not good on the down</t>
  </si>
  <si>
    <t>Hudson</t>
  </si>
  <si>
    <t>APR. 12,2003</t>
  </si>
  <si>
    <t>HUD2003005</t>
  </si>
  <si>
    <t>d005a001.dat</t>
  </si>
  <si>
    <t>d005a025.dat</t>
  </si>
  <si>
    <t>Time</t>
  </si>
  <si>
    <t>APR. 18,2003</t>
  </si>
  <si>
    <t>Deploy_1</t>
  </si>
  <si>
    <t>FLUOR</t>
  </si>
  <si>
    <t>VALUES</t>
  </si>
  <si>
    <t>EXRACT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</si>
  <si>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</si>
  <si>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</si>
  <si>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</si>
  <si>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</si>
  <si>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</si>
  <si>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</si>
  <si>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</si>
  <si>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</si>
  <si>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</si>
  <si>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</si>
  <si>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</si>
  <si>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</si>
  <si>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</si>
  <si>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</si>
  <si>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</si>
  <si>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</si>
  <si>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</si>
  <si>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</si>
  <si>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</si>
  <si>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</si>
  <si>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</si>
  <si>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</si>
  <si>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</si>
  <si>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</si>
  <si>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</si>
  <si>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</si>
  <si>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</si>
  <si>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</si>
  <si>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</si>
  <si>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Matthew</t>
  </si>
  <si>
    <t>Deploy trip</t>
  </si>
  <si>
    <t>Lunenburg</t>
  </si>
  <si>
    <t>MAY 5,2003</t>
  </si>
  <si>
    <t>MAT2003014</t>
  </si>
  <si>
    <t>MATTHEW</t>
  </si>
  <si>
    <t>03014001.hex</t>
  </si>
  <si>
    <t>MAY 16,2003</t>
  </si>
  <si>
    <t>HUD2003010</t>
  </si>
  <si>
    <t>010A401.dat</t>
  </si>
  <si>
    <t>SOLAS Cruise</t>
  </si>
  <si>
    <t>HUD2003021</t>
  </si>
  <si>
    <t>021A009.dat</t>
  </si>
  <si>
    <t>M.Mitchell</t>
  </si>
  <si>
    <t>Spring Shelf AZMP</t>
  </si>
  <si>
    <t>ESShelf Survey</t>
  </si>
  <si>
    <t>Georges Bk Survey</t>
  </si>
  <si>
    <t>AZMP</t>
  </si>
  <si>
    <t>MAY 29,2003</t>
  </si>
  <si>
    <t>1uM_depth</t>
  </si>
  <si>
    <t>Nitrate</t>
  </si>
  <si>
    <t>Silicate</t>
  </si>
  <si>
    <t>Attempt to calibrate the Seatech fluorometer on SBE25=BO#1 using 2002 extracted data</t>
  </si>
  <si>
    <t>JUNE 26,2003</t>
  </si>
  <si>
    <t>NED2003036</t>
  </si>
  <si>
    <t>033600AP.hex</t>
  </si>
  <si>
    <t>0336155P.hex</t>
  </si>
  <si>
    <t>MFD July Groundfish 1 GearTestRun</t>
  </si>
  <si>
    <t>JULY 18,2003</t>
  </si>
  <si>
    <t>MFD July Groundfish 1/2</t>
  </si>
  <si>
    <t>JULY 31,2003</t>
  </si>
  <si>
    <t>NED2003042</t>
  </si>
  <si>
    <t>0342078P.hex</t>
  </si>
  <si>
    <t>MFD July Groundfish 2/2</t>
  </si>
  <si>
    <t>AUG 13,2003</t>
  </si>
  <si>
    <t>03666102.hex</t>
  </si>
  <si>
    <t>JULY 13,2003</t>
  </si>
  <si>
    <t>SEPT 03,2003</t>
  </si>
  <si>
    <t>SEPT 16,2003</t>
  </si>
  <si>
    <t>HUD2003038</t>
  </si>
  <si>
    <t>d038a009.dat</t>
  </si>
  <si>
    <t>Lab. Sea start mission</t>
  </si>
  <si>
    <t>HUD2003067</t>
  </si>
  <si>
    <t>067A001.DAT</t>
  </si>
  <si>
    <t>067A046.DAT</t>
  </si>
  <si>
    <t>FALL SHELF AZMP</t>
  </si>
  <si>
    <t>067A019.DAT</t>
  </si>
  <si>
    <t>OCT 19,2003</t>
  </si>
  <si>
    <t>OCT 24,2003</t>
  </si>
  <si>
    <t>OCT 31,2003</t>
  </si>
  <si>
    <t>HUD2003072</t>
  </si>
  <si>
    <t>072A011.dat</t>
  </si>
  <si>
    <t>NOV. 12,2003</t>
  </si>
  <si>
    <t>Salinometer</t>
  </si>
  <si>
    <t>DEC 22,2003</t>
  </si>
  <si>
    <t>HUD2003078</t>
  </si>
  <si>
    <t>078A034.dat</t>
  </si>
  <si>
    <t>M.Mitchell shelf</t>
  </si>
  <si>
    <t>03666103.hex</t>
  </si>
  <si>
    <t>03666104.hex</t>
  </si>
  <si>
    <t xml:space="preserve"> 03666101.Hex</t>
  </si>
  <si>
    <t>B. Greenan seaHorse/Lunenberg</t>
  </si>
  <si>
    <t>nan</t>
  </si>
  <si>
    <t>E. Head / Slope Mission</t>
  </si>
  <si>
    <t>&gt; 50 M</t>
  </si>
  <si>
    <t>Modifications to "STN2PLT" sheet for headers made so they could be easily read by Gordana Lazin's R script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</si>
  <si>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</si>
  <si>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</si>
  <si>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</si>
  <si>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t>Inna Yashayaeva</t>
  </si>
  <si>
    <t>sdate</t>
  </si>
  <si>
    <t>stime</t>
  </si>
  <si>
    <t>vessel</t>
  </si>
  <si>
    <t>id</t>
  </si>
  <si>
    <t>depth</t>
  </si>
  <si>
    <t>Chl_a_Holm-Hansen_F</t>
  </si>
  <si>
    <t>Phaeo_Holm-HansenF</t>
  </si>
  <si>
    <t>Chl_int</t>
  </si>
  <si>
    <t>Phaeo_int</t>
  </si>
  <si>
    <t>Chl_int_50m</t>
  </si>
  <si>
    <t>Phaeo_int_50m</t>
  </si>
  <si>
    <t>gmt_doy</t>
  </si>
  <si>
    <t>O2_Electrode</t>
  </si>
  <si>
    <t>o2_ml</t>
  </si>
  <si>
    <t>o2_um</t>
  </si>
  <si>
    <t>NO2NO3_Tech_F</t>
  </si>
  <si>
    <t>SiO4_Tech_F</t>
  </si>
  <si>
    <t>PO4_Tech_F</t>
  </si>
  <si>
    <t>Salinity_Sal_PSS</t>
  </si>
  <si>
    <t>NO2NO3_Tech_F_int&gt;50m</t>
  </si>
  <si>
    <t>SiO4_Tech_F_int&gt;50m</t>
  </si>
  <si>
    <t>PO4_Tech_F_int&gt;50m</t>
  </si>
  <si>
    <r>
      <t xml:space="preserve">This file was created using information from original file </t>
    </r>
    <r>
      <rPr>
        <b/>
        <sz val="10"/>
        <color indexed="8"/>
        <rFont val="Arial"/>
        <family val="2"/>
      </rPr>
      <t>Stn2_chlsum_2003.xls</t>
    </r>
    <r>
      <rPr>
        <sz val="10"/>
        <rFont val="Arial"/>
      </rPr>
      <t xml:space="preserve"> </t>
    </r>
  </si>
  <si>
    <t>located in \\dcnsbiona01a\BIODataSvcSrc\BIOCHEMInventory\Data_by_Year_and_Cruise\2000-2009\2003\BCD2003666\Files from BIOdatainfo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</si>
</sst>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3" formatCode="0.000"/>
    <numFmt numFmtId="174" formatCode="0.0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21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173" fontId="0" fillId="0" borderId="0" xfId="0" applyNumberFormat="1"/>
    <xf numFmtId="15" fontId="0" fillId="0" borderId="0" xfId="0" applyNumberFormat="1"/>
    <xf numFmtId="0" fontId="1" fillId="0" borderId="0" xfId="0" applyFont="1"/>
    <xf numFmtId="15" fontId="2" fillId="0" borderId="0" xfId="0" applyNumberFormat="1" applyFont="1"/>
    <xf numFmtId="0" fontId="2" fillId="0" borderId="0" xfId="0" applyFont="1"/>
    <xf numFmtId="173" fontId="2" fillId="0" borderId="0" xfId="0" applyNumberFormat="1" applyFont="1"/>
    <xf numFmtId="1" fontId="2" fillId="0" borderId="0" xfId="0" applyNumberFormat="1" applyFont="1"/>
    <xf numFmtId="17" fontId="0" fillId="0" borderId="0" xfId="0" applyNumberFormat="1"/>
    <xf numFmtId="17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3" fontId="1" fillId="0" borderId="0" xfId="0" applyNumberFormat="1" applyFont="1"/>
    <xf numFmtId="173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 applyProtection="1">
      <alignment horizontal="center"/>
      <protection locked="0"/>
    </xf>
    <xf numFmtId="173" fontId="1" fillId="0" borderId="0" xfId="0" applyNumberFormat="1" applyFont="1" applyAlignment="1">
      <alignment horizontal="center"/>
    </xf>
    <xf numFmtId="1" fontId="0" fillId="0" borderId="0" xfId="0" applyNumberFormat="1"/>
    <xf numFmtId="173" fontId="0" fillId="0" borderId="0" xfId="0" applyNumberFormat="1" applyBorder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3" fontId="2" fillId="0" borderId="0" xfId="0" applyNumberFormat="1" applyFont="1" applyAlignment="1"/>
    <xf numFmtId="174" fontId="2" fillId="0" borderId="0" xfId="0" applyNumberFormat="1" applyFont="1" applyAlignment="1">
      <alignment horizontal="center"/>
    </xf>
    <xf numFmtId="173" fontId="1" fillId="0" borderId="0" xfId="0" applyNumberFormat="1" applyFont="1" applyAlignment="1"/>
    <xf numFmtId="15" fontId="2" fillId="0" borderId="0" xfId="0" applyNumberFormat="1" applyFont="1" applyAlignment="1">
      <alignment horizontal="center"/>
    </xf>
    <xf numFmtId="21" fontId="2" fillId="0" borderId="0" xfId="0" applyNumberFormat="1" applyFont="1" applyAlignment="1">
      <alignment horizontal="center"/>
    </xf>
    <xf numFmtId="0" fontId="1" fillId="0" borderId="0" xfId="0" applyFont="1" applyBorder="1"/>
    <xf numFmtId="173" fontId="2" fillId="0" borderId="0" xfId="0" applyNumberFormat="1" applyFont="1" applyBorder="1" applyAlignment="1">
      <alignment horizontal="center"/>
    </xf>
    <xf numFmtId="173" fontId="1" fillId="0" borderId="0" xfId="0" applyNumberFormat="1" applyFont="1" applyBorder="1" applyAlignment="1">
      <alignment horizontal="center"/>
    </xf>
    <xf numFmtId="173" fontId="1" fillId="0" borderId="0" xfId="0" applyNumberFormat="1" applyFont="1" applyBorder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5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1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17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174" fontId="1" fillId="0" borderId="0" xfId="0" applyNumberFormat="1" applyFont="1" applyBorder="1" applyAlignment="1">
      <alignment horizontal="center"/>
    </xf>
    <xf numFmtId="15" fontId="1" fillId="0" borderId="0" xfId="0" applyNumberFormat="1" applyFont="1" applyAlignment="1">
      <alignment horizontal="center"/>
    </xf>
    <xf numFmtId="21" fontId="1" fillId="0" borderId="0" xfId="0" applyNumberFormat="1" applyFont="1" applyAlignment="1">
      <alignment horizontal="center"/>
    </xf>
    <xf numFmtId="17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74" fontId="0" fillId="0" borderId="0" xfId="0" applyNumberFormat="1"/>
    <xf numFmtId="174" fontId="2" fillId="0" borderId="0" xfId="0" applyNumberFormat="1" applyFont="1" applyAlignment="1">
      <alignment horizontal="left"/>
    </xf>
    <xf numFmtId="174" fontId="1" fillId="0" borderId="0" xfId="0" applyNumberFormat="1" applyFont="1" applyAlignment="1">
      <alignment horizontal="center" vertical="top"/>
    </xf>
    <xf numFmtId="2" fontId="2" fillId="0" borderId="0" xfId="0" applyNumberFormat="1" applyFont="1" applyAlignment="1">
      <alignment horizontal="center"/>
    </xf>
    <xf numFmtId="0" fontId="0" fillId="0" borderId="0" xfId="0" applyFont="1"/>
    <xf numFmtId="174" fontId="5" fillId="0" borderId="0" xfId="0" applyNumberFormat="1" applyFont="1" applyAlignment="1">
      <alignment horizontal="center"/>
    </xf>
    <xf numFmtId="173" fontId="5" fillId="0" borderId="0" xfId="0" applyNumberFormat="1" applyFont="1" applyAlignment="1">
      <alignment horizontal="center"/>
    </xf>
    <xf numFmtId="173" fontId="5" fillId="0" borderId="0" xfId="0" applyNumberFormat="1" applyFont="1" applyBorder="1" applyAlignment="1">
      <alignment horizontal="center"/>
    </xf>
    <xf numFmtId="15" fontId="0" fillId="2" borderId="0" xfId="0" applyNumberFormat="1" applyFill="1"/>
    <xf numFmtId="21" fontId="0" fillId="2" borderId="0" xfId="0" applyNumberFormat="1" applyFill="1"/>
    <xf numFmtId="0" fontId="1" fillId="2" borderId="0" xfId="0" applyFont="1" applyFill="1" applyBorder="1" applyAlignment="1">
      <alignment horizontal="center"/>
    </xf>
    <xf numFmtId="0" fontId="0" fillId="2" borderId="0" xfId="0" applyFill="1"/>
    <xf numFmtId="173" fontId="2" fillId="2" borderId="0" xfId="0" applyNumberFormat="1" applyFont="1" applyFill="1" applyBorder="1" applyAlignment="1">
      <alignment horizontal="center"/>
    </xf>
    <xf numFmtId="173" fontId="1" fillId="2" borderId="0" xfId="0" applyNumberFormat="1" applyFont="1" applyFill="1" applyBorder="1" applyAlignment="1">
      <alignment horizontal="center"/>
    </xf>
    <xf numFmtId="173" fontId="0" fillId="2" borderId="0" xfId="0" applyNumberFormat="1" applyFill="1" applyAlignment="1">
      <alignment horizontal="center"/>
    </xf>
    <xf numFmtId="17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74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/>
    <xf numFmtId="173" fontId="2" fillId="2" borderId="0" xfId="0" applyNumberFormat="1" applyFont="1" applyFill="1" applyAlignment="1">
      <alignment horizontal="center"/>
    </xf>
    <xf numFmtId="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BO#1 SEATECH FLUOR VS CHL </a:t>
            </a:r>
          </a:p>
        </c:rich>
      </c:tx>
      <c:layout>
        <c:manualLayout>
          <c:xMode val="edge"/>
          <c:yMode val="edge"/>
          <c:x val="0.24248949567999278"/>
          <c:y val="1.79856115107913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48512469521682"/>
          <c:y val="0.23381294964028776"/>
          <c:w val="0.78540854828383633"/>
          <c:h val="0.51798561151079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FLUORCALIB!$G$4</c:f>
              <c:strCache>
                <c:ptCount val="1"/>
                <c:pt idx="0">
                  <c:v>FLUOR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FLUORCALIB!$F$5:$F$134</c:f>
              <c:numCache>
                <c:formatCode>0.000</c:formatCode>
                <c:ptCount val="130"/>
                <c:pt idx="0">
                  <c:v>0.50784338842975207</c:v>
                </c:pt>
                <c:pt idx="1">
                  <c:v>0.50784338842975207</c:v>
                </c:pt>
                <c:pt idx="2">
                  <c:v>0.49560619834710751</c:v>
                </c:pt>
                <c:pt idx="3">
                  <c:v>0.48948760330578511</c:v>
                </c:pt>
                <c:pt idx="4">
                  <c:v>0.44053884297520662</c:v>
                </c:pt>
                <c:pt idx="5">
                  <c:v>0.35487851239669421</c:v>
                </c:pt>
                <c:pt idx="6">
                  <c:v>0.22026942148760326</c:v>
                </c:pt>
                <c:pt idx="7">
                  <c:v>0.11515743801652892</c:v>
                </c:pt>
                <c:pt idx="8">
                  <c:v>3.5433057851239673E-2</c:v>
                </c:pt>
                <c:pt idx="9">
                  <c:v>2.1396818181818187E-2</c:v>
                </c:pt>
                <c:pt idx="10">
                  <c:v>6.3598594628099177</c:v>
                </c:pt>
                <c:pt idx="11">
                  <c:v>7.0352427685950403</c:v>
                </c:pt>
                <c:pt idx="12">
                  <c:v>7.7669080165289266</c:v>
                </c:pt>
                <c:pt idx="13">
                  <c:v>5.6844761570247933</c:v>
                </c:pt>
                <c:pt idx="14">
                  <c:v>2.8703790495867771</c:v>
                </c:pt>
                <c:pt idx="15">
                  <c:v>0.41606446280991732</c:v>
                </c:pt>
                <c:pt idx="16">
                  <c:v>0.29369256198347116</c:v>
                </c:pt>
                <c:pt idx="17">
                  <c:v>0.18967644628099173</c:v>
                </c:pt>
                <c:pt idx="18">
                  <c:v>7.9724380165289266E-2</c:v>
                </c:pt>
                <c:pt idx="19">
                  <c:v>3.0118099173553726E-2</c:v>
                </c:pt>
                <c:pt idx="20">
                  <c:v>0.52619917355371904</c:v>
                </c:pt>
                <c:pt idx="21">
                  <c:v>0.52619917355371892</c:v>
                </c:pt>
                <c:pt idx="22">
                  <c:v>0.58126652892561992</c:v>
                </c:pt>
                <c:pt idx="23">
                  <c:v>0.55679214876033067</c:v>
                </c:pt>
                <c:pt idx="24">
                  <c:v>0.44665743801652891</c:v>
                </c:pt>
                <c:pt idx="25">
                  <c:v>0.47725041322314066</c:v>
                </c:pt>
                <c:pt idx="26">
                  <c:v>0.35487851239669432</c:v>
                </c:pt>
                <c:pt idx="27">
                  <c:v>0.13996057851239671</c:v>
                </c:pt>
                <c:pt idx="28">
                  <c:v>7.6181074380165276E-2</c:v>
                </c:pt>
                <c:pt idx="29">
                  <c:v>4.960628099173553E-2</c:v>
                </c:pt>
                <c:pt idx="30">
                  <c:v>4.9528109090909087</c:v>
                </c:pt>
                <c:pt idx="31">
                  <c:v>5.0090928512396697</c:v>
                </c:pt>
                <c:pt idx="32">
                  <c:v>5.3467845041322324</c:v>
                </c:pt>
                <c:pt idx="33">
                  <c:v>5.9658858677685949</c:v>
                </c:pt>
                <c:pt idx="34">
                  <c:v>6.4724233471074388</c:v>
                </c:pt>
                <c:pt idx="35">
                  <c:v>9.6242121074380158</c:v>
                </c:pt>
                <c:pt idx="36">
                  <c:v>0.65939733471074391</c:v>
                </c:pt>
                <c:pt idx="37">
                  <c:v>0.2692181818181818</c:v>
                </c:pt>
                <c:pt idx="38">
                  <c:v>0.15413380165289264</c:v>
                </c:pt>
                <c:pt idx="39">
                  <c:v>0.1435038842975207</c:v>
                </c:pt>
                <c:pt idx="40">
                  <c:v>0.28757396694214876</c:v>
                </c:pt>
                <c:pt idx="41">
                  <c:v>0.52619917355371904</c:v>
                </c:pt>
                <c:pt idx="42">
                  <c:v>1.1049360743801655</c:v>
                </c:pt>
                <c:pt idx="43">
                  <c:v>1.158400723140496</c:v>
                </c:pt>
                <c:pt idx="44">
                  <c:v>0.6950404338842977</c:v>
                </c:pt>
                <c:pt idx="45">
                  <c:v>0.67721888429752075</c:v>
                </c:pt>
                <c:pt idx="46">
                  <c:v>0.48948760330578522</c:v>
                </c:pt>
                <c:pt idx="47">
                  <c:v>0.11625330578512397</c:v>
                </c:pt>
                <c:pt idx="48">
                  <c:v>0.373</c:v>
                </c:pt>
                <c:pt idx="49">
                  <c:v>0.36699999999999999</c:v>
                </c:pt>
                <c:pt idx="50">
                  <c:v>0.45900000000000002</c:v>
                </c:pt>
                <c:pt idx="51">
                  <c:v>0.46500000000000002</c:v>
                </c:pt>
                <c:pt idx="52">
                  <c:v>1.1579999999999999</c:v>
                </c:pt>
                <c:pt idx="53">
                  <c:v>2.6549999999999998</c:v>
                </c:pt>
                <c:pt idx="54">
                  <c:v>1.1579999999999999</c:v>
                </c:pt>
                <c:pt idx="55">
                  <c:v>0.22600000000000001</c:v>
                </c:pt>
                <c:pt idx="56">
                  <c:v>0.27500000000000002</c:v>
                </c:pt>
                <c:pt idx="57">
                  <c:v>0.184</c:v>
                </c:pt>
                <c:pt idx="58">
                  <c:v>7.9724380165289266E-2</c:v>
                </c:pt>
                <c:pt idx="59">
                  <c:v>8.85826446280992E-2</c:v>
                </c:pt>
                <c:pt idx="60">
                  <c:v>8.503933884297521E-2</c:v>
                </c:pt>
                <c:pt idx="61">
                  <c:v>7.7952727272727271E-2</c:v>
                </c:pt>
                <c:pt idx="62">
                  <c:v>8.85826446280992E-2</c:v>
                </c:pt>
                <c:pt idx="63">
                  <c:v>8.1496033057851275E-2</c:v>
                </c:pt>
                <c:pt idx="64">
                  <c:v>2.2045206611570244E-2</c:v>
                </c:pt>
                <c:pt idx="65">
                  <c:v>2.3341983471074378E-2</c:v>
                </c:pt>
                <c:pt idx="66">
                  <c:v>2.4638760330578512E-2</c:v>
                </c:pt>
                <c:pt idx="67">
                  <c:v>9.0774380165289277E-3</c:v>
                </c:pt>
                <c:pt idx="68">
                  <c:v>9.077438016528926E-3</c:v>
                </c:pt>
                <c:pt idx="69">
                  <c:v>1.0374214876033057E-2</c:v>
                </c:pt>
                <c:pt idx="70">
                  <c:v>0.39159008264462813</c:v>
                </c:pt>
                <c:pt idx="71">
                  <c:v>0.43442024793388434</c:v>
                </c:pt>
                <c:pt idx="72">
                  <c:v>0.64245247933884309</c:v>
                </c:pt>
                <c:pt idx="73">
                  <c:v>0.60574090909090916</c:v>
                </c:pt>
                <c:pt idx="74">
                  <c:v>0.53843636363636371</c:v>
                </c:pt>
                <c:pt idx="75">
                  <c:v>0.2936925619834711</c:v>
                </c:pt>
                <c:pt idx="76">
                  <c:v>8.5039338842975223E-2</c:v>
                </c:pt>
                <c:pt idx="77">
                  <c:v>1.2967768595041323E-2</c:v>
                </c:pt>
                <c:pt idx="78">
                  <c:v>2.2045206611570257E-2</c:v>
                </c:pt>
                <c:pt idx="79">
                  <c:v>1.2967768595041323E-2</c:v>
                </c:pt>
                <c:pt idx="80">
                  <c:v>0.40382727272727281</c:v>
                </c:pt>
                <c:pt idx="81">
                  <c:v>0.36711570247933883</c:v>
                </c:pt>
                <c:pt idx="82">
                  <c:v>0.39770867768595042</c:v>
                </c:pt>
                <c:pt idx="83">
                  <c:v>0.63021528925619852</c:v>
                </c:pt>
                <c:pt idx="84">
                  <c:v>0.85660330578512411</c:v>
                </c:pt>
                <c:pt idx="85">
                  <c:v>0.27533677685950414</c:v>
                </c:pt>
                <c:pt idx="86">
                  <c:v>0.34264132231404965</c:v>
                </c:pt>
                <c:pt idx="87">
                  <c:v>7.086611570247936E-2</c:v>
                </c:pt>
                <c:pt idx="88">
                  <c:v>2.0100041322314049E-2</c:v>
                </c:pt>
                <c:pt idx="89">
                  <c:v>2.9825867768595058E-2</c:v>
                </c:pt>
                <c:pt idx="90">
                  <c:v>0.4038272727272727</c:v>
                </c:pt>
                <c:pt idx="91">
                  <c:v>0.44665743801652902</c:v>
                </c:pt>
                <c:pt idx="92">
                  <c:v>0.43442024793388434</c:v>
                </c:pt>
                <c:pt idx="93">
                  <c:v>0.52008057851239675</c:v>
                </c:pt>
                <c:pt idx="94">
                  <c:v>0.89943347107438021</c:v>
                </c:pt>
                <c:pt idx="95">
                  <c:v>0.59962231404958688</c:v>
                </c:pt>
                <c:pt idx="96">
                  <c:v>0.2692181818181818</c:v>
                </c:pt>
                <c:pt idx="97">
                  <c:v>4.074801652892563E-2</c:v>
                </c:pt>
                <c:pt idx="98">
                  <c:v>1.8154876033057855E-2</c:v>
                </c:pt>
                <c:pt idx="99">
                  <c:v>1.2967768595041319E-2</c:v>
                </c:pt>
                <c:pt idx="100">
                  <c:v>0.36099710743801655</c:v>
                </c:pt>
                <c:pt idx="101">
                  <c:v>0.44053884297520668</c:v>
                </c:pt>
                <c:pt idx="102">
                  <c:v>0.47725041322314055</c:v>
                </c:pt>
                <c:pt idx="103">
                  <c:v>0.76482438016528942</c:v>
                </c:pt>
                <c:pt idx="104">
                  <c:v>0.87495909090909096</c:v>
                </c:pt>
                <c:pt idx="105">
                  <c:v>1.1227576239669423</c:v>
                </c:pt>
                <c:pt idx="106">
                  <c:v>0.42830165289256206</c:v>
                </c:pt>
                <c:pt idx="107">
                  <c:v>6.0236198347107431E-2</c:v>
                </c:pt>
                <c:pt idx="108">
                  <c:v>2.3990371900826438E-2</c:v>
                </c:pt>
                <c:pt idx="109">
                  <c:v>1.4912933884297517E-2</c:v>
                </c:pt>
                <c:pt idx="110">
                  <c:v>1.300973119834711</c:v>
                </c:pt>
                <c:pt idx="111">
                  <c:v>1.3187946694214876</c:v>
                </c:pt>
                <c:pt idx="112">
                  <c:v>0.99800677685950434</c:v>
                </c:pt>
                <c:pt idx="113">
                  <c:v>0.96236367768595044</c:v>
                </c:pt>
                <c:pt idx="114">
                  <c:v>0.99800677685950434</c:v>
                </c:pt>
                <c:pt idx="115">
                  <c:v>0.62375423553719023</c:v>
                </c:pt>
                <c:pt idx="116">
                  <c:v>0.41606446280991738</c:v>
                </c:pt>
                <c:pt idx="117">
                  <c:v>3.5433057851239652E-2</c:v>
                </c:pt>
                <c:pt idx="118">
                  <c:v>2.9000000000000001E-2</c:v>
                </c:pt>
                <c:pt idx="119">
                  <c:v>2.3031487603305773E-2</c:v>
                </c:pt>
                <c:pt idx="120">
                  <c:v>0.34264132231404965</c:v>
                </c:pt>
                <c:pt idx="121">
                  <c:v>0.36711570247933889</c:v>
                </c:pt>
                <c:pt idx="122">
                  <c:v>0.37323429752066117</c:v>
                </c:pt>
                <c:pt idx="123">
                  <c:v>0.36711570247933889</c:v>
                </c:pt>
                <c:pt idx="124">
                  <c:v>0.33040413223140497</c:v>
                </c:pt>
                <c:pt idx="125">
                  <c:v>0.3181669421487604</c:v>
                </c:pt>
                <c:pt idx="126">
                  <c:v>0.31204834710743806</c:v>
                </c:pt>
                <c:pt idx="127">
                  <c:v>9.744090909090912E-2</c:v>
                </c:pt>
                <c:pt idx="128">
                  <c:v>2.1259834710743813E-2</c:v>
                </c:pt>
                <c:pt idx="129">
                  <c:v>9.0774380165289329E-3</c:v>
                </c:pt>
              </c:numCache>
            </c:numRef>
          </c:xVal>
          <c:yVal>
            <c:numRef>
              <c:f>FLUORCALIB!$G$5:$G$134</c:f>
              <c:numCache>
                <c:formatCode>General</c:formatCode>
                <c:ptCount val="130"/>
                <c:pt idx="0">
                  <c:v>0.34560000000000002</c:v>
                </c:pt>
                <c:pt idx="1">
                  <c:v>0.5796</c:v>
                </c:pt>
                <c:pt idx="2">
                  <c:v>0.68330000000000002</c:v>
                </c:pt>
                <c:pt idx="3">
                  <c:v>0.82779999999999998</c:v>
                </c:pt>
                <c:pt idx="4">
                  <c:v>0.78680000000000005</c:v>
                </c:pt>
                <c:pt idx="5">
                  <c:v>0.72650000000000003</c:v>
                </c:pt>
                <c:pt idx="6">
                  <c:v>0.61990000000000001</c:v>
                </c:pt>
                <c:pt idx="7">
                  <c:v>0.44690000000000002</c:v>
                </c:pt>
                <c:pt idx="8">
                  <c:v>0.35870000000000002</c:v>
                </c:pt>
                <c:pt idx="9">
                  <c:v>0.32940000000000003</c:v>
                </c:pt>
                <c:pt idx="10">
                  <c:v>1.296</c:v>
                </c:pt>
                <c:pt idx="11">
                  <c:v>2.67</c:v>
                </c:pt>
                <c:pt idx="12">
                  <c:v>6.8849999999999998</c:v>
                </c:pt>
                <c:pt idx="13">
                  <c:v>4.1619999999999999</c:v>
                </c:pt>
                <c:pt idx="14">
                  <c:v>3.4329999999999998</c:v>
                </c:pt>
                <c:pt idx="15">
                  <c:v>0.93220000000000003</c:v>
                </c:pt>
                <c:pt idx="16">
                  <c:v>0.70620000000000005</c:v>
                </c:pt>
                <c:pt idx="17">
                  <c:v>0.49690000000000001</c:v>
                </c:pt>
                <c:pt idx="18">
                  <c:v>0.38100000000000001</c:v>
                </c:pt>
                <c:pt idx="19">
                  <c:v>0.315</c:v>
                </c:pt>
                <c:pt idx="20">
                  <c:v>0.28710000000000002</c:v>
                </c:pt>
                <c:pt idx="21">
                  <c:v>0.5635</c:v>
                </c:pt>
                <c:pt idx="22">
                  <c:v>0.59809999999999997</c:v>
                </c:pt>
                <c:pt idx="23">
                  <c:v>0.88639999999999997</c:v>
                </c:pt>
                <c:pt idx="24">
                  <c:v>0.9032</c:v>
                </c:pt>
                <c:pt idx="25">
                  <c:v>0.85829999999999995</c:v>
                </c:pt>
                <c:pt idx="26">
                  <c:v>0.82609999999999995</c:v>
                </c:pt>
                <c:pt idx="27">
                  <c:v>0.59299999999999997</c:v>
                </c:pt>
                <c:pt idx="28">
                  <c:v>0.43659999999999999</c:v>
                </c:pt>
                <c:pt idx="29">
                  <c:v>0.38100000000000001</c:v>
                </c:pt>
                <c:pt idx="30">
                  <c:v>2.3690000000000002</c:v>
                </c:pt>
                <c:pt idx="31">
                  <c:v>3.137</c:v>
                </c:pt>
                <c:pt idx="32">
                  <c:v>6.1449999999999996</c:v>
                </c:pt>
                <c:pt idx="33">
                  <c:v>12.25</c:v>
                </c:pt>
                <c:pt idx="34">
                  <c:v>9.4149999999999991</c:v>
                </c:pt>
                <c:pt idx="35">
                  <c:v>9.202</c:v>
                </c:pt>
                <c:pt idx="36">
                  <c:v>2.0299999999999998</c:v>
                </c:pt>
                <c:pt idx="37">
                  <c:v>0.37180000000000002</c:v>
                </c:pt>
                <c:pt idx="38">
                  <c:v>0.14899999999999999</c:v>
                </c:pt>
                <c:pt idx="39">
                  <c:v>0.32969999999999999</c:v>
                </c:pt>
                <c:pt idx="40">
                  <c:v>0.3392</c:v>
                </c:pt>
                <c:pt idx="41">
                  <c:v>0.65959999999999996</c:v>
                </c:pt>
                <c:pt idx="42">
                  <c:v>1.1160000000000001</c:v>
                </c:pt>
                <c:pt idx="43">
                  <c:v>0.19539999999999999</c:v>
                </c:pt>
                <c:pt idx="44">
                  <c:v>0.94279999999999997</c:v>
                </c:pt>
                <c:pt idx="45">
                  <c:v>1.407</c:v>
                </c:pt>
                <c:pt idx="46">
                  <c:v>2.427</c:v>
                </c:pt>
                <c:pt idx="47">
                  <c:v>0.54710000000000003</c:v>
                </c:pt>
                <c:pt idx="48">
                  <c:v>0.1152</c:v>
                </c:pt>
                <c:pt idx="49">
                  <c:v>0.44040000000000001</c:v>
                </c:pt>
                <c:pt idx="50">
                  <c:v>0.78269999999999995</c:v>
                </c:pt>
                <c:pt idx="51">
                  <c:v>1.0840000000000001</c:v>
                </c:pt>
                <c:pt idx="52">
                  <c:v>2.2599999999999998</c:v>
                </c:pt>
                <c:pt idx="53">
                  <c:v>3.347</c:v>
                </c:pt>
                <c:pt idx="54">
                  <c:v>3.1160000000000001</c:v>
                </c:pt>
                <c:pt idx="55">
                  <c:v>0.9345</c:v>
                </c:pt>
                <c:pt idx="56">
                  <c:v>0.79879999999999995</c:v>
                </c:pt>
                <c:pt idx="57">
                  <c:v>0.56159999999999999</c:v>
                </c:pt>
                <c:pt idx="58">
                  <c:v>0.1104</c:v>
                </c:pt>
                <c:pt idx="59">
                  <c:v>0.2848</c:v>
                </c:pt>
                <c:pt idx="60">
                  <c:v>0.30690000000000001</c:v>
                </c:pt>
                <c:pt idx="61">
                  <c:v>0.35160000000000002</c:v>
                </c:pt>
                <c:pt idx="62">
                  <c:v>0.27029999999999998</c:v>
                </c:pt>
                <c:pt idx="63">
                  <c:v>0.30520000000000003</c:v>
                </c:pt>
                <c:pt idx="64">
                  <c:v>0.35160000000000002</c:v>
                </c:pt>
                <c:pt idx="65">
                  <c:v>0.35160000000000002</c:v>
                </c:pt>
                <c:pt idx="66">
                  <c:v>0.35160000000000002</c:v>
                </c:pt>
                <c:pt idx="67">
                  <c:v>0.3579</c:v>
                </c:pt>
                <c:pt idx="68">
                  <c:v>0.38100000000000001</c:v>
                </c:pt>
                <c:pt idx="69">
                  <c:v>0.3387</c:v>
                </c:pt>
                <c:pt idx="70">
                  <c:v>0.35709999999999997</c:v>
                </c:pt>
                <c:pt idx="71">
                  <c:v>0.43049999999999999</c:v>
                </c:pt>
                <c:pt idx="72">
                  <c:v>1.121</c:v>
                </c:pt>
                <c:pt idx="73">
                  <c:v>1.149</c:v>
                </c:pt>
                <c:pt idx="74">
                  <c:v>2.1549999999999998</c:v>
                </c:pt>
                <c:pt idx="75">
                  <c:v>1.0229999999999999</c:v>
                </c:pt>
                <c:pt idx="76">
                  <c:v>0.68169999999999997</c:v>
                </c:pt>
                <c:pt idx="77">
                  <c:v>0.45050000000000001</c:v>
                </c:pt>
                <c:pt idx="78">
                  <c:v>0.46010000000000001</c:v>
                </c:pt>
                <c:pt idx="79">
                  <c:v>0.4168</c:v>
                </c:pt>
                <c:pt idx="80">
                  <c:v>0.59240000000000004</c:v>
                </c:pt>
                <c:pt idx="81">
                  <c:v>0.57730000000000004</c:v>
                </c:pt>
                <c:pt idx="82">
                  <c:v>0.83250000000000002</c:v>
                </c:pt>
                <c:pt idx="83">
                  <c:v>1.879</c:v>
                </c:pt>
                <c:pt idx="84">
                  <c:v>3.9260000000000002</c:v>
                </c:pt>
                <c:pt idx="85">
                  <c:v>0.73809999999999998</c:v>
                </c:pt>
                <c:pt idx="86">
                  <c:v>0.63719999999999999</c:v>
                </c:pt>
                <c:pt idx="87">
                  <c:v>0.48359999999999997</c:v>
                </c:pt>
                <c:pt idx="88">
                  <c:v>0.42799999999999999</c:v>
                </c:pt>
                <c:pt idx="89">
                  <c:v>0.39889999999999998</c:v>
                </c:pt>
                <c:pt idx="90">
                  <c:v>0.41320000000000001</c:v>
                </c:pt>
                <c:pt idx="91">
                  <c:v>0.60119999999999996</c:v>
                </c:pt>
                <c:pt idx="92">
                  <c:v>0.77559999999999996</c:v>
                </c:pt>
                <c:pt idx="93">
                  <c:v>1.2450000000000001</c:v>
                </c:pt>
                <c:pt idx="94">
                  <c:v>1.7869999999999999</c:v>
                </c:pt>
                <c:pt idx="95">
                  <c:v>1.5680000000000001</c:v>
                </c:pt>
                <c:pt idx="96">
                  <c:v>0.71499999999999997</c:v>
                </c:pt>
                <c:pt idx="97">
                  <c:v>0.32229999999999998</c:v>
                </c:pt>
                <c:pt idx="98">
                  <c:v>0.28560000000000002</c:v>
                </c:pt>
                <c:pt idx="99">
                  <c:v>0.2843</c:v>
                </c:pt>
                <c:pt idx="100">
                  <c:v>0.23369999999999999</c:v>
                </c:pt>
                <c:pt idx="101">
                  <c:v>0.55010000000000003</c:v>
                </c:pt>
                <c:pt idx="102">
                  <c:v>0.7359</c:v>
                </c:pt>
                <c:pt idx="103">
                  <c:v>1.5069999999999999</c:v>
                </c:pt>
                <c:pt idx="104">
                  <c:v>2.4700000000000002</c:v>
                </c:pt>
                <c:pt idx="105">
                  <c:v>1.681</c:v>
                </c:pt>
                <c:pt idx="106">
                  <c:v>0.90100000000000002</c:v>
                </c:pt>
                <c:pt idx="107">
                  <c:v>0.33700000000000002</c:v>
                </c:pt>
                <c:pt idx="108">
                  <c:v>0.27989999999999998</c:v>
                </c:pt>
                <c:pt idx="109">
                  <c:v>0.26850000000000002</c:v>
                </c:pt>
                <c:pt idx="110">
                  <c:v>1.1539999999999999</c:v>
                </c:pt>
                <c:pt idx="111">
                  <c:v>1.7569999999999999</c:v>
                </c:pt>
                <c:pt idx="112">
                  <c:v>1.623</c:v>
                </c:pt>
                <c:pt idx="113">
                  <c:v>1.155</c:v>
                </c:pt>
                <c:pt idx="114">
                  <c:v>1.121</c:v>
                </c:pt>
                <c:pt idx="115">
                  <c:v>1.0129999999999999</c:v>
                </c:pt>
                <c:pt idx="116">
                  <c:v>0.74529999999999996</c:v>
                </c:pt>
                <c:pt idx="117">
                  <c:v>0.35299999999999998</c:v>
                </c:pt>
                <c:pt idx="118">
                  <c:v>0.33700000000000002</c:v>
                </c:pt>
                <c:pt idx="119">
                  <c:v>0.32969999999999999</c:v>
                </c:pt>
                <c:pt idx="120">
                  <c:v>0.1225</c:v>
                </c:pt>
                <c:pt idx="121">
                  <c:v>0.57340000000000002</c:v>
                </c:pt>
                <c:pt idx="122">
                  <c:v>0.62270000000000003</c:v>
                </c:pt>
                <c:pt idx="123">
                  <c:v>0.69820000000000004</c:v>
                </c:pt>
                <c:pt idx="124">
                  <c:v>0.7157</c:v>
                </c:pt>
                <c:pt idx="125">
                  <c:v>0.68730000000000002</c:v>
                </c:pt>
                <c:pt idx="126">
                  <c:v>0.59440000000000004</c:v>
                </c:pt>
                <c:pt idx="127">
                  <c:v>0.43959999999999999</c:v>
                </c:pt>
                <c:pt idx="128">
                  <c:v>0.32969999999999999</c:v>
                </c:pt>
                <c:pt idx="129">
                  <c:v>0.30599999999999999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5-4C5B-A99A-51A88865E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57432"/>
        <c:axId val="1"/>
      </c:scatterChart>
      <c:valAx>
        <c:axId val="38235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CHL EXTRACTED</a:t>
                </a:r>
              </a:p>
            </c:rich>
          </c:tx>
          <c:layout>
            <c:manualLayout>
              <c:xMode val="edge"/>
              <c:yMode val="edge"/>
              <c:x val="0.41416354071620876"/>
              <c:y val="0.863309352517985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CTD FLUORESCENCE</a:t>
                </a:r>
              </a:p>
            </c:rich>
          </c:tx>
          <c:layout>
            <c:manualLayout>
              <c:xMode val="edge"/>
              <c:yMode val="edge"/>
              <c:x val="3.4334763948497854E-2"/>
              <c:y val="0.24460431654676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2357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600075</xdr:colOff>
      <xdr:row>3</xdr:row>
      <xdr:rowOff>152400</xdr:rowOff>
    </xdr:from>
    <xdr:to>
      <xdr:col>26</xdr:col>
      <xdr:colOff>161925</xdr:colOff>
      <xdr:row>20</xdr:row>
      <xdr:rowOff>0</xdr:rowOff>
    </xdr:to>
    <xdr:graphicFrame macro="">
      <xdr:nvGraphicFramePr>
        <xdr:cNvPr id="103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42"/>
  <sheetViews>
    <sheetView zoomScale="75" workbookViewId="0">
      <pane xSplit="1" topLeftCell="AH1" activePane="topRight" state="frozen"/>
      <selection pane="topRight" activeCell="AJ27" sqref="AJ27"/>
    </sheetView>
  </sheetViews>
  <sheetFormatPr defaultRowHeight="12.75" x14ac:dyDescent="0.2"/>
  <cols>
    <col min="1" max="1" width="18.85546875" style="11" customWidth="1"/>
    <col min="2" max="2" width="11.42578125" style="5" bestFit="1" customWidth="1"/>
    <col min="3" max="23" width="9.140625" style="5"/>
    <col min="24" max="24" width="10.28515625" style="5" customWidth="1"/>
    <col min="25" max="36" width="9.140625" style="5"/>
    <col min="37" max="37" width="10.5703125" style="5" bestFit="1" customWidth="1"/>
    <col min="38" max="16384" width="9.140625" style="5"/>
  </cols>
  <sheetData>
    <row r="2" spans="1:53" s="10" customFormat="1" x14ac:dyDescent="0.2">
      <c r="A2" s="11" t="s">
        <v>7</v>
      </c>
      <c r="B2" s="10" t="s">
        <v>67</v>
      </c>
      <c r="D2" s="10" t="s">
        <v>68</v>
      </c>
      <c r="F2" s="10" t="s">
        <v>74</v>
      </c>
      <c r="H2" s="10" t="s">
        <v>73</v>
      </c>
      <c r="J2" s="10" t="s">
        <v>72</v>
      </c>
      <c r="L2" s="10" t="s">
        <v>81</v>
      </c>
      <c r="N2" s="10" t="s">
        <v>86</v>
      </c>
      <c r="P2" s="10" t="s">
        <v>123</v>
      </c>
      <c r="R2" s="10" t="s">
        <v>127</v>
      </c>
      <c r="T2" s="10" t="s">
        <v>138</v>
      </c>
      <c r="V2" s="10" t="s">
        <v>143</v>
      </c>
      <c r="X2" s="10" t="s">
        <v>156</v>
      </c>
      <c r="Z2" s="10" t="s">
        <v>148</v>
      </c>
      <c r="AB2" s="10" t="s">
        <v>150</v>
      </c>
      <c r="AD2" s="10" t="s">
        <v>154</v>
      </c>
      <c r="AF2" s="10" t="s">
        <v>157</v>
      </c>
      <c r="AH2" s="10" t="s">
        <v>158</v>
      </c>
      <c r="AJ2" s="10" t="s">
        <v>167</v>
      </c>
      <c r="AL2" s="10" t="s">
        <v>168</v>
      </c>
      <c r="AN2" s="10" t="s">
        <v>169</v>
      </c>
      <c r="AP2" s="10" t="s">
        <v>172</v>
      </c>
      <c r="AR2" s="10" t="s">
        <v>174</v>
      </c>
    </row>
    <row r="3" spans="1:53" x14ac:dyDescent="0.2">
      <c r="A3" s="11" t="s">
        <v>0</v>
      </c>
      <c r="B3" s="5" t="s">
        <v>1</v>
      </c>
      <c r="C3" s="5" t="s">
        <v>2</v>
      </c>
      <c r="D3" s="5" t="s">
        <v>1</v>
      </c>
      <c r="E3" s="5" t="s">
        <v>2</v>
      </c>
      <c r="F3" s="5" t="s">
        <v>1</v>
      </c>
      <c r="G3" s="5" t="s">
        <v>2</v>
      </c>
      <c r="H3" s="5" t="s">
        <v>1</v>
      </c>
      <c r="I3" s="5" t="s">
        <v>2</v>
      </c>
      <c r="J3" s="5" t="s">
        <v>1</v>
      </c>
      <c r="K3" s="5" t="s">
        <v>2</v>
      </c>
      <c r="L3" s="5" t="s">
        <v>1</v>
      </c>
      <c r="M3" s="5" t="s">
        <v>2</v>
      </c>
      <c r="N3" s="5" t="s">
        <v>1</v>
      </c>
      <c r="O3" s="5" t="s">
        <v>2</v>
      </c>
      <c r="P3" s="5" t="s">
        <v>1</v>
      </c>
      <c r="Q3" s="5" t="s">
        <v>2</v>
      </c>
      <c r="R3" s="5" t="s">
        <v>1</v>
      </c>
      <c r="S3" s="5" t="s">
        <v>2</v>
      </c>
      <c r="T3" s="5" t="s">
        <v>1</v>
      </c>
      <c r="U3" s="5" t="s">
        <v>2</v>
      </c>
      <c r="V3" s="5" t="s">
        <v>1</v>
      </c>
      <c r="W3" s="5" t="s">
        <v>2</v>
      </c>
      <c r="X3" s="5" t="s">
        <v>1</v>
      </c>
      <c r="Y3" s="5" t="s">
        <v>2</v>
      </c>
      <c r="Z3" s="5" t="s">
        <v>1</v>
      </c>
      <c r="AA3" s="5" t="s">
        <v>2</v>
      </c>
      <c r="AB3" s="5" t="s">
        <v>1</v>
      </c>
      <c r="AC3" s="5" t="s">
        <v>2</v>
      </c>
      <c r="AD3" s="5" t="s">
        <v>1</v>
      </c>
      <c r="AE3" s="5" t="s">
        <v>2</v>
      </c>
      <c r="AF3" s="5" t="s">
        <v>1</v>
      </c>
      <c r="AG3" s="5" t="s">
        <v>2</v>
      </c>
      <c r="AH3" s="5" t="s">
        <v>1</v>
      </c>
      <c r="AI3" s="5" t="s">
        <v>2</v>
      </c>
      <c r="AJ3" s="5" t="s">
        <v>1</v>
      </c>
      <c r="AK3" s="5" t="s">
        <v>2</v>
      </c>
      <c r="AL3" s="5" t="s">
        <v>1</v>
      </c>
      <c r="AM3" s="5" t="s">
        <v>2</v>
      </c>
      <c r="AN3" s="5" t="s">
        <v>1</v>
      </c>
      <c r="AO3" s="5" t="s">
        <v>2</v>
      </c>
      <c r="AP3" s="5" t="s">
        <v>1</v>
      </c>
      <c r="AQ3" s="5" t="s">
        <v>2</v>
      </c>
      <c r="AR3" s="5" t="s">
        <v>1</v>
      </c>
      <c r="AS3" s="5" t="s">
        <v>2</v>
      </c>
    </row>
    <row r="4" spans="1:53" x14ac:dyDescent="0.2">
      <c r="A4" s="11">
        <v>1</v>
      </c>
      <c r="B4" s="5">
        <v>0.34264132231404965</v>
      </c>
      <c r="C4" s="5">
        <v>0.20139452479338837</v>
      </c>
      <c r="D4" s="19">
        <v>0.17185033057851243</v>
      </c>
      <c r="E4" s="19">
        <v>0.11094675619834707</v>
      </c>
      <c r="F4" s="19">
        <v>0.33040413223140508</v>
      </c>
      <c r="G4" s="19">
        <v>0.14490056776859483</v>
      </c>
      <c r="H4" s="7"/>
      <c r="I4" s="7"/>
      <c r="J4" s="19">
        <v>3.4894804132231401</v>
      </c>
      <c r="K4" s="13">
        <v>5.1779386776859157E-2</v>
      </c>
      <c r="L4" s="15"/>
      <c r="M4" s="15"/>
      <c r="N4" s="7"/>
      <c r="O4" s="7"/>
      <c r="P4" s="19">
        <v>0.43447868217054264</v>
      </c>
      <c r="Q4" s="13">
        <v>0.21661046511627907</v>
      </c>
      <c r="V4" s="19">
        <v>0.24897093023255815</v>
      </c>
      <c r="W4" s="13">
        <v>0.11935746124031008</v>
      </c>
      <c r="Z4" s="16">
        <v>0.22154418604651163</v>
      </c>
      <c r="AA4" s="13">
        <v>7.9958465116279021E-2</v>
      </c>
      <c r="AB4" s="16">
        <v>0.52723255813953473</v>
      </c>
      <c r="AC4" s="13">
        <v>0.13656585271317834</v>
      </c>
      <c r="AD4" s="13">
        <v>0.67553668604651151</v>
      </c>
      <c r="AE4" s="13">
        <v>0.19248370639534884</v>
      </c>
      <c r="AF4" s="13">
        <v>0.45791124031007757</v>
      </c>
      <c r="AG4" s="13">
        <v>0.16816220930232556</v>
      </c>
      <c r="AH4" s="13">
        <v>0.3865484496124032</v>
      </c>
      <c r="AI4" s="13">
        <v>0.20059098837209294</v>
      </c>
      <c r="AL4" s="19"/>
      <c r="AM4" s="19"/>
      <c r="AP4" s="32"/>
      <c r="AQ4" s="32"/>
      <c r="AR4" s="32"/>
      <c r="AS4" s="32"/>
      <c r="AT4" s="32"/>
      <c r="AU4" s="32"/>
      <c r="AX4" s="13"/>
      <c r="AY4" s="13"/>
      <c r="AZ4" s="9"/>
      <c r="BA4" s="9"/>
    </row>
    <row r="5" spans="1:53" x14ac:dyDescent="0.2">
      <c r="A5" s="11">
        <v>5</v>
      </c>
      <c r="B5" s="5">
        <v>0.36711570247933889</v>
      </c>
      <c r="C5" s="5">
        <v>0.16893966942148747</v>
      </c>
      <c r="D5" s="19">
        <v>0.14173223140495869</v>
      </c>
      <c r="E5" s="19">
        <v>9.577747933884298E-2</v>
      </c>
      <c r="F5" s="19">
        <v>0.36222082644628106</v>
      </c>
      <c r="G5" s="19">
        <v>0.1649083735537189</v>
      </c>
      <c r="H5" s="19">
        <v>0.36099710743801661</v>
      </c>
      <c r="I5" s="19">
        <v>0.15280579256198334</v>
      </c>
      <c r="J5" s="19">
        <v>3.3769165289256198</v>
      </c>
      <c r="K5" s="13">
        <v>0.16434327107437943</v>
      </c>
      <c r="L5" s="32">
        <v>4.217387593984963</v>
      </c>
      <c r="M5" s="32">
        <v>0.93360916353383516</v>
      </c>
      <c r="N5" s="32">
        <v>10.415669360902257</v>
      </c>
      <c r="O5" s="32">
        <v>0.6108876879699251</v>
      </c>
      <c r="P5" s="19">
        <v>0.1757441860465116</v>
      </c>
      <c r="Q5" s="13">
        <v>5.6263081395348816E-2</v>
      </c>
      <c r="R5" s="13">
        <v>0.37465465116279073</v>
      </c>
      <c r="S5" s="13">
        <v>0.11428953488372091</v>
      </c>
      <c r="T5" s="5">
        <v>0.23192906976744196</v>
      </c>
      <c r="U5" s="5">
        <v>0.12638459302325569</v>
      </c>
      <c r="V5" s="19">
        <v>0.25385271317829455</v>
      </c>
      <c r="W5" s="13">
        <v>0.13290344961240316</v>
      </c>
      <c r="X5" s="16">
        <v>0.35554398496240597</v>
      </c>
      <c r="Y5" s="13">
        <v>0.11330103383458651</v>
      </c>
      <c r="Z5" s="16">
        <v>0.22456201550387594</v>
      </c>
      <c r="AA5" s="13">
        <v>7.559643410852715E-2</v>
      </c>
      <c r="AB5" s="16">
        <v>0.41495155038759685</v>
      </c>
      <c r="AC5" s="13">
        <v>0.12335817829457378</v>
      </c>
      <c r="AD5" s="13">
        <v>0.5889294186046512</v>
      </c>
      <c r="AE5" s="13">
        <v>0.25562380813953484</v>
      </c>
      <c r="AF5" s="13">
        <v>0.48764573643410863</v>
      </c>
      <c r="AG5" s="13">
        <v>0.19170959302325552</v>
      </c>
      <c r="AH5" s="13">
        <v>0.38654844961240309</v>
      </c>
      <c r="AI5" s="13">
        <v>0.18551598837209304</v>
      </c>
      <c r="AJ5" s="32">
        <v>0.98652725563909782</v>
      </c>
      <c r="AK5" s="32">
        <v>0.4100011748120298</v>
      </c>
      <c r="AL5" s="32">
        <v>0.9492998120300753</v>
      </c>
      <c r="AM5" s="32">
        <v>0.49376292293233093</v>
      </c>
      <c r="AN5" s="5">
        <v>1.10857302325581</v>
      </c>
      <c r="AO5" s="5">
        <v>0.5793231976744182</v>
      </c>
      <c r="AP5" s="13">
        <v>1.1432159302325582</v>
      </c>
      <c r="AQ5" s="13">
        <v>0.56723978197674418</v>
      </c>
      <c r="AR5" s="31">
        <v>0.26278195488721812</v>
      </c>
      <c r="AS5" s="31">
        <v>0.16924060150375933</v>
      </c>
      <c r="AT5" s="15"/>
      <c r="AU5" s="15"/>
      <c r="AX5" s="13"/>
      <c r="AY5" s="13"/>
      <c r="AZ5" s="9"/>
      <c r="BA5" s="9"/>
    </row>
    <row r="6" spans="1:53" x14ac:dyDescent="0.2">
      <c r="A6" s="11">
        <v>10</v>
      </c>
      <c r="B6" s="5">
        <v>0.37323429752066117</v>
      </c>
      <c r="C6" s="5">
        <v>0.19286033057851226</v>
      </c>
      <c r="D6" s="19">
        <v>0.18779520661157029</v>
      </c>
      <c r="E6" s="19">
        <v>9.2530785123966924E-2</v>
      </c>
      <c r="F6" s="15"/>
      <c r="G6" s="15"/>
      <c r="H6" s="19"/>
      <c r="I6" s="19"/>
      <c r="J6" s="19">
        <v>2.7015332231404967</v>
      </c>
      <c r="K6" s="13">
        <v>2.2512776859503449E-2</v>
      </c>
      <c r="L6" s="32">
        <v>4.2812874060150374</v>
      </c>
      <c r="M6" s="32">
        <v>0.87190333646616658</v>
      </c>
      <c r="N6" s="32">
        <v>9.9044708646616559</v>
      </c>
      <c r="O6" s="32">
        <v>1.1045343045112792</v>
      </c>
      <c r="P6" s="19">
        <v>0.20503488372093021</v>
      </c>
      <c r="Q6" s="13">
        <v>5.8421511627907013E-2</v>
      </c>
      <c r="R6" s="13">
        <v>0.30923875968992243</v>
      </c>
      <c r="S6" s="13">
        <v>0.13333779069767443</v>
      </c>
      <c r="T6" s="5">
        <v>0.21408837209302325</v>
      </c>
      <c r="U6" s="5">
        <v>0.10622616279069773</v>
      </c>
      <c r="V6" s="19">
        <v>0.31243410852713172</v>
      </c>
      <c r="W6" s="13">
        <v>0.16770416666666665</v>
      </c>
      <c r="X6" s="16">
        <v>0.50638082706766918</v>
      </c>
      <c r="Y6" s="13">
        <v>0.29974313909774436</v>
      </c>
      <c r="Z6" s="16">
        <v>0.27337984496124024</v>
      </c>
      <c r="AA6" s="13">
        <v>0.1262629457364341</v>
      </c>
      <c r="AB6" s="16">
        <v>0.41983333333333328</v>
      </c>
      <c r="AC6" s="13">
        <v>0.1307166666666667</v>
      </c>
      <c r="AD6" s="13">
        <v>0.65821523255813941</v>
      </c>
      <c r="AE6" s="13">
        <v>0.27536572674418613</v>
      </c>
      <c r="AF6" s="13">
        <v>0.46980503875969004</v>
      </c>
      <c r="AG6" s="13">
        <v>0.23185116279069742</v>
      </c>
      <c r="AH6" s="13">
        <v>0.39249534883720932</v>
      </c>
      <c r="AI6" s="13">
        <v>0.2248979651162791</v>
      </c>
      <c r="AJ6" s="32">
        <v>1.0051409774436091</v>
      </c>
      <c r="AK6" s="32">
        <v>0.48765155075187983</v>
      </c>
      <c r="AL6" s="32">
        <v>0.78111936090225553</v>
      </c>
      <c r="AM6" s="32">
        <v>0.37345643796992489</v>
      </c>
      <c r="AN6" s="5">
        <v>1.0912515697674419</v>
      </c>
      <c r="AO6" s="5">
        <v>0.61829646802325577</v>
      </c>
      <c r="AP6" s="13">
        <v>1.0566086627906977</v>
      </c>
      <c r="AQ6" s="13">
        <v>0.4986536337209303</v>
      </c>
      <c r="AR6" s="31">
        <v>0.25227067669172931</v>
      </c>
      <c r="AS6" s="31">
        <v>0.1523909774436091</v>
      </c>
      <c r="AT6" s="32"/>
      <c r="AU6" s="32"/>
      <c r="AX6" s="13"/>
      <c r="AY6" s="13"/>
      <c r="AZ6" s="9"/>
      <c r="BA6" s="9"/>
    </row>
    <row r="7" spans="1:53" x14ac:dyDescent="0.2">
      <c r="A7" s="11">
        <v>20</v>
      </c>
      <c r="B7" s="5">
        <v>0.36711570247933889</v>
      </c>
      <c r="C7" s="5">
        <v>0.19155216942148753</v>
      </c>
      <c r="D7" s="19">
        <v>0.17007867768595042</v>
      </c>
      <c r="E7" s="19">
        <v>0.12802797520661155</v>
      </c>
      <c r="F7" s="19"/>
      <c r="G7" s="7"/>
      <c r="H7" s="19"/>
      <c r="I7" s="19"/>
      <c r="J7" s="19">
        <v>3.4894804132231401</v>
      </c>
      <c r="K7" s="13">
        <v>5.1779386776859157E-2</v>
      </c>
      <c r="L7" s="32">
        <v>4.3451872180451137</v>
      </c>
      <c r="M7" s="32">
        <v>0.72812875939849619</v>
      </c>
      <c r="N7" s="32">
        <v>11.856327631578946</v>
      </c>
      <c r="O7" s="32">
        <v>1.1194815789473678</v>
      </c>
      <c r="P7" s="19">
        <v>0.17086240310077516</v>
      </c>
      <c r="Q7" s="13">
        <v>7.9622093023255791E-2</v>
      </c>
      <c r="R7" s="13">
        <v>0.30923875968992254</v>
      </c>
      <c r="S7" s="13">
        <v>0.16348779069767436</v>
      </c>
      <c r="T7" s="5">
        <v>0.2735573643410853</v>
      </c>
      <c r="U7" s="5">
        <v>0.19854593023255807</v>
      </c>
      <c r="V7" s="19">
        <v>0.3514883720930233</v>
      </c>
      <c r="W7" s="13">
        <v>0.24044870155038753</v>
      </c>
      <c r="X7" s="16">
        <v>0.51715488721804515</v>
      </c>
      <c r="Y7" s="13">
        <v>0.27550150375939852</v>
      </c>
      <c r="Z7" s="16">
        <v>0.53211434108527134</v>
      </c>
      <c r="AA7" s="13">
        <v>0.27911988372093022</v>
      </c>
      <c r="AB7" s="16">
        <v>1.1105612403100777</v>
      </c>
      <c r="AC7" s="13">
        <v>0.55312178488372099</v>
      </c>
      <c r="AD7" s="13">
        <v>0.53696505813953488</v>
      </c>
      <c r="AE7" s="13">
        <v>0.21886299418604646</v>
      </c>
      <c r="AF7" s="13">
        <v>1.5242879069767441</v>
      </c>
      <c r="AG7" s="13">
        <v>0.76363783430232557</v>
      </c>
      <c r="AH7" s="13">
        <v>1.5416093604651164</v>
      </c>
      <c r="AI7" s="13">
        <v>0.79052768895348824</v>
      </c>
      <c r="AJ7" s="32">
        <v>1.5635526315789474</v>
      </c>
      <c r="AK7" s="32">
        <v>0.64169407894736841</v>
      </c>
      <c r="AL7" s="32">
        <v>0.75418421052631568</v>
      </c>
      <c r="AM7" s="32">
        <v>0.33719802631578943</v>
      </c>
      <c r="AN7" s="5">
        <v>1.108573023255814</v>
      </c>
      <c r="AO7" s="5">
        <v>0.6012775726744185</v>
      </c>
      <c r="AP7" s="13">
        <v>1.0392872093023255</v>
      </c>
      <c r="AQ7" s="13">
        <v>0.55958127906976751</v>
      </c>
      <c r="AR7" s="31">
        <v>0.2732932330827067</v>
      </c>
      <c r="AS7" s="31">
        <v>0.11409022556390985</v>
      </c>
      <c r="AT7" s="32"/>
      <c r="AU7" s="32"/>
      <c r="AX7" s="13"/>
      <c r="AY7" s="13"/>
      <c r="AZ7" s="9"/>
      <c r="BA7" s="9"/>
    </row>
    <row r="8" spans="1:53" x14ac:dyDescent="0.2">
      <c r="A8" s="11">
        <v>30</v>
      </c>
      <c r="B8" s="5">
        <v>0.33040413223140497</v>
      </c>
      <c r="C8" s="5">
        <v>0.17616570247933883</v>
      </c>
      <c r="D8" s="19">
        <v>0.16122041322314051</v>
      </c>
      <c r="E8" s="19">
        <v>9.1214070247933821E-2</v>
      </c>
      <c r="F8" s="19"/>
      <c r="G8" s="7"/>
      <c r="H8" s="19"/>
      <c r="I8" s="7"/>
      <c r="J8" s="19">
        <v>3.3769165289256193</v>
      </c>
      <c r="K8" s="13">
        <v>0.16434327107438004</v>
      </c>
      <c r="L8" s="32">
        <v>4.9202855263157907</v>
      </c>
      <c r="M8" s="32">
        <v>0.74725756578947367</v>
      </c>
      <c r="N8" s="32">
        <v>13.926480075187968</v>
      </c>
      <c r="O8" s="32">
        <v>1.0540573308270722</v>
      </c>
      <c r="P8" s="19">
        <v>0.20503488372093021</v>
      </c>
      <c r="Q8" s="13">
        <v>6.4609011627907012E-2</v>
      </c>
      <c r="R8" s="13">
        <v>0.18769124031007756</v>
      </c>
      <c r="S8" s="13">
        <v>8.6217209302325515E-2</v>
      </c>
      <c r="T8" s="5">
        <v>0.4460174418604651</v>
      </c>
      <c r="U8" s="5">
        <v>0.29291075581395359</v>
      </c>
      <c r="V8" s="19">
        <v>0.31731589147286821</v>
      </c>
      <c r="W8" s="13">
        <v>0.20006846899224809</v>
      </c>
      <c r="X8" s="16">
        <v>0.85623120300751898</v>
      </c>
      <c r="Y8" s="13">
        <v>0.51191729323308244</v>
      </c>
      <c r="Z8" s="16">
        <v>0.30267054263565885</v>
      </c>
      <c r="AA8" s="13">
        <v>0.2202549612403101</v>
      </c>
      <c r="AB8" s="16">
        <v>0.58093217054263568</v>
      </c>
      <c r="AC8" s="13">
        <v>0.39707889534883711</v>
      </c>
      <c r="AD8" s="13">
        <v>0.88339412790697702</v>
      </c>
      <c r="AE8" s="13">
        <v>0.62493383720930207</v>
      </c>
      <c r="AF8" s="13">
        <v>1.8187526162790695</v>
      </c>
      <c r="AG8" s="13">
        <v>0.97926723837209328</v>
      </c>
      <c r="AH8" s="13">
        <v>1.2644661046511629</v>
      </c>
      <c r="AI8" s="13">
        <v>0.55787938953488392</v>
      </c>
      <c r="AJ8" s="32">
        <v>0.61950845864661641</v>
      </c>
      <c r="AK8" s="32">
        <v>0.4049809680451128</v>
      </c>
      <c r="AL8" s="32">
        <v>0.53331597744360904</v>
      </c>
      <c r="AM8" s="32">
        <v>0.3221640507518797</v>
      </c>
      <c r="AN8" s="5">
        <v>1.1605373837209303</v>
      </c>
      <c r="AO8" s="5">
        <v>0.70390151162790682</v>
      </c>
      <c r="AP8" s="13">
        <v>1.0739301162790698</v>
      </c>
      <c r="AQ8" s="13">
        <v>0.5694522383720928</v>
      </c>
      <c r="AR8" s="31">
        <v>0.26278195488721801</v>
      </c>
      <c r="AS8" s="31">
        <v>0.16024060150375941</v>
      </c>
      <c r="AT8" s="32"/>
      <c r="AU8" s="32"/>
      <c r="AX8" s="13"/>
      <c r="AY8" s="13"/>
      <c r="AZ8" s="9"/>
      <c r="BA8" s="9"/>
    </row>
    <row r="9" spans="1:53" x14ac:dyDescent="0.2">
      <c r="A9" s="11">
        <v>35</v>
      </c>
      <c r="D9" s="15"/>
      <c r="E9" s="15"/>
      <c r="F9" s="19"/>
      <c r="G9" s="7"/>
      <c r="H9" s="15"/>
      <c r="I9" s="15"/>
      <c r="J9" s="15"/>
      <c r="L9" s="15"/>
      <c r="M9" s="15"/>
      <c r="N9" s="15"/>
      <c r="O9" s="15"/>
      <c r="P9" s="15"/>
      <c r="V9" s="15"/>
      <c r="AT9" s="15"/>
      <c r="AU9" s="15"/>
      <c r="AZ9" s="9"/>
      <c r="BA9" s="9"/>
    </row>
    <row r="10" spans="1:53" x14ac:dyDescent="0.2">
      <c r="A10" s="11">
        <v>40</v>
      </c>
      <c r="B10" s="5">
        <v>0.3181669421487604</v>
      </c>
      <c r="C10" s="5">
        <v>0.18862438016528904</v>
      </c>
      <c r="D10" s="19">
        <v>0.14881884297520664</v>
      </c>
      <c r="E10" s="19">
        <v>9.7292603305785097E-2</v>
      </c>
      <c r="F10" s="19"/>
      <c r="G10" s="19"/>
      <c r="H10" s="19">
        <v>0.37201057851239683</v>
      </c>
      <c r="I10" s="19">
        <v>0.15067652148760324</v>
      </c>
      <c r="J10" s="19">
        <v>3.264352644628099</v>
      </c>
      <c r="K10" s="13">
        <v>0.54931175537190002</v>
      </c>
      <c r="L10" s="32">
        <v>7.4123781954887207</v>
      </c>
      <c r="M10" s="32">
        <v>1.213136560150377</v>
      </c>
      <c r="N10" s="32">
        <v>13.55008872180451</v>
      </c>
      <c r="O10" s="32">
        <v>0.93411287593984993</v>
      </c>
      <c r="P10" s="19">
        <v>1.6831943798449616</v>
      </c>
      <c r="Q10" s="13">
        <v>0.54558139534883687</v>
      </c>
      <c r="R10" s="13">
        <v>9.6428527131782973E-2</v>
      </c>
      <c r="S10" s="13">
        <v>0.11695831395348832</v>
      </c>
      <c r="T10" s="5">
        <v>0.52332713178294576</v>
      </c>
      <c r="U10" s="5">
        <v>0.38277645348837219</v>
      </c>
      <c r="V10" s="19">
        <v>0.98909360465116269</v>
      </c>
      <c r="W10" s="13">
        <v>0.51847206201550389</v>
      </c>
      <c r="X10" s="16">
        <v>2.8115917293233088</v>
      </c>
      <c r="Y10" s="13">
        <v>0.89596860902255659</v>
      </c>
      <c r="Z10" s="16">
        <v>1.1799713178294571</v>
      </c>
      <c r="AA10" s="13">
        <v>0.5074361627906977</v>
      </c>
      <c r="AB10" s="16">
        <v>0.45888759689922476</v>
      </c>
      <c r="AC10" s="13">
        <v>0.28892565891472877</v>
      </c>
      <c r="AD10" s="13">
        <v>0.6582152325581393</v>
      </c>
      <c r="AE10" s="13">
        <v>0.53881822674418622</v>
      </c>
      <c r="AF10" s="13">
        <v>1.6975024418604654</v>
      </c>
      <c r="AG10" s="13">
        <v>0.74712950581395365</v>
      </c>
      <c r="AH10" s="13">
        <v>0.60625087209302331</v>
      </c>
      <c r="AI10" s="13">
        <v>0.48010303779069763</v>
      </c>
      <c r="AJ10" s="32">
        <v>0.23164229323308269</v>
      </c>
      <c r="AK10" s="32">
        <v>0.21911109022556394</v>
      </c>
      <c r="AL10" s="32">
        <v>0.33938289473684213</v>
      </c>
      <c r="AM10" s="32">
        <v>0.19809473684210527</v>
      </c>
      <c r="AN10" s="5">
        <v>0.74482250000000016</v>
      </c>
      <c r="AO10" s="5">
        <v>0.60740437500000022</v>
      </c>
      <c r="AP10" s="13">
        <v>0.44007054263565898</v>
      </c>
      <c r="AQ10" s="13">
        <v>0.42689127906976743</v>
      </c>
      <c r="AR10" s="31">
        <v>0.28222781954887216</v>
      </c>
      <c r="AS10" s="31">
        <v>0.14219365601503769</v>
      </c>
      <c r="AT10" s="32"/>
      <c r="AU10" s="32"/>
      <c r="AX10" s="13"/>
      <c r="AY10" s="13"/>
      <c r="AZ10" s="9"/>
      <c r="BA10" s="9"/>
    </row>
    <row r="11" spans="1:53" x14ac:dyDescent="0.2">
      <c r="A11" s="11">
        <v>50</v>
      </c>
      <c r="B11" s="5">
        <v>0.31204834710743806</v>
      </c>
      <c r="C11" s="5">
        <v>4.4103719008264347E-2</v>
      </c>
      <c r="D11" s="19">
        <v>0.11692909090909094</v>
      </c>
      <c r="E11" s="19">
        <v>9.9204545454545406E-2</v>
      </c>
      <c r="F11" s="19"/>
      <c r="G11" s="19"/>
      <c r="H11" s="15"/>
      <c r="I11" s="15"/>
      <c r="J11" s="19">
        <v>3.4894804132231405</v>
      </c>
      <c r="K11" s="13">
        <v>0.32418398677685817</v>
      </c>
      <c r="L11" s="32">
        <v>7.9874765037593978</v>
      </c>
      <c r="M11" s="32">
        <v>1.2322653665413543</v>
      </c>
      <c r="N11" s="32">
        <v>2.9568663533834592</v>
      </c>
      <c r="O11" s="32">
        <v>0.42273820488721797</v>
      </c>
      <c r="P11" s="19">
        <v>0.59069573643410844</v>
      </c>
      <c r="Q11" s="13">
        <v>0.55193459302325576</v>
      </c>
      <c r="R11" s="13">
        <v>0.16358410852713179</v>
      </c>
      <c r="S11" s="13">
        <v>9.6808255813953498E-2</v>
      </c>
      <c r="T11" s="5">
        <v>5.1658139534883726E-2</v>
      </c>
      <c r="U11" s="5">
        <v>7.8011686046511625E-2</v>
      </c>
      <c r="V11" s="19">
        <v>0.12808023255813955</v>
      </c>
      <c r="W11" s="13">
        <v>0.16218981395348842</v>
      </c>
      <c r="X11" s="16">
        <v>1.7496898496240605</v>
      </c>
      <c r="Y11" s="13">
        <v>0.70101033834586479</v>
      </c>
      <c r="Z11" s="16">
        <v>0.13411589147286823</v>
      </c>
      <c r="AA11" s="13">
        <v>0.37512054263565875</v>
      </c>
      <c r="AB11" s="16">
        <v>0.20423604651162791</v>
      </c>
      <c r="AC11" s="13">
        <v>0.17501688372093027</v>
      </c>
      <c r="AD11" s="13">
        <v>0.36870775193798455</v>
      </c>
      <c r="AE11" s="13">
        <v>0.38394505813953506</v>
      </c>
      <c r="AF11" s="13">
        <v>0.30329186046511625</v>
      </c>
      <c r="AG11" s="13">
        <v>0.24470581395348837</v>
      </c>
      <c r="AH11" s="13">
        <v>9.815046511627909E-2</v>
      </c>
      <c r="AI11" s="13">
        <v>0.14582145348837208</v>
      </c>
      <c r="AJ11" s="32">
        <v>0.18219548872180452</v>
      </c>
      <c r="AK11" s="32">
        <v>0.22006015037593987</v>
      </c>
      <c r="AL11" s="32">
        <v>0.18219548872180452</v>
      </c>
      <c r="AM11" s="32">
        <v>0.17506015037593986</v>
      </c>
      <c r="AN11" s="5">
        <v>0.2735573643410853</v>
      </c>
      <c r="AO11" s="5">
        <v>0.34175843023255814</v>
      </c>
      <c r="AP11" s="13">
        <v>0.2319290697674419</v>
      </c>
      <c r="AQ11" s="13">
        <v>0.30728459302325573</v>
      </c>
      <c r="AR11" s="31">
        <v>0.23650375939849624</v>
      </c>
      <c r="AS11" s="31">
        <v>0.1428665413533835</v>
      </c>
      <c r="AT11" s="32"/>
      <c r="AU11" s="32"/>
      <c r="AX11" s="13"/>
      <c r="AY11" s="13"/>
      <c r="AZ11" s="9"/>
      <c r="BA11" s="9"/>
    </row>
    <row r="12" spans="1:53" x14ac:dyDescent="0.2">
      <c r="A12" s="11">
        <v>60</v>
      </c>
      <c r="D12" s="15"/>
      <c r="E12" s="15"/>
      <c r="F12" s="19"/>
      <c r="G12" s="19"/>
      <c r="H12" s="19"/>
      <c r="I12" s="19"/>
      <c r="J12" s="15"/>
      <c r="L12" s="32">
        <v>12.013164661654136</v>
      </c>
      <c r="M12" s="32">
        <v>1.8585795112781969</v>
      </c>
      <c r="N12" s="32">
        <v>2.0288956766917297</v>
      </c>
      <c r="O12" s="32">
        <v>0.45529722744360912</v>
      </c>
      <c r="P12" s="15"/>
      <c r="R12" s="13">
        <v>6.1989767441860459E-2</v>
      </c>
      <c r="S12" s="13">
        <v>8.0955523255813983E-2</v>
      </c>
      <c r="T12" s="5">
        <v>4.8214263565891473E-2</v>
      </c>
      <c r="U12" s="5">
        <v>0.1054029069767442</v>
      </c>
      <c r="V12" s="15"/>
      <c r="X12" s="16">
        <v>0.11212030075187972</v>
      </c>
      <c r="Y12" s="13">
        <v>0.20222932330827073</v>
      </c>
      <c r="AJ12" s="32">
        <v>0.16818045112781954</v>
      </c>
      <c r="AK12" s="32">
        <v>0.20659398496240611</v>
      </c>
      <c r="AL12" s="32">
        <v>0.1471578947368421</v>
      </c>
      <c r="AM12" s="32">
        <v>0.13914473684210527</v>
      </c>
      <c r="AN12" s="5">
        <v>0.17840697674418604</v>
      </c>
      <c r="AO12" s="5">
        <v>0.26188430232558146</v>
      </c>
      <c r="AP12" s="13">
        <v>0.12914534883720935</v>
      </c>
      <c r="AQ12" s="13">
        <v>0.14810546511627909</v>
      </c>
      <c r="AR12" s="31">
        <v>0.19971428571428573</v>
      </c>
      <c r="AS12" s="31">
        <v>0.14464285714285718</v>
      </c>
      <c r="AT12" s="32"/>
      <c r="AU12" s="32"/>
      <c r="AZ12" s="10"/>
      <c r="BA12" s="10"/>
    </row>
    <row r="13" spans="1:53" x14ac:dyDescent="0.2">
      <c r="A13" s="11">
        <v>70</v>
      </c>
      <c r="D13" s="15"/>
      <c r="E13" s="15"/>
      <c r="F13" s="19"/>
      <c r="G13" s="19"/>
      <c r="H13" s="15"/>
      <c r="I13" s="15"/>
      <c r="J13" s="15"/>
      <c r="L13" s="32">
        <v>10.223969924812032</v>
      </c>
      <c r="M13" s="32">
        <v>1.6166926691729315</v>
      </c>
      <c r="N13" s="15"/>
      <c r="O13" s="15"/>
      <c r="P13" s="15"/>
      <c r="V13" s="15"/>
      <c r="AN13" s="15"/>
      <c r="AO13" s="15"/>
      <c r="AT13" s="15"/>
      <c r="AU13" s="15"/>
      <c r="AZ13" s="10"/>
      <c r="BA13" s="10"/>
    </row>
    <row r="14" spans="1:53" x14ac:dyDescent="0.2">
      <c r="A14" s="11">
        <v>75</v>
      </c>
      <c r="B14" s="5">
        <v>9.744090909090912E-2</v>
      </c>
      <c r="C14" s="5">
        <v>0.12122795454545454</v>
      </c>
      <c r="D14" s="19">
        <v>3.8903305785123979E-2</v>
      </c>
      <c r="E14" s="19">
        <v>6.9022561983471037E-2</v>
      </c>
      <c r="F14" s="15"/>
      <c r="G14" s="15"/>
      <c r="H14" s="19">
        <v>0.15377947107438014</v>
      </c>
      <c r="I14" s="19">
        <v>0.10346452892561983</v>
      </c>
      <c r="J14" s="19">
        <v>0.14527553719008265</v>
      </c>
      <c r="K14" s="13">
        <v>0.12054326280991734</v>
      </c>
      <c r="L14" s="15"/>
      <c r="M14" s="15"/>
      <c r="N14" s="7"/>
      <c r="O14" s="7"/>
      <c r="P14" s="19">
        <v>0.16109883720930229</v>
      </c>
      <c r="Q14" s="13">
        <v>0.31815261627906977</v>
      </c>
      <c r="V14" s="19">
        <v>5.3655232558139546E-2</v>
      </c>
      <c r="W14" s="13">
        <v>0.19351444767441861</v>
      </c>
      <c r="X14" s="13"/>
      <c r="Y14" s="13"/>
      <c r="Z14" s="16">
        <v>6.9232558139534883E-2</v>
      </c>
      <c r="AA14" s="13">
        <v>0.25438793023255812</v>
      </c>
      <c r="AB14" s="16">
        <v>6.0578488372093023E-2</v>
      </c>
      <c r="AC14" s="13">
        <v>0.13885231976744183</v>
      </c>
      <c r="AD14" s="13">
        <v>7.5765271317829466E-2</v>
      </c>
      <c r="AE14" s="13">
        <v>0.1961881395348837</v>
      </c>
      <c r="AF14" s="13">
        <v>0.26166356589147288</v>
      </c>
      <c r="AG14" s="13">
        <v>0.21776947674418595</v>
      </c>
      <c r="AH14" s="13">
        <v>0.11536984496124034</v>
      </c>
      <c r="AI14" s="13">
        <v>0.17691784883720926</v>
      </c>
      <c r="AL14" s="19"/>
      <c r="AM14" s="19"/>
      <c r="AN14" s="15"/>
      <c r="AO14" s="24"/>
      <c r="AR14" s="19"/>
      <c r="AS14" s="15"/>
      <c r="AT14" s="15"/>
      <c r="AU14" s="15"/>
      <c r="AX14" s="13"/>
      <c r="AY14" s="13"/>
      <c r="AZ14" s="9"/>
      <c r="BA14" s="9"/>
    </row>
    <row r="15" spans="1:53" x14ac:dyDescent="0.2">
      <c r="A15" s="11">
        <v>80</v>
      </c>
      <c r="D15" s="15"/>
      <c r="E15" s="15"/>
      <c r="F15" s="15"/>
      <c r="G15" s="15"/>
      <c r="H15" s="15"/>
      <c r="I15" s="15"/>
      <c r="J15" s="15"/>
      <c r="L15" s="32">
        <v>5.3675842105263163</v>
      </c>
      <c r="M15" s="32">
        <v>1.0539355263157892</v>
      </c>
      <c r="N15" s="32">
        <v>2.0475093984962411</v>
      </c>
      <c r="O15" s="32">
        <v>0.55685385338345794</v>
      </c>
      <c r="P15" s="15"/>
      <c r="R15" s="13">
        <v>7.748720930232561E-2</v>
      </c>
      <c r="S15" s="13">
        <v>0.14648127906976743</v>
      </c>
      <c r="T15" s="5">
        <v>3.9604573643410829E-2</v>
      </c>
      <c r="U15" s="5">
        <v>0.12259220930232563</v>
      </c>
      <c r="V15" s="15"/>
      <c r="X15" s="16">
        <v>5.6060150375939852E-2</v>
      </c>
      <c r="Y15" s="13">
        <v>0.16186466165413535</v>
      </c>
      <c r="Z15" s="3"/>
      <c r="AB15" s="7"/>
      <c r="AC15" s="7"/>
      <c r="AD15" s="15"/>
      <c r="AE15" s="15"/>
      <c r="AF15" s="15"/>
      <c r="AJ15" s="32">
        <v>0.14540601503759398</v>
      </c>
      <c r="AK15" s="32">
        <v>0.19483646616541356</v>
      </c>
      <c r="AL15" s="32">
        <v>4.2045112781954871E-2</v>
      </c>
      <c r="AM15" s="32">
        <v>8.3148496240601513E-2</v>
      </c>
      <c r="AN15" s="5">
        <v>3.6160697674418603E-2</v>
      </c>
      <c r="AO15" s="5">
        <v>0.10415093023255814</v>
      </c>
      <c r="AP15" s="13">
        <v>4.649232558139535E-2</v>
      </c>
      <c r="AQ15" s="13">
        <v>0.14201476744186045</v>
      </c>
      <c r="AR15" s="31">
        <v>0.39864022556390977</v>
      </c>
      <c r="AS15" s="31">
        <v>0.22389699248120298</v>
      </c>
      <c r="AT15" s="32"/>
      <c r="AU15" s="32"/>
      <c r="AX15" s="10"/>
      <c r="AY15" s="10"/>
      <c r="AZ15" s="10"/>
      <c r="BA15" s="10"/>
    </row>
    <row r="16" spans="1:53" x14ac:dyDescent="0.2">
      <c r="A16" s="11">
        <v>100</v>
      </c>
      <c r="B16" s="5">
        <v>2.1259834710743813E-2</v>
      </c>
      <c r="C16" s="5">
        <v>8.7480371900826442E-2</v>
      </c>
      <c r="D16" s="19">
        <v>1.1670991735537189E-2</v>
      </c>
      <c r="E16" s="19">
        <v>4.083526859504133E-2</v>
      </c>
      <c r="F16" s="7"/>
      <c r="G16" s="7"/>
      <c r="H16" s="7"/>
      <c r="I16" s="7"/>
      <c r="J16" s="19">
        <v>0.12401570247933885</v>
      </c>
      <c r="K16" s="13">
        <v>8.6066897520661184E-2</v>
      </c>
      <c r="L16" s="32">
        <v>2.9781954887218047</v>
      </c>
      <c r="M16" s="32">
        <v>0.90124765037594012</v>
      </c>
      <c r="N16" s="32">
        <v>1.6938486842105265</v>
      </c>
      <c r="O16" s="32">
        <v>0.53977796052631599</v>
      </c>
      <c r="P16" s="19">
        <v>7.788662790697673E-2</v>
      </c>
      <c r="Q16" s="13">
        <v>0.28105508720930228</v>
      </c>
      <c r="R16" s="13">
        <v>5.165813953488374E-2</v>
      </c>
      <c r="S16" s="13">
        <v>0.17404168604651157</v>
      </c>
      <c r="T16" s="5">
        <v>3.6160697674418603E-2</v>
      </c>
      <c r="U16" s="5">
        <v>0.14343593023255813</v>
      </c>
      <c r="V16" s="19">
        <v>0.11769534883720932</v>
      </c>
      <c r="W16" s="13">
        <v>0.39825983720930225</v>
      </c>
      <c r="X16" s="16">
        <v>7.0075187969924818E-2</v>
      </c>
      <c r="Y16" s="13">
        <v>0.17083082706766919</v>
      </c>
      <c r="Z16" s="16">
        <v>5.5386046511627901E-2</v>
      </c>
      <c r="AA16" s="13">
        <v>0.27639511627906976</v>
      </c>
      <c r="AB16" s="16">
        <v>2.5962209302325595E-2</v>
      </c>
      <c r="AC16" s="13">
        <v>0.11600088953488366</v>
      </c>
      <c r="AD16" s="13">
        <v>3.2716821705426349E-2</v>
      </c>
      <c r="AE16" s="13">
        <v>0.10753465116279071</v>
      </c>
      <c r="AF16" s="13">
        <v>0.29734496124031007</v>
      </c>
      <c r="AG16" s="13">
        <v>0.20532383720930233</v>
      </c>
      <c r="AH16" s="13">
        <v>6.7155581395348857E-2</v>
      </c>
      <c r="AI16" s="13">
        <v>0.15444994186046512</v>
      </c>
      <c r="AJ16" s="32">
        <v>0.10160902255639098</v>
      </c>
      <c r="AK16" s="32">
        <v>0.1448796992481203</v>
      </c>
      <c r="AL16" s="32">
        <v>5.6060150375939852E-2</v>
      </c>
      <c r="AM16" s="32">
        <v>8.7614661654135353E-2</v>
      </c>
      <c r="AN16" s="5">
        <v>2.9272945736434103E-2</v>
      </c>
      <c r="AO16" s="5">
        <v>7.8180872093023268E-2</v>
      </c>
      <c r="AP16" s="13">
        <v>4.3048449612403103E-2</v>
      </c>
      <c r="AQ16" s="13">
        <v>0.13885098837209303</v>
      </c>
      <c r="AR16" s="31">
        <v>4.6687593984962403E-2</v>
      </c>
      <c r="AS16" s="31">
        <v>9.5315413533834561E-2</v>
      </c>
      <c r="AT16" s="32"/>
      <c r="AU16" s="32"/>
      <c r="AX16" s="13"/>
      <c r="AY16" s="13"/>
      <c r="AZ16" s="9"/>
      <c r="BA16" s="9"/>
    </row>
    <row r="17" spans="1:53" x14ac:dyDescent="0.2">
      <c r="A17" s="11">
        <v>140</v>
      </c>
      <c r="B17" s="5">
        <v>9.0774380165289329E-3</v>
      </c>
      <c r="C17" s="5">
        <v>7.7023264462809882E-2</v>
      </c>
      <c r="D17" s="19">
        <v>9.0774380165289225E-3</v>
      </c>
      <c r="E17" s="19">
        <v>4.5073264462809917E-2</v>
      </c>
      <c r="F17" s="19">
        <v>4.6771636363636376E-2</v>
      </c>
      <c r="G17" s="19">
        <v>8.3994063636363636E-2</v>
      </c>
      <c r="H17" s="19">
        <v>3.8976363636363635E-2</v>
      </c>
      <c r="I17" s="19">
        <v>5.3202736363636358E-2</v>
      </c>
      <c r="J17" s="19">
        <v>6.3779504132231435E-2</v>
      </c>
      <c r="K17" s="13">
        <v>8.1992095867768566E-2</v>
      </c>
      <c r="L17" s="32">
        <v>0.72724906015037594</v>
      </c>
      <c r="M17" s="32">
        <v>0.30093961466165409</v>
      </c>
      <c r="N17" s="7"/>
      <c r="O17" s="7"/>
      <c r="P17" s="19">
        <v>6.8344961240310087E-2</v>
      </c>
      <c r="Q17" s="13">
        <v>0.29172383720930228</v>
      </c>
      <c r="R17" s="13">
        <v>6.543364341085274E-2</v>
      </c>
      <c r="S17" s="13">
        <v>0.23034680232558136</v>
      </c>
      <c r="T17" s="5">
        <v>2.9272945736434117E-2</v>
      </c>
      <c r="U17" s="5">
        <v>0.11528337209302325</v>
      </c>
      <c r="V17" s="19">
        <v>2.0503488372093023E-2</v>
      </c>
      <c r="W17" s="13">
        <v>0.12100780232558139</v>
      </c>
      <c r="X17" s="13"/>
      <c r="Y17" s="13"/>
      <c r="Z17" s="16">
        <v>5.5386046511627894E-2</v>
      </c>
      <c r="AA17" s="13">
        <v>0.21188322093023254</v>
      </c>
      <c r="AB17" s="16">
        <v>2.7693023255813951E-2</v>
      </c>
      <c r="AC17" s="13">
        <v>0.11653305813953488</v>
      </c>
      <c r="AD17" s="13">
        <v>2.4107131782945747E-2</v>
      </c>
      <c r="AE17" s="13">
        <v>6.7978953488372088E-2</v>
      </c>
      <c r="AF17" s="13">
        <v>3.960457364341087E-2</v>
      </c>
      <c r="AG17" s="13">
        <v>0.10513220930232557</v>
      </c>
      <c r="AH17" s="13">
        <v>3.2716821705426363E-2</v>
      </c>
      <c r="AI17" s="13">
        <v>8.7892151162790699E-2</v>
      </c>
      <c r="AJ17" s="32">
        <v>2.9781954887218035E-2</v>
      </c>
      <c r="AK17" s="32">
        <v>0.10174060150375942</v>
      </c>
      <c r="AL17" s="19"/>
      <c r="AM17" s="19"/>
      <c r="AN17" s="33"/>
      <c r="AO17" s="15"/>
      <c r="AP17" s="13">
        <v>3.1509689922480627E-2</v>
      </c>
      <c r="AQ17" s="13">
        <v>0.13038819767441862</v>
      </c>
      <c r="AR17" s="19"/>
      <c r="AS17" s="15"/>
      <c r="AT17" s="19"/>
      <c r="AU17" s="15"/>
      <c r="AX17" s="13"/>
      <c r="AY17" s="13"/>
      <c r="AZ17" s="9"/>
      <c r="BA17" s="9"/>
    </row>
    <row r="18" spans="1:53" x14ac:dyDescent="0.2">
      <c r="AD18" s="19"/>
      <c r="AE18" s="19"/>
      <c r="AH18" s="13"/>
      <c r="AI18" s="13"/>
    </row>
    <row r="19" spans="1:53" x14ac:dyDescent="0.2">
      <c r="A19" s="11" t="s">
        <v>18</v>
      </c>
      <c r="B19" s="5">
        <f>((B4*3)+(B5*4.5)+(B6*7.5)+(B7*10)+(B8*10)+(B10*10)+(B11*17.5)+(B14*25)+(B16*32.5)+(B17*20))</f>
        <v>24.405431818181825</v>
      </c>
      <c r="C19" s="5">
        <f>((C4*3)+(C5*4.5)+(C6*7.5)+(C7*10)+(C8*10)+(C10*10)+(C11*17.5)+(C14*25)+(C16*32.5)+(C17*20))</f>
        <v>16.560378409090902</v>
      </c>
      <c r="D19" s="5">
        <f>((D4*3)+(D5*4.5)+(D6*7.5)+(D7*10)+(D8*10)+(D10*10)+(D11*17.5)+(D14*25)+(D16*32.5)+(D17*20))</f>
        <v>10.94268714876033</v>
      </c>
      <c r="E19" s="5">
        <f>((E4*3)+(E5*4.5)+(E6*7.5)+(E7*10)+(E8*10)+(E10*10)+(E11*17.5)+(E14*25)+(E16*32.5)+(E17*20))</f>
        <v>10.313421415289254</v>
      </c>
      <c r="H19" s="5">
        <f>((H5*22.5)+(H10*35)+(H14*50)+(H17*32.5))</f>
        <v>30.098510537190087</v>
      </c>
      <c r="I19" s="5">
        <f>((I5*22.5)+(I10*35)+(I14*50)+(I17*32.5))</f>
        <v>15.614123962809913</v>
      </c>
      <c r="J19" s="5">
        <f>((J4*3)+(J5*4.5)+(J6*7.5)+(J7*10)+(J8*10)+(J10*10)+(J11*17.5)+(J14*25)+(J16*32.5)+(J17*20))</f>
        <v>217.23745673553719</v>
      </c>
      <c r="K19" s="5">
        <f>((K4*3)+(K5*4.5)+(K6*7.5)+(K7*10)+(K8*10)+(K10*10)+(K11*17.5)+(K14*25)+(K16*32.5)+(K17*20))</f>
        <v>21.841890264462766</v>
      </c>
      <c r="L19" s="5">
        <f>((L5*7.5)+(L6*7.5)+(L7*10)+(L8*10)+(L10*10)+(L11*10)+(L12*10)+(L13*10)+(L15*15)+(L16*30)+(L17*20))</f>
        <v>717.1692918233083</v>
      </c>
      <c r="M19" s="5">
        <f>((M5*7.5)+(M6*7.5)+(M7*10)+(M8*10)+(M10*10)+(M11*10)+(M12*10)+(M13*10)+(M15*15)+(M16*30)+(M17*20))</f>
        <v>136.3672027725564</v>
      </c>
      <c r="N19" s="5">
        <f>((N5*7.5)+(N6*7.5)+(N7*10)+(N8*10)+(N10*10)+(N11*10)+(N12*15)+(N15*20)+(N16*50))</f>
        <v>731.37473684210545</v>
      </c>
      <c r="O19" s="5">
        <f>((O5*7.5)+(O6*7.5)+(O7*10)+(O8*10)+(O10*10)+(O11*10)+(O12*15)+(O15*20)+(O16*50))</f>
        <v>93.124998355263202</v>
      </c>
      <c r="P19" s="5">
        <f>((P4*3)+(P5*4.5)+(P6*7.5)+(P7*10)+(P8*10)+(P10*10)+(P11*17.5)+(P14*25)+(P16*32.5)+(P17*20))</f>
        <v>42.48582412790698</v>
      </c>
      <c r="Q19" s="5">
        <f>((Q4*3)+(Q5*4.5)+(Q6*7.5)+(Q7*10)+(Q8*10)+(Q10*10)+(Q11*17.5)+(Q14*25)+(Q16*32.5)+(Q17*20))</f>
        <v>40.820739462209303</v>
      </c>
      <c r="R19" s="5">
        <f>((R5*7.5)+(R6*7.5)+(R7*10)+(R8*10)+(R10*10)+(R11*10)+(R12*10)+(R13*10)+(R15*15)+(R16*30)+(R17*20))</f>
        <v>17.339249806201554</v>
      </c>
      <c r="S19" s="5">
        <f>((S5*7.5)+(S6*7.5)+(S7*10)+(S8*10)+(S10*10)+(S11*10)+(S12*10)+(S13*10)+(S15*15)+(S16*30)+(S17*20))</f>
        <v>19.326881686046509</v>
      </c>
      <c r="T19" s="5">
        <f>((T5*7.5)+(T6*7.5)+(T7*10)+(T8*10)+(T10*10)+(T11*10)+(T12*15)+(T15*20)+(T16*30)+(T17*20))</f>
        <v>19.476316860465115</v>
      </c>
      <c r="U19" s="5">
        <f>((U5*7.5)+(U6*7.5)+(U7*10)+(U8*10)+(U10*10)+(U11*10)+(U12*15)+(U15*20)+(U16*30)+(U17*20))</f>
        <v>21.908662063953489</v>
      </c>
      <c r="V19" s="5">
        <f t="shared" ref="V19:AC19" si="0">((V4*3)+(V5*4.5)+(V6*7.5)+(V7*10)+(V8*10)+(V10*10)+(V11*17.5)+(V14*25)+(V16*32.5)+(V17*20))</f>
        <v>28.629437984496125</v>
      </c>
      <c r="W19" s="5">
        <f t="shared" si="0"/>
        <v>34.843595174418603</v>
      </c>
      <c r="X19" s="5">
        <f>((X5*7.5)+(X6*7.5)+(X7*10)+(X8*10)+(X10*10)+(X11*10)+(X12*15)+(X15*20)+(X16*50))</f>
        <v>72.117879699248149</v>
      </c>
      <c r="Y19" s="5">
        <f>((Y5*7.5)+(Y6*7.5)+(Y7*10)+(Y8*10)+(Y10*10)+(Y11*10)+(Y12*15)+(Y15*20)+(Y16*50))</f>
        <v>41.754083176691729</v>
      </c>
      <c r="Z19" s="5">
        <f t="shared" si="0"/>
        <v>30.858681976744183</v>
      </c>
      <c r="AA19" s="5">
        <f t="shared" si="0"/>
        <v>37.739954968992244</v>
      </c>
      <c r="AB19" s="5">
        <f t="shared" si="0"/>
        <v>34.587765019379852</v>
      </c>
      <c r="AC19" s="5">
        <f t="shared" si="0"/>
        <v>26.971241283914729</v>
      </c>
      <c r="AD19" s="5">
        <f t="shared" ref="AD19:AI19" si="1">((AD4*3)+(AD5*4.5)+(AD6*7.5)+(AD7*10)+(AD8*10)+(AD10*10)+(AD11*17.5)+(AD14*25)+(AD16*32.5)+(AD17*20))</f>
        <v>40.291107655038758</v>
      </c>
      <c r="AE19" s="5">
        <f t="shared" si="1"/>
        <v>34.097349026162789</v>
      </c>
      <c r="AF19" s="5">
        <f t="shared" si="1"/>
        <v>79.802106395348844</v>
      </c>
      <c r="AG19" s="5">
        <f t="shared" si="1"/>
        <v>46.508666860465119</v>
      </c>
      <c r="AH19" s="5">
        <f t="shared" si="1"/>
        <v>47.40486395348838</v>
      </c>
      <c r="AI19" s="5">
        <f t="shared" si="1"/>
        <v>35.160718604651166</v>
      </c>
      <c r="AJ19" s="5">
        <f>((AJ5*7.5)+(AJ6*7.5)+(AJ7*10)+(AJ8*10)+(AJ10*10)+(AJ11*10)+(AJ12*15)+(AJ15*20)+(AJ16*30)+(AJ17*20))</f>
        <v>49.981237312030082</v>
      </c>
      <c r="AK19" s="5">
        <f>((AK5*7.5)+(AK6*7.5)+(AK7*10)+(AK8*10)+(AK10*10)+(AK11*10)+(AK12*15)+(AK15*20)+(AK16*30)+(AK17*20))</f>
        <v>34.967700422932332</v>
      </c>
      <c r="AL19" s="5">
        <f>((AL5*7.5)+(AL6*7.5)+(AL7*10)+(AL8*10)+(AL10*10)+(AL11*10)+(AL12*15)+(AL15*20)+(AL16*50))</f>
        <v>36.920207706766924</v>
      </c>
      <c r="AM19" s="5">
        <f>((AM5*7.5)+(AM6*7.5)+(AM7*10)+(AM8*10)+(AM10*10)+(AM11*10)+(AM12*15)+(AM15*20)+(AM16*50))</f>
        <v>24.960188909774441</v>
      </c>
      <c r="AN19" s="5">
        <f>((AN5*7.5)+(AN6*7.5)+(AN7*10)+(AN8*10)+(AN10*10)+(AN11*10)+(AN12*15)+(AN15*20)+(AN16*50))</f>
        <v>54.23655305232554</v>
      </c>
      <c r="AO19" s="5">
        <f>((AO5*7.5)+(AO6*7.5)+(AO7*10)+(AO8*10)+(AO10*10)+(AO11*10)+(AO12*15)+(AO15*20)+(AO16*50))</f>
        <v>41.445893132267443</v>
      </c>
      <c r="AP19" s="5">
        <f>((AP5*7.5)+(AP6*7.5)+(AP7*10)+(AP8*10)+(AP10*10)+(AP11*10)+(AP12*15)+(AP15*20)+(AP16*30)+(AP17*20))</f>
        <v>49.139527858527131</v>
      </c>
      <c r="AQ19" s="5">
        <f>((AQ5*7.5)+(AQ6*7.5)+(AQ7*10)+(AQ8*10)+(AQ10*10)+(AQ11*10)+(AQ12*15)+(AQ15*20)+(AQ16*30)+(AQ17*20))</f>
        <v>38.461465443313955</v>
      </c>
      <c r="AR19" s="5">
        <f>((AR5*7.5)+(AR6*7.5)+(AR7*10)+(AR8*10)+(AR10*10)+(AR11*10)+(AR12*15)+(AR15*20)+(AR16*50))</f>
        <v>27.713860902255636</v>
      </c>
      <c r="AS19" s="5">
        <f>((AS5*7.5)+(AS6*7.5)+(AS7*10)+(AS8*10)+(AS10*10)+(AS11*10)+(AS12*15)+(AS15*20)+(AS16*50))</f>
        <v>19.419500469924813</v>
      </c>
    </row>
    <row r="21" spans="1:53" x14ac:dyDescent="0.2">
      <c r="A21" s="11" t="s">
        <v>19</v>
      </c>
      <c r="B21" s="5">
        <f t="shared" ref="B21:K21" si="2">((B4*3)+(B5*4.5)+(B6*7.5)+(B7*10)+(B8*10)+(B10*10)+(B11*5))</f>
        <v>17.196311363636365</v>
      </c>
      <c r="C21" s="5">
        <f t="shared" si="2"/>
        <v>8.5948056818181762</v>
      </c>
      <c r="D21" s="5">
        <f t="shared" si="2"/>
        <v>7.9476348760330575</v>
      </c>
      <c r="E21" s="5">
        <f t="shared" si="2"/>
        <v>5.1191890289256188</v>
      </c>
      <c r="H21" s="5">
        <f>((H5*22.5)+(H12*45))</f>
        <v>8.122434917355374</v>
      </c>
      <c r="I21" s="5">
        <f>((I5*22.5)+(I12*45))</f>
        <v>3.4381303326446253</v>
      </c>
      <c r="J21" s="5">
        <f t="shared" si="2"/>
        <v>164.68096272727271</v>
      </c>
      <c r="K21" s="5">
        <f t="shared" si="2"/>
        <v>10.338992772727245</v>
      </c>
      <c r="L21" s="5">
        <f>((L5*7.5)+(L6*7.5)+(L7*10)+(L8*10)+(L10*10)+(L11*5))</f>
        <v>270.45595441729324</v>
      </c>
      <c r="M21" s="5">
        <f>((M5*7.5)+(M6*7.5)+(M7*10)+(M8*10)+(M10*10)+(M11*5))</f>
        <v>46.587899436090247</v>
      </c>
      <c r="N21" s="5">
        <f>((N5*7.5)+(N6*7.5)+(N7*10)+(N8*10)+(N10*10)+(N11*5))</f>
        <v>560.51434774436086</v>
      </c>
      <c r="O21" s="5">
        <f>((O5*7.5)+(O6*7.5)+(O7*10)+(O8*10)+(O10*10)+(O11*5))</f>
        <v>46.05587382518803</v>
      </c>
      <c r="P21" s="5">
        <f>((P4*3)+(P5*4.5)+(P6*7.5)+(P7*10)+(P8*10)+(P10*10)+(P11*5))</f>
        <v>27.176441860465118</v>
      </c>
      <c r="Q21" s="5">
        <f>((Q4*3)+(Q5*4.5)+(Q6*7.5)+(Q7*10)+(Q8*10)+(Q10*10)+(Q11*5))</f>
        <v>10.998974563953483</v>
      </c>
      <c r="R21" s="5">
        <f>((R5*7.5)+(R6*7.5)+(R7*10)+(R8*10)+(R10*10)+(R11*5))</f>
        <v>11.880706395348836</v>
      </c>
      <c r="S21" s="5">
        <f>((S5*7.5)+(S6*7.5)+(S7*10)+(S8*10)+(S10*10)+(S11*5))</f>
        <v>6.0078793604651146</v>
      </c>
      <c r="T21" s="5">
        <f>((T5*7.5)+(T6*7.5)+(T7*10)+(T8*10)+(T10*10)+(T11*5))</f>
        <v>16.03244089147287</v>
      </c>
      <c r="U21" s="5">
        <f>((U5*7.5)+(U6*7.5)+(U7*10)+(U8*10)+(U10*10)+(U11*5))</f>
        <v>10.876970494186049</v>
      </c>
      <c r="V21" s="5">
        <f t="shared" ref="V21:AC21" si="3">((V4*3)+(V5*4.5)+(V6*7.5)+(V7*10)+(V8*10)+(V10*10)+(V11*5))</f>
        <v>21.45188565891473</v>
      </c>
      <c r="W21" s="5">
        <f t="shared" si="3"/>
        <v>12.614760552325581</v>
      </c>
      <c r="X21" s="5">
        <f>((X5*7.5)+(X6*7.5)+(X7*10)+(X8*10)+(X10*10)+(X11*5))</f>
        <v>57.062663533834595</v>
      </c>
      <c r="Y21" s="5">
        <f>((Y5*7.5)+(Y6*7.5)+(Y7*10)+(Y8*10)+(Y10*10)+(Y11*5))</f>
        <v>23.436757048872181</v>
      </c>
      <c r="Z21" s="5">
        <f t="shared" si="3"/>
        <v>24.543651937984492</v>
      </c>
      <c r="AA21" s="5">
        <f t="shared" si="3"/>
        <v>13.470744232558138</v>
      </c>
      <c r="AB21" s="5">
        <f t="shared" si="3"/>
        <v>29.122719961240314</v>
      </c>
      <c r="AC21" s="5">
        <f t="shared" si="3"/>
        <v>15.211532170542636</v>
      </c>
      <c r="AD21" s="5">
        <f t="shared" ref="AD21:AI21" si="4">((AD4*3)+(AD5*4.5)+(AD6*7.5)+(AD7*10)+(AD8*10)+(AD10*10)+(AD11*5))</f>
        <v>32.242689631782945</v>
      </c>
      <c r="AE21" s="5">
        <f t="shared" si="4"/>
        <v>19.538877078488369</v>
      </c>
      <c r="AF21" s="5">
        <f t="shared" si="4"/>
        <v>59.013566279069764</v>
      </c>
      <c r="AG21" s="5">
        <f t="shared" si="4"/>
        <v>29.229938372093024</v>
      </c>
      <c r="AH21" s="5">
        <f t="shared" si="4"/>
        <v>40.456844186046517</v>
      </c>
      <c r="AI21" s="5">
        <f t="shared" si="4"/>
        <v>22.137538081395348</v>
      </c>
      <c r="AJ21" s="5">
        <f t="shared" ref="AJ21:AO21" si="5">((AJ5*7.5)+(AJ6*7.5)+(AJ7*10)+(AJ8*10)+(AJ10*10)+(AJ11*5))</f>
        <v>39.995523026315787</v>
      </c>
      <c r="AK21" s="5">
        <f t="shared" si="5"/>
        <v>20.490557565789473</v>
      </c>
      <c r="AL21" s="5">
        <f t="shared" si="5"/>
        <v>30.157952067669175</v>
      </c>
      <c r="AM21" s="5">
        <f t="shared" si="5"/>
        <v>15.954014097744361</v>
      </c>
      <c r="AN21" s="5">
        <f t="shared" si="5"/>
        <v>48.005800339147257</v>
      </c>
      <c r="AO21" s="5">
        <f t="shared" si="5"/>
        <v>29.816774236918597</v>
      </c>
      <c r="AP21" s="5">
        <f>((AP5*7.5)+(AP6*7.5)+(AP7*10)+(AP8*10)+(AP10*10)+(AP11*5))</f>
        <v>43.191208478682171</v>
      </c>
      <c r="AQ21" s="5">
        <f>((AQ5*7.5)+(AQ6*7.5)+(AQ7*10)+(AQ8*10)+(AQ10*10)+(AQ11*5))</f>
        <v>25.089871547965117</v>
      </c>
      <c r="AR21" s="5">
        <f>((AR5*7.5)+(AR6*7.5)+(AR7*10)+(AR8*10)+(AR10*10)+(AR11*5))</f>
        <v>13.228443609022554</v>
      </c>
      <c r="AS21" s="5">
        <f>((AS5*7.5)+(AS6*7.5)+(AS7*10)+(AS8*10)+(AS10*10)+(AS11*5))</f>
        <v>7.2918143796992503</v>
      </c>
    </row>
    <row r="23" spans="1:53" x14ac:dyDescent="0.2">
      <c r="E23" s="14"/>
      <c r="I23"/>
      <c r="AM23"/>
      <c r="AP23"/>
      <c r="AS23"/>
    </row>
    <row r="24" spans="1:53" x14ac:dyDescent="0.2">
      <c r="E24" s="14"/>
      <c r="I24"/>
      <c r="R24"/>
      <c r="AD24" s="3"/>
      <c r="AM24"/>
      <c r="AP24"/>
      <c r="AS24"/>
      <c r="AW24"/>
    </row>
    <row r="25" spans="1:53" x14ac:dyDescent="0.2">
      <c r="E25" s="14"/>
      <c r="I25"/>
      <c r="R25"/>
      <c r="T25"/>
      <c r="AD25" s="3"/>
      <c r="AM25"/>
      <c r="AP25"/>
      <c r="AS25"/>
      <c r="AW25"/>
    </row>
    <row r="26" spans="1:53" x14ac:dyDescent="0.2">
      <c r="E26" s="14"/>
      <c r="I26"/>
      <c r="R26"/>
      <c r="AD26" s="3"/>
      <c r="AM26"/>
      <c r="AP26"/>
      <c r="AS26"/>
      <c r="AW26"/>
    </row>
    <row r="27" spans="1:53" x14ac:dyDescent="0.2">
      <c r="E27" s="14"/>
      <c r="I27"/>
      <c r="R27"/>
      <c r="AD27" s="3"/>
      <c r="AM27"/>
      <c r="AP27"/>
      <c r="AS27"/>
      <c r="AW27"/>
    </row>
    <row r="28" spans="1:53" x14ac:dyDescent="0.2">
      <c r="E28" s="14"/>
      <c r="I28"/>
      <c r="R28"/>
      <c r="AD28" s="3"/>
      <c r="AM28"/>
      <c r="AP28"/>
      <c r="AS28"/>
      <c r="AW28"/>
    </row>
    <row r="29" spans="1:53" x14ac:dyDescent="0.2">
      <c r="E29" s="14"/>
      <c r="I29"/>
      <c r="R29"/>
      <c r="AD29" s="3"/>
      <c r="AM29"/>
      <c r="AP29"/>
      <c r="AS29"/>
      <c r="AW29"/>
    </row>
    <row r="30" spans="1:53" x14ac:dyDescent="0.2">
      <c r="E30" s="14"/>
      <c r="I30"/>
      <c r="R30"/>
      <c r="AD30" s="3"/>
      <c r="AM30"/>
      <c r="AP30"/>
      <c r="AS30"/>
      <c r="AW30"/>
    </row>
    <row r="31" spans="1:53" x14ac:dyDescent="0.2">
      <c r="E31" s="14"/>
      <c r="I31"/>
      <c r="R31"/>
      <c r="AD31" s="3"/>
      <c r="AM31" s="30"/>
      <c r="AP31"/>
      <c r="AS31"/>
      <c r="AW31"/>
    </row>
    <row r="32" spans="1:53" x14ac:dyDescent="0.2">
      <c r="E32" s="14"/>
      <c r="I32"/>
      <c r="R32"/>
      <c r="W32"/>
      <c r="Y32" s="3"/>
      <c r="AD32" s="3"/>
      <c r="AM32" s="30"/>
      <c r="AP32"/>
      <c r="AQ32"/>
      <c r="AW32"/>
    </row>
    <row r="33" spans="9:49" x14ac:dyDescent="0.2">
      <c r="I33"/>
      <c r="R33"/>
      <c r="AA33" s="17"/>
      <c r="AD33" s="3"/>
      <c r="AK33"/>
      <c r="AM33" s="3"/>
      <c r="AO33"/>
      <c r="AP33"/>
      <c r="AQ33" s="7"/>
      <c r="AR33"/>
      <c r="AW33"/>
    </row>
    <row r="34" spans="9:49" x14ac:dyDescent="0.2">
      <c r="R34"/>
      <c r="AA34" s="18"/>
      <c r="AD34" s="3"/>
      <c r="AE34" s="16"/>
      <c r="AF34" s="19"/>
      <c r="AK34"/>
      <c r="AL34" s="21"/>
      <c r="AQ34"/>
      <c r="AR34"/>
    </row>
    <row r="35" spans="9:49" x14ac:dyDescent="0.2">
      <c r="R35"/>
      <c r="AK35"/>
      <c r="AL35" s="21"/>
    </row>
    <row r="36" spans="9:49" x14ac:dyDescent="0.2">
      <c r="AK36"/>
      <c r="AL36" s="21"/>
    </row>
    <row r="37" spans="9:49" x14ac:dyDescent="0.2">
      <c r="AK37"/>
      <c r="AL37" s="21"/>
    </row>
    <row r="38" spans="9:49" x14ac:dyDescent="0.2">
      <c r="AK38"/>
      <c r="AL38" s="21"/>
    </row>
    <row r="39" spans="9:49" x14ac:dyDescent="0.2">
      <c r="AK39"/>
      <c r="AL39" s="21"/>
    </row>
    <row r="40" spans="9:49" x14ac:dyDescent="0.2">
      <c r="AK40"/>
      <c r="AL40" s="21"/>
    </row>
    <row r="41" spans="9:49" x14ac:dyDescent="0.2">
      <c r="AK41"/>
      <c r="AL41" s="21"/>
    </row>
    <row r="42" spans="9:49" x14ac:dyDescent="0.2">
      <c r="AK42"/>
      <c r="AL42" s="21"/>
    </row>
  </sheetData>
  <phoneticPr fontId="0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topLeftCell="B1" zoomScale="75" workbookViewId="0">
      <pane ySplit="5" topLeftCell="A22" activePane="bottomLeft" state="frozen"/>
      <selection pane="bottomLeft" activeCell="M15" sqref="M15"/>
    </sheetView>
  </sheetViews>
  <sheetFormatPr defaultRowHeight="12.75" x14ac:dyDescent="0.2"/>
  <cols>
    <col min="1" max="1" width="9.7109375" style="6" customWidth="1"/>
    <col min="3" max="3" width="9.140625" style="3"/>
    <col min="4" max="4" width="9.140625" style="16"/>
    <col min="5" max="5" width="9.140625" style="25"/>
    <col min="6" max="6" width="9.28515625" style="27" customWidth="1"/>
    <col min="7" max="7" width="9.140625" style="20"/>
    <col min="8" max="8" width="10.85546875" style="9" customWidth="1"/>
    <col min="10" max="10" width="9.140625" style="9"/>
    <col min="11" max="11" width="9.140625" style="5"/>
  </cols>
  <sheetData>
    <row r="1" spans="1:22" x14ac:dyDescent="0.2">
      <c r="A1" s="6" t="s">
        <v>61</v>
      </c>
      <c r="G1" s="14"/>
      <c r="Q1" t="s">
        <v>23</v>
      </c>
    </row>
    <row r="2" spans="1:22" x14ac:dyDescent="0.2">
      <c r="A2" s="6" t="s">
        <v>4</v>
      </c>
      <c r="G2" s="14"/>
      <c r="Q2" t="s">
        <v>4</v>
      </c>
    </row>
    <row r="3" spans="1:22" x14ac:dyDescent="0.2">
      <c r="A3" s="6" t="s">
        <v>5</v>
      </c>
      <c r="G3" s="14"/>
      <c r="Q3" t="s">
        <v>5</v>
      </c>
    </row>
    <row r="4" spans="1:22" x14ac:dyDescent="0.2">
      <c r="A4" s="6" t="s">
        <v>6</v>
      </c>
      <c r="G4" s="14"/>
      <c r="H4" s="25" t="s">
        <v>20</v>
      </c>
      <c r="J4" s="25" t="s">
        <v>21</v>
      </c>
      <c r="Q4" t="s">
        <v>6</v>
      </c>
      <c r="U4" t="s">
        <v>24</v>
      </c>
    </row>
    <row r="5" spans="1:22" x14ac:dyDescent="0.2">
      <c r="A5" s="8" t="s">
        <v>7</v>
      </c>
      <c r="D5" s="9" t="s">
        <v>8</v>
      </c>
      <c r="E5" s="9" t="s">
        <v>0</v>
      </c>
      <c r="F5" s="16" t="s">
        <v>9</v>
      </c>
      <c r="H5" s="25" t="s">
        <v>3</v>
      </c>
      <c r="J5" s="25" t="s">
        <v>3</v>
      </c>
      <c r="L5" s="23" t="s">
        <v>11</v>
      </c>
      <c r="Q5" t="s">
        <v>7</v>
      </c>
      <c r="R5" t="s">
        <v>8</v>
      </c>
      <c r="S5" t="s">
        <v>0</v>
      </c>
      <c r="T5" t="s">
        <v>25</v>
      </c>
      <c r="U5" t="s">
        <v>3</v>
      </c>
      <c r="V5" t="s">
        <v>11</v>
      </c>
    </row>
    <row r="6" spans="1:22" x14ac:dyDescent="0.2">
      <c r="B6" s="3"/>
      <c r="D6" s="19"/>
      <c r="E6" s="16"/>
      <c r="F6" s="19"/>
      <c r="G6" s="24"/>
      <c r="M6" s="12"/>
    </row>
    <row r="7" spans="1:22" x14ac:dyDescent="0.2">
      <c r="A7" s="36">
        <v>37636</v>
      </c>
      <c r="B7" s="4">
        <v>0.60028935185185184</v>
      </c>
      <c r="C7" s="49" t="s">
        <v>44</v>
      </c>
      <c r="D7" s="24">
        <v>188541</v>
      </c>
      <c r="E7" s="24">
        <v>1</v>
      </c>
      <c r="F7" s="19">
        <v>0.34264132231404965</v>
      </c>
      <c r="G7" s="19">
        <v>0.20139452479338837</v>
      </c>
      <c r="H7" s="16">
        <v>24.405431818181825</v>
      </c>
      <c r="I7" s="19">
        <v>16.560378409090902</v>
      </c>
      <c r="J7" s="19">
        <v>17.196311363636365</v>
      </c>
      <c r="K7" s="19">
        <v>8.5948056818181762</v>
      </c>
      <c r="L7" s="24">
        <v>15</v>
      </c>
      <c r="O7" s="12"/>
    </row>
    <row r="8" spans="1:22" x14ac:dyDescent="0.2">
      <c r="A8" s="36">
        <v>37669</v>
      </c>
      <c r="B8" s="4">
        <v>7.0254629629629625E-2</v>
      </c>
      <c r="C8" s="49" t="s">
        <v>48</v>
      </c>
      <c r="D8" s="24">
        <v>244859</v>
      </c>
      <c r="E8" s="24">
        <v>1</v>
      </c>
      <c r="F8" s="19">
        <v>0.17185033057851243</v>
      </c>
      <c r="G8" s="19">
        <v>0.11094675619834707</v>
      </c>
      <c r="H8" s="16">
        <v>10.94268714876033</v>
      </c>
      <c r="I8" s="19">
        <v>10.313421415289254</v>
      </c>
      <c r="J8" s="19">
        <v>7.9476348760330575</v>
      </c>
      <c r="K8" s="19">
        <v>5.1191890289256188</v>
      </c>
      <c r="L8" s="24">
        <v>47</v>
      </c>
      <c r="O8" s="12"/>
    </row>
    <row r="9" spans="1:22" x14ac:dyDescent="0.2">
      <c r="A9" s="36">
        <v>37321</v>
      </c>
      <c r="B9" s="4">
        <v>1.3194444444444444E-2</v>
      </c>
      <c r="C9" s="49" t="s">
        <v>48</v>
      </c>
      <c r="D9" s="24">
        <v>258863</v>
      </c>
      <c r="E9" s="24">
        <v>5</v>
      </c>
      <c r="F9" s="19">
        <v>0.36099999999999999</v>
      </c>
      <c r="G9" s="19">
        <v>0.153</v>
      </c>
      <c r="H9" s="16">
        <v>30.098510537190087</v>
      </c>
      <c r="I9" s="19">
        <v>15.614123962809913</v>
      </c>
      <c r="J9" s="19">
        <v>8.122434917355374</v>
      </c>
      <c r="K9" s="19">
        <v>3.4381303326446253</v>
      </c>
      <c r="L9" s="24">
        <v>65</v>
      </c>
    </row>
    <row r="10" spans="1:22" x14ac:dyDescent="0.2">
      <c r="A10" s="36">
        <v>37335</v>
      </c>
      <c r="B10" s="4">
        <v>0.72013888888888899</v>
      </c>
      <c r="C10" s="49" t="s">
        <v>48</v>
      </c>
      <c r="D10" s="24">
        <v>181091</v>
      </c>
      <c r="E10" s="24">
        <v>1</v>
      </c>
      <c r="F10" s="19">
        <v>3.4894804132231401</v>
      </c>
      <c r="G10" s="19">
        <v>5.1779386776859157E-2</v>
      </c>
      <c r="H10" s="16">
        <v>217.23745673553719</v>
      </c>
      <c r="I10" s="19">
        <v>21.841890264462766</v>
      </c>
      <c r="J10" s="19">
        <v>164.68096272727271</v>
      </c>
      <c r="K10" s="19">
        <v>10.338992772727245</v>
      </c>
      <c r="L10" s="24">
        <v>79</v>
      </c>
    </row>
    <row r="11" spans="1:22" x14ac:dyDescent="0.2">
      <c r="A11" s="36">
        <v>37723</v>
      </c>
      <c r="B11" s="4">
        <v>0.6310648148148148</v>
      </c>
      <c r="C11" s="49" t="s">
        <v>80</v>
      </c>
      <c r="D11" s="35">
        <v>261512</v>
      </c>
      <c r="E11" s="24">
        <v>4</v>
      </c>
      <c r="F11" s="32">
        <v>4.217387593984963</v>
      </c>
      <c r="G11" s="32">
        <v>0.93360916353383516</v>
      </c>
      <c r="H11" s="16">
        <v>717.1692918233083</v>
      </c>
      <c r="I11" s="19">
        <v>136.3672027725564</v>
      </c>
      <c r="J11" s="19">
        <v>270.45595441729324</v>
      </c>
      <c r="K11" s="19">
        <v>46.587899436090247</v>
      </c>
      <c r="L11" s="24">
        <v>102</v>
      </c>
      <c r="Q11" s="12"/>
    </row>
    <row r="12" spans="1:22" x14ac:dyDescent="0.2">
      <c r="A12" s="36">
        <v>37729</v>
      </c>
      <c r="B12" s="4">
        <v>0.98499999999999999</v>
      </c>
      <c r="C12" s="49" t="s">
        <v>80</v>
      </c>
      <c r="D12" s="35">
        <v>261774</v>
      </c>
      <c r="E12" s="24">
        <v>5</v>
      </c>
      <c r="F12" s="32">
        <v>10.415669360902257</v>
      </c>
      <c r="G12" s="32">
        <v>0.6108876879699251</v>
      </c>
      <c r="H12" s="16">
        <v>731.37473684210545</v>
      </c>
      <c r="I12" s="19">
        <v>93.124998355263202</v>
      </c>
      <c r="J12" s="19">
        <v>560.51434774436086</v>
      </c>
      <c r="K12" s="19">
        <v>46.05587382518803</v>
      </c>
      <c r="L12" s="24">
        <v>108</v>
      </c>
      <c r="Q12" s="12"/>
    </row>
    <row r="13" spans="1:22" x14ac:dyDescent="0.2">
      <c r="A13" s="36">
        <v>37746</v>
      </c>
      <c r="B13" s="4">
        <v>0.71376157407407403</v>
      </c>
      <c r="C13" s="49" t="s">
        <v>120</v>
      </c>
      <c r="D13" s="24">
        <v>261110</v>
      </c>
      <c r="E13" s="24">
        <v>1</v>
      </c>
      <c r="F13" s="19">
        <v>0.43447868217054264</v>
      </c>
      <c r="G13" s="19">
        <v>0.21661046511627907</v>
      </c>
      <c r="H13" s="16">
        <v>42.48582412790698</v>
      </c>
      <c r="I13" s="19">
        <v>40.820739462209303</v>
      </c>
      <c r="J13" s="19">
        <v>27.176441860465118</v>
      </c>
      <c r="K13" s="19">
        <v>10.998974563953483</v>
      </c>
      <c r="L13" s="24">
        <v>125</v>
      </c>
      <c r="Q13" s="12"/>
    </row>
    <row r="14" spans="1:22" x14ac:dyDescent="0.2">
      <c r="A14" s="6">
        <v>37757</v>
      </c>
      <c r="B14" s="1">
        <v>0.41965277777777782</v>
      </c>
      <c r="C14" s="49" t="s">
        <v>80</v>
      </c>
      <c r="D14" s="24">
        <v>262752</v>
      </c>
      <c r="E14" s="3">
        <v>5</v>
      </c>
      <c r="F14" s="13">
        <v>0.37465465116279073</v>
      </c>
      <c r="G14" s="13">
        <v>0.11428953488372091</v>
      </c>
      <c r="H14" s="16">
        <v>17.339249806201554</v>
      </c>
      <c r="I14" s="19">
        <v>19.326881686046509</v>
      </c>
      <c r="J14" s="13">
        <v>11.880706395348836</v>
      </c>
      <c r="K14" s="19">
        <v>6.0078793604651146</v>
      </c>
      <c r="L14" s="24">
        <v>136</v>
      </c>
      <c r="N14" s="12"/>
    </row>
    <row r="15" spans="1:22" x14ac:dyDescent="0.2">
      <c r="A15" s="6">
        <v>37770</v>
      </c>
      <c r="B15" s="1">
        <v>0.29637731481481483</v>
      </c>
      <c r="C15" s="49" t="s">
        <v>80</v>
      </c>
      <c r="D15" s="24">
        <v>262762</v>
      </c>
      <c r="E15" s="3">
        <v>5</v>
      </c>
      <c r="F15" s="13">
        <v>0.23192906976744196</v>
      </c>
      <c r="G15" s="13">
        <v>0.12638459302325569</v>
      </c>
      <c r="H15" s="16">
        <v>19.476316860465115</v>
      </c>
      <c r="I15" s="19">
        <v>21.908662063953489</v>
      </c>
      <c r="J15" s="13">
        <v>16.03244089147287</v>
      </c>
      <c r="K15" s="19">
        <v>10.876970494186049</v>
      </c>
      <c r="L15" s="24">
        <v>149</v>
      </c>
      <c r="N15" s="12"/>
    </row>
    <row r="16" spans="1:22" x14ac:dyDescent="0.2">
      <c r="A16" s="6">
        <v>37798</v>
      </c>
      <c r="B16" s="1">
        <v>0.54652777777777783</v>
      </c>
      <c r="C16" s="49" t="s">
        <v>48</v>
      </c>
      <c r="D16" s="17">
        <v>257010</v>
      </c>
      <c r="E16" s="3">
        <v>1</v>
      </c>
      <c r="F16" s="19">
        <v>0.24897093023255815</v>
      </c>
      <c r="G16" s="13">
        <v>0.11935746124031008</v>
      </c>
      <c r="H16" s="16">
        <v>28.629437984496125</v>
      </c>
      <c r="I16" s="19">
        <v>34.843595174418603</v>
      </c>
      <c r="J16" s="19">
        <v>21.45188565891473</v>
      </c>
      <c r="K16" s="19">
        <v>12.614760552325581</v>
      </c>
      <c r="L16" s="24">
        <v>177</v>
      </c>
    </row>
    <row r="17" spans="1:12" x14ac:dyDescent="0.2">
      <c r="A17" s="6">
        <v>37815</v>
      </c>
      <c r="B17" s="1">
        <v>0.90951388888888884</v>
      </c>
      <c r="C17" s="49" t="s">
        <v>80</v>
      </c>
      <c r="D17" s="17">
        <v>265618</v>
      </c>
      <c r="E17" s="3">
        <v>5</v>
      </c>
      <c r="F17" s="19">
        <v>0.35554398496240597</v>
      </c>
      <c r="G17" s="13">
        <v>0.11330103383458651</v>
      </c>
      <c r="H17" s="16">
        <v>72.117879699248149</v>
      </c>
      <c r="I17" s="19">
        <v>41.754083176691729</v>
      </c>
      <c r="J17" s="19">
        <v>57.062663533834595</v>
      </c>
      <c r="K17" s="19">
        <v>23.436757048872181</v>
      </c>
      <c r="L17" s="24">
        <v>194</v>
      </c>
    </row>
    <row r="18" spans="1:12" x14ac:dyDescent="0.2">
      <c r="A18" s="6">
        <v>37820</v>
      </c>
      <c r="B18" s="1">
        <v>0.20331018518518518</v>
      </c>
      <c r="C18" s="49" t="s">
        <v>48</v>
      </c>
      <c r="D18" s="3">
        <v>257769</v>
      </c>
      <c r="E18" s="3">
        <v>1</v>
      </c>
      <c r="F18" s="19">
        <v>0.22154418604651163</v>
      </c>
      <c r="G18" s="13">
        <v>7.9958465116279021E-2</v>
      </c>
      <c r="H18" s="16">
        <v>30.858681976744183</v>
      </c>
      <c r="I18" s="19">
        <v>37.739954968992244</v>
      </c>
      <c r="J18" s="13">
        <v>24.543651937984492</v>
      </c>
      <c r="K18" s="19">
        <v>13.470744232558138</v>
      </c>
      <c r="L18" s="24">
        <v>195</v>
      </c>
    </row>
    <row r="19" spans="1:12" x14ac:dyDescent="0.2">
      <c r="A19" s="6">
        <v>37833</v>
      </c>
      <c r="B19" s="1">
        <v>8.0324074074074062E-2</v>
      </c>
      <c r="C19" s="49" t="s">
        <v>48</v>
      </c>
      <c r="D19" s="3">
        <v>263273</v>
      </c>
      <c r="E19" s="3">
        <v>1</v>
      </c>
      <c r="F19" s="19">
        <v>0.52723255813953473</v>
      </c>
      <c r="G19" s="13">
        <v>0.13656585271317834</v>
      </c>
      <c r="H19" s="16">
        <v>34.587765019379852</v>
      </c>
      <c r="I19" s="19">
        <v>26.971241283914729</v>
      </c>
      <c r="J19" s="13">
        <v>29.122719961240314</v>
      </c>
      <c r="K19" s="19">
        <v>15.211532170542636</v>
      </c>
      <c r="L19" s="24">
        <v>212</v>
      </c>
    </row>
    <row r="20" spans="1:12" x14ac:dyDescent="0.2">
      <c r="A20" s="6">
        <v>37846</v>
      </c>
      <c r="B20" s="1">
        <v>0.56689814814814821</v>
      </c>
      <c r="C20" s="49" t="s">
        <v>44</v>
      </c>
      <c r="D20" s="3">
        <v>188561</v>
      </c>
      <c r="E20" s="3">
        <v>1</v>
      </c>
      <c r="F20" s="13">
        <v>0.67553668604651151</v>
      </c>
      <c r="G20" s="13">
        <v>0.19248370639534884</v>
      </c>
      <c r="H20" s="16">
        <v>40.291107655038758</v>
      </c>
      <c r="I20" s="19">
        <v>34.097349026162789</v>
      </c>
      <c r="J20" s="19">
        <v>32.242689631782945</v>
      </c>
      <c r="K20" s="19">
        <v>19.538877078488369</v>
      </c>
      <c r="L20" s="24">
        <v>225</v>
      </c>
    </row>
    <row r="21" spans="1:12" x14ac:dyDescent="0.2">
      <c r="A21" s="6">
        <v>37867</v>
      </c>
      <c r="B21" s="1">
        <v>0.57847222222222217</v>
      </c>
      <c r="C21" s="49" t="s">
        <v>44</v>
      </c>
      <c r="D21" s="3">
        <v>188571</v>
      </c>
      <c r="E21" s="3">
        <v>1</v>
      </c>
      <c r="F21" s="13">
        <v>0.45791124031007757</v>
      </c>
      <c r="G21" s="13">
        <v>0.16816220930232556</v>
      </c>
      <c r="H21" s="16">
        <v>79.802106395348844</v>
      </c>
      <c r="I21" s="19">
        <v>46.508666860465119</v>
      </c>
      <c r="J21" s="19">
        <v>59.013566279069764</v>
      </c>
      <c r="K21" s="19">
        <v>29.229938372093024</v>
      </c>
      <c r="L21" s="24">
        <v>246</v>
      </c>
    </row>
    <row r="22" spans="1:12" x14ac:dyDescent="0.2">
      <c r="A22" s="6">
        <v>37880</v>
      </c>
      <c r="B22" s="1">
        <v>0.55018518518518522</v>
      </c>
      <c r="C22" s="49" t="s">
        <v>44</v>
      </c>
      <c r="D22" s="3">
        <v>188581</v>
      </c>
      <c r="E22" s="3">
        <v>1</v>
      </c>
      <c r="F22" s="13">
        <v>0.3865484496124032</v>
      </c>
      <c r="G22" s="13">
        <v>0.20059098837209294</v>
      </c>
      <c r="H22" s="16">
        <v>47.40486395348838</v>
      </c>
      <c r="I22" s="19">
        <v>35.160718604651166</v>
      </c>
      <c r="J22" s="19">
        <v>40.456844186046517</v>
      </c>
      <c r="K22" s="19">
        <v>22.137538081395348</v>
      </c>
      <c r="L22" s="24">
        <v>259</v>
      </c>
    </row>
    <row r="23" spans="1:12" x14ac:dyDescent="0.2">
      <c r="A23" s="36">
        <v>37913</v>
      </c>
      <c r="B23" s="4">
        <v>0.74513888888888891</v>
      </c>
      <c r="C23" s="49" t="s">
        <v>80</v>
      </c>
      <c r="D23" s="3">
        <v>267310</v>
      </c>
      <c r="E23" s="3">
        <v>3</v>
      </c>
      <c r="F23" s="32">
        <v>0.98652725563909782</v>
      </c>
      <c r="G23" s="32">
        <v>0.4100011748120298</v>
      </c>
      <c r="H23" s="16">
        <v>49.981237312030082</v>
      </c>
      <c r="I23" s="19">
        <v>34.967700422932332</v>
      </c>
      <c r="J23" s="19">
        <v>39.995523026315787</v>
      </c>
      <c r="K23" s="19">
        <v>20.490557565789473</v>
      </c>
      <c r="L23" s="24">
        <v>292</v>
      </c>
    </row>
    <row r="24" spans="1:12" x14ac:dyDescent="0.2">
      <c r="A24" s="36">
        <v>37918</v>
      </c>
      <c r="B24" s="4">
        <v>9.1666666666666674E-2</v>
      </c>
      <c r="C24" s="49" t="s">
        <v>80</v>
      </c>
      <c r="D24" s="17">
        <v>267519</v>
      </c>
      <c r="E24" s="3">
        <v>5</v>
      </c>
      <c r="F24" s="32">
        <v>0.9492998120300753</v>
      </c>
      <c r="G24" s="32">
        <v>0.49376292293233093</v>
      </c>
      <c r="H24" s="16">
        <v>36.920207706766924</v>
      </c>
      <c r="I24" s="19">
        <v>24.960188909774441</v>
      </c>
      <c r="J24" s="13">
        <v>30.157952067669175</v>
      </c>
      <c r="K24" s="19">
        <v>15.954014097744361</v>
      </c>
      <c r="L24" s="24">
        <v>297</v>
      </c>
    </row>
    <row r="25" spans="1:12" x14ac:dyDescent="0.2">
      <c r="A25" s="36">
        <v>37925</v>
      </c>
      <c r="B25" s="4">
        <v>0.33958333333333335</v>
      </c>
      <c r="C25" s="49" t="s">
        <v>80</v>
      </c>
      <c r="D25" s="3">
        <v>267841</v>
      </c>
      <c r="E25" s="3">
        <v>5</v>
      </c>
      <c r="F25" s="13">
        <v>1.108573023255814</v>
      </c>
      <c r="G25" s="13">
        <v>0.5793231976744182</v>
      </c>
      <c r="H25" s="16">
        <v>54.23655305232554</v>
      </c>
      <c r="I25" s="13">
        <v>41.445893132267443</v>
      </c>
      <c r="J25" s="13">
        <v>48.005800339147257</v>
      </c>
      <c r="K25" s="13">
        <v>29.816774236918597</v>
      </c>
      <c r="L25" s="24">
        <v>304</v>
      </c>
    </row>
    <row r="26" spans="1:12" x14ac:dyDescent="0.2">
      <c r="A26" s="36">
        <v>37937</v>
      </c>
      <c r="B26" s="4">
        <v>0.53740740740740744</v>
      </c>
      <c r="C26" s="49" t="s">
        <v>80</v>
      </c>
      <c r="D26" s="35">
        <v>267851</v>
      </c>
      <c r="E26" s="3">
        <v>5</v>
      </c>
      <c r="F26" s="13">
        <v>1.1432159302325582</v>
      </c>
      <c r="G26" s="13">
        <v>0.56723978197674418</v>
      </c>
      <c r="H26" s="16">
        <v>49.139527858527131</v>
      </c>
      <c r="I26" s="19">
        <v>38.461465443313955</v>
      </c>
      <c r="J26" s="13">
        <v>43.191208478682171</v>
      </c>
      <c r="K26" s="19">
        <v>25.089871547965117</v>
      </c>
      <c r="L26" s="24">
        <v>315</v>
      </c>
    </row>
    <row r="27" spans="1:12" x14ac:dyDescent="0.2">
      <c r="A27" s="6">
        <v>37977</v>
      </c>
      <c r="B27" s="1">
        <v>0.21356481481481482</v>
      </c>
      <c r="C27" s="49" t="s">
        <v>80</v>
      </c>
      <c r="D27" s="24">
        <v>268336</v>
      </c>
      <c r="E27" s="3">
        <v>5</v>
      </c>
      <c r="F27" s="32">
        <v>0.26278195488721812</v>
      </c>
      <c r="G27" s="32">
        <v>0.16924060150375933</v>
      </c>
      <c r="H27" s="16">
        <v>27.713860902255636</v>
      </c>
      <c r="I27" s="19">
        <v>19.419500469924813</v>
      </c>
      <c r="J27" s="19">
        <v>13.228443609022554</v>
      </c>
      <c r="K27" s="19">
        <v>7.2918143796992503</v>
      </c>
      <c r="L27" s="24">
        <v>356</v>
      </c>
    </row>
    <row r="116" spans="2:2" x14ac:dyDescent="0.2">
      <c r="B116" s="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9"/>
  <sheetViews>
    <sheetView zoomScale="75" workbookViewId="0">
      <pane xSplit="5" ySplit="5" topLeftCell="F6" activePane="bottomRight" state="frozen"/>
      <selection pane="topRight" activeCell="D1" sqref="D1"/>
      <selection pane="bottomLeft" activeCell="A6" sqref="A6"/>
      <selection pane="bottomRight" sqref="A1:IV65536"/>
    </sheetView>
  </sheetViews>
  <sheetFormatPr defaultRowHeight="12.75" x14ac:dyDescent="0.2"/>
  <cols>
    <col min="1" max="1" width="9.7109375" style="6" bestFit="1" customWidth="1"/>
    <col min="2" max="2" width="9.7109375" style="1" customWidth="1"/>
    <col min="3" max="3" width="11" style="1" customWidth="1"/>
    <col min="4" max="4" width="9.140625" style="3"/>
    <col min="6" max="6" width="9.140625" style="16"/>
    <col min="7" max="7" width="9.140625" style="19"/>
    <col min="8" max="8" width="10.85546875" style="13" customWidth="1"/>
    <col min="9" max="9" width="9.28515625" style="16" customWidth="1"/>
    <col min="10" max="10" width="9.28515625" style="13" customWidth="1"/>
    <col min="11" max="11" width="9.140625" style="3"/>
    <col min="12" max="12" width="10.5703125" style="24" customWidth="1"/>
    <col min="13" max="13" width="11.5703125" style="24" customWidth="1"/>
    <col min="14" max="14" width="9.140625" style="22"/>
    <col min="15" max="15" width="9.140625" style="26"/>
    <col min="16" max="17" width="9.140625" style="16"/>
    <col min="18" max="18" width="9.140625" style="3"/>
    <col min="22" max="24" width="9.140625" style="9"/>
    <col min="29" max="31" width="9.140625" style="9"/>
    <col min="34" max="34" width="9.140625" style="3"/>
  </cols>
  <sheetData>
    <row r="1" spans="1:39" x14ac:dyDescent="0.2">
      <c r="A1" s="8" t="s">
        <v>61</v>
      </c>
      <c r="H1" s="16"/>
      <c r="I1" s="13"/>
      <c r="J1" s="16"/>
      <c r="K1" s="13"/>
      <c r="R1" s="16"/>
      <c r="S1" s="9" t="s">
        <v>33</v>
      </c>
      <c r="U1" s="9"/>
      <c r="V1"/>
      <c r="Y1" s="9"/>
      <c r="Z1" s="9" t="s">
        <v>33</v>
      </c>
      <c r="AA1" s="9"/>
      <c r="AB1" s="9"/>
      <c r="AC1"/>
      <c r="AF1" s="9"/>
    </row>
    <row r="2" spans="1:39" x14ac:dyDescent="0.2">
      <c r="A2" s="6" t="s">
        <v>39</v>
      </c>
      <c r="H2" s="16"/>
      <c r="I2" s="13"/>
      <c r="J2" s="16"/>
      <c r="K2" s="13"/>
      <c r="N2" s="22" t="s">
        <v>42</v>
      </c>
      <c r="O2" s="26" t="s">
        <v>42</v>
      </c>
      <c r="R2" s="16"/>
      <c r="S2" s="9" t="s">
        <v>34</v>
      </c>
      <c r="U2" s="9" t="s">
        <v>30</v>
      </c>
      <c r="V2"/>
      <c r="Y2" s="9"/>
      <c r="Z2" s="9" t="s">
        <v>34</v>
      </c>
      <c r="AA2" s="9"/>
      <c r="AB2" s="9" t="s">
        <v>30</v>
      </c>
      <c r="AC2"/>
      <c r="AF2" s="9"/>
      <c r="AH2" s="22" t="s">
        <v>173</v>
      </c>
    </row>
    <row r="3" spans="1:39" x14ac:dyDescent="0.2">
      <c r="A3" s="6" t="s">
        <v>5</v>
      </c>
      <c r="H3" s="16"/>
      <c r="I3" s="13"/>
      <c r="J3" s="16"/>
      <c r="K3" s="13"/>
      <c r="M3" s="22" t="s">
        <v>64</v>
      </c>
      <c r="N3" s="22" t="s">
        <v>43</v>
      </c>
      <c r="O3" s="26" t="s">
        <v>43</v>
      </c>
      <c r="Q3" s="16" t="s">
        <v>38</v>
      </c>
      <c r="R3" s="16"/>
      <c r="S3" s="9" t="s">
        <v>35</v>
      </c>
      <c r="T3" s="9"/>
      <c r="U3" s="9" t="s">
        <v>36</v>
      </c>
      <c r="X3" s="9" t="s">
        <v>30</v>
      </c>
      <c r="Y3" s="9"/>
      <c r="Z3" s="9" t="s">
        <v>35</v>
      </c>
      <c r="AA3" s="9"/>
      <c r="AB3" s="9" t="s">
        <v>36</v>
      </c>
      <c r="AC3"/>
      <c r="AE3" s="9" t="s">
        <v>32</v>
      </c>
      <c r="AF3" s="9"/>
      <c r="AH3" s="22" t="s">
        <v>71</v>
      </c>
      <c r="AK3" s="9"/>
      <c r="AL3" s="9" t="s">
        <v>184</v>
      </c>
      <c r="AM3" s="9"/>
    </row>
    <row r="4" spans="1:39" x14ac:dyDescent="0.2">
      <c r="A4" s="6" t="s">
        <v>6</v>
      </c>
      <c r="D4" s="22" t="s">
        <v>53</v>
      </c>
      <c r="H4" s="16" t="s">
        <v>20</v>
      </c>
      <c r="J4" s="16" t="s">
        <v>21</v>
      </c>
      <c r="K4" s="13"/>
      <c r="M4" s="22" t="s">
        <v>65</v>
      </c>
      <c r="N4" s="22" t="s">
        <v>40</v>
      </c>
      <c r="O4" s="26" t="s">
        <v>40</v>
      </c>
      <c r="Q4" s="16" t="s">
        <v>29</v>
      </c>
      <c r="R4" s="16"/>
      <c r="S4" s="9" t="s">
        <v>36</v>
      </c>
      <c r="T4" s="9"/>
      <c r="U4" s="9" t="s">
        <v>37</v>
      </c>
      <c r="X4" s="9" t="s">
        <v>31</v>
      </c>
      <c r="Y4" s="9"/>
      <c r="Z4" s="9" t="s">
        <v>36</v>
      </c>
      <c r="AA4" s="9"/>
      <c r="AB4" s="9" t="s">
        <v>37</v>
      </c>
      <c r="AC4"/>
      <c r="AE4" s="9" t="s">
        <v>31</v>
      </c>
      <c r="AF4" s="9"/>
      <c r="AK4" s="9"/>
      <c r="AL4" s="9" t="s">
        <v>31</v>
      </c>
      <c r="AM4" s="9"/>
    </row>
    <row r="5" spans="1:39" s="22" customFormat="1" x14ac:dyDescent="0.2">
      <c r="A5" s="28" t="s">
        <v>7</v>
      </c>
      <c r="B5" s="29" t="s">
        <v>45</v>
      </c>
      <c r="C5" s="29" t="s">
        <v>46</v>
      </c>
      <c r="D5" s="22" t="s">
        <v>8</v>
      </c>
      <c r="E5" s="22" t="s">
        <v>0</v>
      </c>
      <c r="F5" s="16" t="s">
        <v>9</v>
      </c>
      <c r="G5" s="16" t="s">
        <v>10</v>
      </c>
      <c r="H5" s="16" t="s">
        <v>3</v>
      </c>
      <c r="I5" s="16" t="s">
        <v>10</v>
      </c>
      <c r="J5" s="16" t="s">
        <v>3</v>
      </c>
      <c r="K5" s="16" t="s">
        <v>10</v>
      </c>
      <c r="L5" s="22" t="s">
        <v>52</v>
      </c>
      <c r="M5" s="22" t="s">
        <v>66</v>
      </c>
      <c r="N5" s="22" t="s">
        <v>51</v>
      </c>
      <c r="O5" s="26" t="s">
        <v>41</v>
      </c>
      <c r="P5" s="16" t="s">
        <v>26</v>
      </c>
      <c r="Q5" s="16" t="s">
        <v>27</v>
      </c>
      <c r="R5" s="16" t="s">
        <v>28</v>
      </c>
      <c r="T5" s="22" t="s">
        <v>26</v>
      </c>
      <c r="U5" s="22" t="s">
        <v>27</v>
      </c>
      <c r="V5" s="22" t="s">
        <v>28</v>
      </c>
      <c r="W5" s="22" t="s">
        <v>26</v>
      </c>
      <c r="X5" s="22" t="s">
        <v>27</v>
      </c>
      <c r="Y5" s="22" t="s">
        <v>28</v>
      </c>
      <c r="AA5" s="22" t="s">
        <v>26</v>
      </c>
      <c r="AB5" s="22" t="s">
        <v>27</v>
      </c>
      <c r="AC5" s="22" t="s">
        <v>28</v>
      </c>
      <c r="AD5" s="22" t="s">
        <v>26</v>
      </c>
      <c r="AE5" s="22" t="s">
        <v>27</v>
      </c>
      <c r="AF5" s="22" t="s">
        <v>28</v>
      </c>
      <c r="AJ5" s="22" t="s">
        <v>52</v>
      </c>
      <c r="AK5" s="22" t="s">
        <v>26</v>
      </c>
      <c r="AL5" s="22" t="s">
        <v>27</v>
      </c>
      <c r="AM5" s="22" t="s">
        <v>28</v>
      </c>
    </row>
    <row r="6" spans="1:39" x14ac:dyDescent="0.2">
      <c r="A6" s="6">
        <v>37636</v>
      </c>
      <c r="B6" s="1">
        <v>0.60028935185185184</v>
      </c>
      <c r="C6" s="1" t="s">
        <v>22</v>
      </c>
      <c r="D6" s="3">
        <v>188541</v>
      </c>
      <c r="E6">
        <v>1</v>
      </c>
      <c r="F6" s="16">
        <v>0.34264132231404965</v>
      </c>
      <c r="G6" s="19">
        <v>0.20139452479338837</v>
      </c>
      <c r="H6" s="19">
        <v>24.405431818181825</v>
      </c>
      <c r="I6" s="19">
        <v>16.560378409090902</v>
      </c>
      <c r="J6" s="19">
        <v>17.196311363636365</v>
      </c>
      <c r="K6" s="19">
        <v>8.5948056818181762</v>
      </c>
      <c r="L6" s="24">
        <v>15</v>
      </c>
      <c r="M6" s="24">
        <v>92.8</v>
      </c>
      <c r="N6" s="24">
        <v>7.4039999999999999</v>
      </c>
      <c r="O6" s="44">
        <v>330.5</v>
      </c>
      <c r="P6" s="3">
        <v>5.5045000000000002</v>
      </c>
      <c r="Q6" s="3">
        <v>6.1955</v>
      </c>
      <c r="R6" s="3">
        <v>0.85299999999999998</v>
      </c>
      <c r="S6">
        <f>($E6)+(0.5*($E7-$E6))</f>
        <v>3</v>
      </c>
      <c r="T6">
        <f>($S6*P6)</f>
        <v>16.513500000000001</v>
      </c>
      <c r="U6">
        <f>($S6*Q6)</f>
        <v>18.586500000000001</v>
      </c>
      <c r="V6">
        <f>($S6*R6)</f>
        <v>2.5590000000000002</v>
      </c>
      <c r="W6" s="9">
        <f>SUM(T6:T15)</f>
        <v>1093.4865</v>
      </c>
      <c r="X6" s="9">
        <f>SUM(U6:U15)</f>
        <v>1170.0975000000001</v>
      </c>
      <c r="Y6" s="9">
        <f>SUM(V6:V15)</f>
        <v>138.46924999999999</v>
      </c>
      <c r="Z6">
        <f>($E6)+(0.5*($E7-$E6))</f>
        <v>3</v>
      </c>
      <c r="AA6">
        <f>($Z6*P6)</f>
        <v>16.513500000000001</v>
      </c>
      <c r="AB6">
        <f>($Z6*Q6)</f>
        <v>18.586500000000001</v>
      </c>
      <c r="AC6">
        <f>($Z6*R6)</f>
        <v>2.5590000000000002</v>
      </c>
      <c r="AD6" s="9">
        <f>SUM(AA6:AA12)</f>
        <v>265.4665</v>
      </c>
      <c r="AE6" s="9">
        <f>SUM(AB6:AB12)</f>
        <v>311.63374999999996</v>
      </c>
      <c r="AF6" s="9">
        <f>SUM(AC6:AC12)</f>
        <v>42.948</v>
      </c>
      <c r="AJ6" s="24">
        <v>15</v>
      </c>
      <c r="AK6">
        <v>828.02</v>
      </c>
      <c r="AL6">
        <v>858.46375000000012</v>
      </c>
      <c r="AM6">
        <v>95.521249999999995</v>
      </c>
    </row>
    <row r="7" spans="1:39" x14ac:dyDescent="0.2">
      <c r="D7" s="3">
        <v>188542</v>
      </c>
      <c r="E7">
        <v>5</v>
      </c>
      <c r="F7" s="16">
        <v>0.36711570247933889</v>
      </c>
      <c r="G7" s="19">
        <v>0.16893966942148747</v>
      </c>
      <c r="H7" s="16"/>
      <c r="I7" s="19"/>
      <c r="J7" s="16"/>
      <c r="K7" s="24"/>
      <c r="N7" s="24"/>
      <c r="O7" s="44"/>
      <c r="P7" s="3">
        <v>5.0990000000000002</v>
      </c>
      <c r="Q7" s="3">
        <v>6.1905000000000001</v>
      </c>
      <c r="R7" s="3">
        <v>0.83199999999999996</v>
      </c>
      <c r="S7">
        <f>(0.5*($E7-$E6))+(0.5*($E8-$E7))</f>
        <v>4.5</v>
      </c>
      <c r="T7">
        <f t="shared" ref="T7:T14" si="0">($S7*P7)</f>
        <v>22.945500000000003</v>
      </c>
      <c r="U7">
        <f t="shared" ref="U7:U14" si="1">($S7*Q7)</f>
        <v>27.857250000000001</v>
      </c>
      <c r="V7">
        <f t="shared" ref="V7:V14" si="2">($S7*R7)</f>
        <v>3.7439999999999998</v>
      </c>
      <c r="Y7" s="9"/>
      <c r="Z7">
        <f>(0.5*($E7-$E6))+(0.5*($E8-$E7))</f>
        <v>4.5</v>
      </c>
      <c r="AA7">
        <f t="shared" ref="AA7:AA12" si="3">($Z7*P7)</f>
        <v>22.945500000000003</v>
      </c>
      <c r="AB7">
        <f t="shared" ref="AB7:AB12" si="4">($Z7*Q7)</f>
        <v>27.857250000000001</v>
      </c>
      <c r="AC7">
        <f t="shared" ref="AC7:AC12" si="5">($Z7*R7)</f>
        <v>3.7439999999999998</v>
      </c>
      <c r="AF7" s="9"/>
      <c r="AJ7" s="24">
        <v>47</v>
      </c>
      <c r="AK7">
        <v>1174.6812500000001</v>
      </c>
      <c r="AL7">
        <v>976.31</v>
      </c>
      <c r="AM7">
        <v>97.538749999999993</v>
      </c>
    </row>
    <row r="8" spans="1:39" x14ac:dyDescent="0.2">
      <c r="D8" s="3">
        <v>188543</v>
      </c>
      <c r="E8">
        <v>10</v>
      </c>
      <c r="F8" s="16">
        <v>0.37323429752066117</v>
      </c>
      <c r="G8" s="19">
        <v>0.19286033057851226</v>
      </c>
      <c r="H8" s="16"/>
      <c r="I8" s="19"/>
      <c r="J8" s="16"/>
      <c r="K8" s="24"/>
      <c r="N8" s="24"/>
      <c r="O8" s="44"/>
      <c r="P8" s="3">
        <v>5.2889999999999997</v>
      </c>
      <c r="Q8" s="3">
        <v>6.25</v>
      </c>
      <c r="R8" s="3">
        <v>0.86299999999999999</v>
      </c>
      <c r="S8">
        <f t="shared" ref="S8:S14" si="6">(0.5*($E8-$E7))+(0.5*($E9-$E8))</f>
        <v>7.5</v>
      </c>
      <c r="T8">
        <f t="shared" si="0"/>
        <v>39.667499999999997</v>
      </c>
      <c r="U8">
        <f t="shared" si="1"/>
        <v>46.875</v>
      </c>
      <c r="V8">
        <f t="shared" si="2"/>
        <v>6.4725000000000001</v>
      </c>
      <c r="Y8" s="9"/>
      <c r="Z8">
        <f>(0.5*($E8-$E7))+(0.5*($E9-$E8))</f>
        <v>7.5</v>
      </c>
      <c r="AA8">
        <f t="shared" si="3"/>
        <v>39.667499999999997</v>
      </c>
      <c r="AB8">
        <f t="shared" si="4"/>
        <v>46.875</v>
      </c>
      <c r="AC8">
        <f t="shared" si="5"/>
        <v>6.4725000000000001</v>
      </c>
      <c r="AF8" s="9"/>
      <c r="AJ8" s="24">
        <v>63</v>
      </c>
      <c r="AK8">
        <v>581.62125000000003</v>
      </c>
      <c r="AL8">
        <v>691.67624999999998</v>
      </c>
      <c r="AM8">
        <v>71.12</v>
      </c>
    </row>
    <row r="9" spans="1:39" x14ac:dyDescent="0.2">
      <c r="D9" s="3">
        <v>188544</v>
      </c>
      <c r="E9">
        <v>20</v>
      </c>
      <c r="F9" s="16">
        <v>0.36711570247933889</v>
      </c>
      <c r="G9" s="19">
        <v>0.19155216942148753</v>
      </c>
      <c r="H9" s="16"/>
      <c r="I9" s="19"/>
      <c r="J9" s="16"/>
      <c r="K9" s="24"/>
      <c r="N9" s="24"/>
      <c r="O9" s="44"/>
      <c r="P9" s="3">
        <v>5.218</v>
      </c>
      <c r="Q9" s="3">
        <v>6.2119999999999997</v>
      </c>
      <c r="R9" s="3">
        <v>0.86299999999999999</v>
      </c>
      <c r="S9">
        <f t="shared" si="6"/>
        <v>10</v>
      </c>
      <c r="T9">
        <f t="shared" si="0"/>
        <v>52.18</v>
      </c>
      <c r="U9">
        <f t="shared" si="1"/>
        <v>62.12</v>
      </c>
      <c r="V9">
        <f t="shared" si="2"/>
        <v>8.629999999999999</v>
      </c>
      <c r="Y9" s="9"/>
      <c r="Z9">
        <f>(0.5*($E9-$E8))+(0.5*($E10-$E9))</f>
        <v>10</v>
      </c>
      <c r="AA9">
        <f t="shared" si="3"/>
        <v>52.18</v>
      </c>
      <c r="AB9">
        <f t="shared" si="4"/>
        <v>62.12</v>
      </c>
      <c r="AC9">
        <f t="shared" si="5"/>
        <v>8.629999999999999</v>
      </c>
      <c r="AF9" s="9"/>
      <c r="AJ9" s="24">
        <v>65</v>
      </c>
      <c r="AK9">
        <v>446.19499999999999</v>
      </c>
      <c r="AL9">
        <v>474.9425</v>
      </c>
      <c r="AM9">
        <v>46</v>
      </c>
    </row>
    <row r="10" spans="1:39" x14ac:dyDescent="0.2">
      <c r="D10" s="3">
        <v>188545</v>
      </c>
      <c r="E10">
        <v>30</v>
      </c>
      <c r="F10" s="16">
        <v>0.33040413223140497</v>
      </c>
      <c r="G10" s="19">
        <v>0.17616570247933883</v>
      </c>
      <c r="H10" s="16"/>
      <c r="I10" s="19"/>
      <c r="J10" s="16"/>
      <c r="K10" s="24"/>
      <c r="N10" s="24"/>
      <c r="O10" s="44"/>
      <c r="P10" s="3">
        <v>5.2750000000000004</v>
      </c>
      <c r="Q10" s="3">
        <v>6.1984999999999992</v>
      </c>
      <c r="R10" s="3">
        <v>0.85599999999999998</v>
      </c>
      <c r="S10">
        <f t="shared" si="6"/>
        <v>10</v>
      </c>
      <c r="T10">
        <f t="shared" si="0"/>
        <v>52.75</v>
      </c>
      <c r="U10">
        <f t="shared" si="1"/>
        <v>61.984999999999992</v>
      </c>
      <c r="V10">
        <f t="shared" si="2"/>
        <v>8.56</v>
      </c>
      <c r="Y10" s="9"/>
      <c r="Z10">
        <f>(0.5*($E10-$E9))+(0.5*($E11-$E10))</f>
        <v>10</v>
      </c>
      <c r="AA10">
        <f t="shared" si="3"/>
        <v>52.75</v>
      </c>
      <c r="AB10">
        <f t="shared" si="4"/>
        <v>61.984999999999992</v>
      </c>
      <c r="AC10">
        <f t="shared" si="5"/>
        <v>8.56</v>
      </c>
      <c r="AF10" s="9"/>
      <c r="AJ10" s="24">
        <v>79</v>
      </c>
      <c r="AK10">
        <v>800.31</v>
      </c>
      <c r="AL10">
        <v>836.86625000000004</v>
      </c>
      <c r="AM10">
        <v>82.891249999999999</v>
      </c>
    </row>
    <row r="11" spans="1:39" x14ac:dyDescent="0.2">
      <c r="D11" s="3">
        <v>188546</v>
      </c>
      <c r="E11">
        <v>40</v>
      </c>
      <c r="F11" s="16">
        <v>0.3181669421487604</v>
      </c>
      <c r="G11" s="19">
        <v>0.18862438016528904</v>
      </c>
      <c r="H11" s="16"/>
      <c r="I11" s="19"/>
      <c r="J11" s="16"/>
      <c r="K11" s="24"/>
      <c r="M11" s="24">
        <v>93.4</v>
      </c>
      <c r="N11" s="24">
        <v>7.4560000000000004</v>
      </c>
      <c r="O11" s="44">
        <v>333</v>
      </c>
      <c r="P11" s="3">
        <v>5.3230000000000004</v>
      </c>
      <c r="Q11" s="3">
        <v>6.2515000000000001</v>
      </c>
      <c r="R11" s="3">
        <v>0.85850000000000004</v>
      </c>
      <c r="S11">
        <f t="shared" si="6"/>
        <v>10</v>
      </c>
      <c r="T11">
        <f t="shared" si="0"/>
        <v>53.230000000000004</v>
      </c>
      <c r="U11">
        <f t="shared" si="1"/>
        <v>62.515000000000001</v>
      </c>
      <c r="V11">
        <f t="shared" si="2"/>
        <v>8.5850000000000009</v>
      </c>
      <c r="Y11" s="9"/>
      <c r="Z11">
        <f>(0.5*($E11-$E10))+(0.5*($E12-$E11))</f>
        <v>10</v>
      </c>
      <c r="AA11">
        <f t="shared" si="3"/>
        <v>53.230000000000004</v>
      </c>
      <c r="AB11">
        <f t="shared" si="4"/>
        <v>62.515000000000001</v>
      </c>
      <c r="AC11">
        <f t="shared" si="5"/>
        <v>8.5850000000000009</v>
      </c>
      <c r="AF11" s="9"/>
      <c r="AJ11" s="24">
        <v>102</v>
      </c>
      <c r="AK11">
        <v>582.26750000000004</v>
      </c>
      <c r="AL11">
        <v>488.73250000000002</v>
      </c>
      <c r="AM11">
        <v>66.38</v>
      </c>
    </row>
    <row r="12" spans="1:39" x14ac:dyDescent="0.2">
      <c r="D12" s="3">
        <v>188547</v>
      </c>
      <c r="E12">
        <v>50</v>
      </c>
      <c r="F12" s="16">
        <v>0.31204834710743806</v>
      </c>
      <c r="G12" s="19">
        <v>4.4103719008264347E-2</v>
      </c>
      <c r="H12" s="16"/>
      <c r="I12" s="19"/>
      <c r="J12" s="16"/>
      <c r="K12" s="24"/>
      <c r="N12" s="24"/>
      <c r="O12" s="44"/>
      <c r="P12" s="3">
        <v>5.6360000000000001</v>
      </c>
      <c r="Q12" s="3">
        <v>6.3390000000000004</v>
      </c>
      <c r="R12" s="3">
        <v>0.87949999999999995</v>
      </c>
      <c r="S12">
        <f t="shared" si="6"/>
        <v>17.5</v>
      </c>
      <c r="T12">
        <f t="shared" si="0"/>
        <v>98.63</v>
      </c>
      <c r="U12">
        <f t="shared" si="1"/>
        <v>110.9325</v>
      </c>
      <c r="V12">
        <f t="shared" si="2"/>
        <v>15.391249999999999</v>
      </c>
      <c r="Y12" s="9"/>
      <c r="Z12">
        <f>(0.5*($E12-$E11))</f>
        <v>5</v>
      </c>
      <c r="AA12">
        <f t="shared" si="3"/>
        <v>28.18</v>
      </c>
      <c r="AB12">
        <f t="shared" si="4"/>
        <v>31.695</v>
      </c>
      <c r="AC12">
        <f t="shared" si="5"/>
        <v>4.3975</v>
      </c>
      <c r="AF12" s="9"/>
      <c r="AJ12" s="24">
        <v>108</v>
      </c>
      <c r="AK12">
        <v>1362.1849999999999</v>
      </c>
      <c r="AL12">
        <v>1081.4592500000001</v>
      </c>
      <c r="AM12">
        <v>129.47624999999999</v>
      </c>
    </row>
    <row r="13" spans="1:39" x14ac:dyDescent="0.2">
      <c r="D13" s="3">
        <v>188548</v>
      </c>
      <c r="E13">
        <v>75</v>
      </c>
      <c r="F13" s="16">
        <v>9.744090909090912E-2</v>
      </c>
      <c r="G13" s="19">
        <v>0.12122795454545454</v>
      </c>
      <c r="H13" s="16"/>
      <c r="I13" s="19"/>
      <c r="J13" s="16"/>
      <c r="K13" s="24"/>
      <c r="N13" s="24"/>
      <c r="O13" s="44"/>
      <c r="P13" s="3">
        <v>6.45</v>
      </c>
      <c r="Q13" s="3">
        <v>6.8185000000000002</v>
      </c>
      <c r="R13" s="3">
        <v>0.91850000000000009</v>
      </c>
      <c r="S13">
        <f t="shared" si="6"/>
        <v>25</v>
      </c>
      <c r="T13">
        <f t="shared" si="0"/>
        <v>161.25</v>
      </c>
      <c r="U13">
        <f t="shared" si="1"/>
        <v>170.46250000000001</v>
      </c>
      <c r="V13">
        <f t="shared" si="2"/>
        <v>22.962500000000002</v>
      </c>
      <c r="Y13" s="9"/>
      <c r="Z13">
        <v>0</v>
      </c>
      <c r="AC13"/>
      <c r="AF13" s="9"/>
      <c r="AJ13" s="24">
        <v>125</v>
      </c>
      <c r="AK13">
        <v>1027.5187500000002</v>
      </c>
      <c r="AL13">
        <v>723.48249999999996</v>
      </c>
      <c r="AM13">
        <v>97.846249999999998</v>
      </c>
    </row>
    <row r="14" spans="1:39" x14ac:dyDescent="0.2">
      <c r="D14" s="3">
        <v>188549</v>
      </c>
      <c r="E14">
        <v>100</v>
      </c>
      <c r="F14" s="16">
        <v>2.1259834710743813E-2</v>
      </c>
      <c r="G14" s="19">
        <v>8.7480371900826442E-2</v>
      </c>
      <c r="H14" s="16"/>
      <c r="I14" s="19"/>
      <c r="J14" s="16"/>
      <c r="K14" s="24"/>
      <c r="N14" s="24"/>
      <c r="O14" s="44"/>
      <c r="P14" s="3">
        <v>9.5359999999999996</v>
      </c>
      <c r="Q14" s="3">
        <v>10.583500000000001</v>
      </c>
      <c r="R14" s="3">
        <v>1.1259999999999999</v>
      </c>
      <c r="S14">
        <f t="shared" si="6"/>
        <v>32.5</v>
      </c>
      <c r="T14">
        <f t="shared" si="0"/>
        <v>309.91999999999996</v>
      </c>
      <c r="U14">
        <f t="shared" si="1"/>
        <v>343.96375</v>
      </c>
      <c r="V14">
        <f t="shared" si="2"/>
        <v>36.594999999999999</v>
      </c>
      <c r="Y14" s="9"/>
      <c r="Z14">
        <v>0</v>
      </c>
      <c r="AC14"/>
      <c r="AF14" s="9"/>
      <c r="AJ14" s="24">
        <v>136</v>
      </c>
      <c r="AK14">
        <v>864.48</v>
      </c>
      <c r="AL14">
        <v>711.52499999999998</v>
      </c>
      <c r="AM14">
        <v>100.6925</v>
      </c>
    </row>
    <row r="15" spans="1:39" x14ac:dyDescent="0.2">
      <c r="D15" s="3">
        <v>188550</v>
      </c>
      <c r="E15">
        <v>140</v>
      </c>
      <c r="F15" s="16">
        <v>9.0774380165289329E-3</v>
      </c>
      <c r="G15" s="19">
        <v>7.7023264462809882E-2</v>
      </c>
      <c r="H15" s="16"/>
      <c r="I15" s="19"/>
      <c r="J15" s="16"/>
      <c r="K15" s="24"/>
      <c r="M15" s="24">
        <v>61.6</v>
      </c>
      <c r="N15" s="24">
        <v>4.1219999999999999</v>
      </c>
      <c r="O15" s="44">
        <v>183.5</v>
      </c>
      <c r="P15" s="3">
        <v>14.32</v>
      </c>
      <c r="Q15" s="3">
        <v>13.24</v>
      </c>
      <c r="R15" s="3">
        <v>1.2484999999999999</v>
      </c>
      <c r="S15">
        <f>(0.5*($E15-$E14))</f>
        <v>20</v>
      </c>
      <c r="T15">
        <f>($S15*P15)</f>
        <v>286.39999999999998</v>
      </c>
      <c r="U15">
        <f>($S15*Q15)</f>
        <v>264.8</v>
      </c>
      <c r="V15">
        <f>($S15*R15)</f>
        <v>24.97</v>
      </c>
      <c r="Y15" s="9"/>
      <c r="Z15">
        <v>0</v>
      </c>
      <c r="AC15"/>
      <c r="AF15" s="9"/>
      <c r="AJ15" s="24">
        <v>149</v>
      </c>
      <c r="AK15">
        <v>979.27250000000004</v>
      </c>
      <c r="AL15">
        <v>922.20249999999999</v>
      </c>
      <c r="AM15">
        <v>105.99250000000001</v>
      </c>
    </row>
    <row r="16" spans="1:39" x14ac:dyDescent="0.2">
      <c r="A16" s="6">
        <v>37669</v>
      </c>
      <c r="B16" s="1">
        <v>7.0254629629629625E-2</v>
      </c>
      <c r="C16" s="1" t="s">
        <v>47</v>
      </c>
      <c r="D16" s="24">
        <v>244859</v>
      </c>
      <c r="E16">
        <v>1</v>
      </c>
      <c r="F16" s="16">
        <v>0.17185033057851243</v>
      </c>
      <c r="G16" s="19">
        <v>0.11094675619834707</v>
      </c>
      <c r="H16" s="19">
        <v>10.94268714876033</v>
      </c>
      <c r="I16" s="19">
        <v>10.313421415289254</v>
      </c>
      <c r="J16" s="19">
        <v>7.9476348760330575</v>
      </c>
      <c r="K16" s="19">
        <v>5.1191890289256188</v>
      </c>
      <c r="L16" s="24">
        <v>47</v>
      </c>
      <c r="N16" s="24"/>
      <c r="O16" s="44"/>
      <c r="P16" s="24">
        <v>7.4474999999999998</v>
      </c>
      <c r="Q16" s="24">
        <v>7.9805000000000001</v>
      </c>
      <c r="R16" s="24">
        <v>0.874</v>
      </c>
      <c r="S16">
        <f>($E16)+(0.5*($E17-$E16))</f>
        <v>3</v>
      </c>
      <c r="T16">
        <f t="shared" ref="T16:T79" si="7">($S16*P16)</f>
        <v>22.342500000000001</v>
      </c>
      <c r="U16">
        <f t="shared" ref="U16:U79" si="8">($S16*Q16)</f>
        <v>23.941500000000001</v>
      </c>
      <c r="V16">
        <f t="shared" ref="V16:V79" si="9">($S16*R16)</f>
        <v>2.6219999999999999</v>
      </c>
      <c r="W16" s="9">
        <f>SUM(T16:T25)</f>
        <v>1578.13</v>
      </c>
      <c r="X16" s="9">
        <f>SUM(U16:U25)</f>
        <v>1401.114</v>
      </c>
      <c r="Y16" s="9">
        <f>SUM(V16:V25)</f>
        <v>143.20925</v>
      </c>
      <c r="Z16">
        <f>($E16)+(0.5*($E17-$E16))</f>
        <v>3</v>
      </c>
      <c r="AA16">
        <f>($Z16*P16)</f>
        <v>22.342500000000001</v>
      </c>
      <c r="AB16">
        <f>($Z16*Q16)</f>
        <v>23.941500000000001</v>
      </c>
      <c r="AC16">
        <f t="shared" ref="AC16:AC22" si="10">($Z16*R16)</f>
        <v>2.6219999999999999</v>
      </c>
      <c r="AD16" s="9">
        <f>SUM(AA16:AA22)</f>
        <v>403.44875000000002</v>
      </c>
      <c r="AE16" s="9">
        <f>SUM(AB16:AB22)</f>
        <v>424.80400000000003</v>
      </c>
      <c r="AF16" s="9">
        <f>SUM(AC16:AC22)</f>
        <v>45.670500000000004</v>
      </c>
      <c r="AH16" s="3">
        <v>31.666</v>
      </c>
      <c r="AJ16" s="24">
        <v>177</v>
      </c>
      <c r="AK16">
        <v>886.9212500000001</v>
      </c>
      <c r="AL16">
        <v>867.48749999999995</v>
      </c>
      <c r="AM16">
        <v>97.752499999999998</v>
      </c>
    </row>
    <row r="17" spans="1:39" x14ac:dyDescent="0.2">
      <c r="D17" s="35">
        <v>244858</v>
      </c>
      <c r="E17">
        <v>5</v>
      </c>
      <c r="F17" s="16">
        <v>0.14173223140495869</v>
      </c>
      <c r="G17" s="19">
        <v>9.577747933884298E-2</v>
      </c>
      <c r="H17" s="16"/>
      <c r="I17" s="19"/>
      <c r="J17" s="16"/>
      <c r="K17" s="19"/>
      <c r="N17" s="24"/>
      <c r="O17" s="44"/>
      <c r="P17" s="24">
        <v>7.8949999999999996</v>
      </c>
      <c r="Q17" s="24">
        <v>8.4600000000000009</v>
      </c>
      <c r="R17" s="24">
        <v>0.9205000000000001</v>
      </c>
      <c r="S17">
        <f>(0.5*($E17-$E16))+(0.5*($E18-$E17))</f>
        <v>4.5</v>
      </c>
      <c r="T17">
        <f t="shared" si="7"/>
        <v>35.527499999999996</v>
      </c>
      <c r="U17">
        <f t="shared" si="8"/>
        <v>38.070000000000007</v>
      </c>
      <c r="V17">
        <f t="shared" si="9"/>
        <v>4.1422500000000007</v>
      </c>
      <c r="Y17" s="9"/>
      <c r="Z17">
        <f>(0.5*($E17-$E16))+(0.5*($E18-$E17))</f>
        <v>4.5</v>
      </c>
      <c r="AA17">
        <f t="shared" ref="AA17:AA22" si="11">($Z17*P17)</f>
        <v>35.527499999999996</v>
      </c>
      <c r="AB17">
        <f t="shared" ref="AB17:AB22" si="12">($Z17*Q17)</f>
        <v>38.070000000000007</v>
      </c>
      <c r="AC17">
        <f t="shared" si="10"/>
        <v>4.1422500000000007</v>
      </c>
      <c r="AF17" s="9"/>
      <c r="AJ17" s="24">
        <v>194</v>
      </c>
      <c r="AK17">
        <v>1123.8924999999999</v>
      </c>
      <c r="AL17">
        <v>984.04</v>
      </c>
      <c r="AM17">
        <v>112.6</v>
      </c>
    </row>
    <row r="18" spans="1:39" x14ac:dyDescent="0.2">
      <c r="D18" s="35">
        <v>244857</v>
      </c>
      <c r="E18">
        <v>10</v>
      </c>
      <c r="F18" s="16">
        <v>0.18779520661157029</v>
      </c>
      <c r="G18" s="19">
        <v>9.2530785123966924E-2</v>
      </c>
      <c r="H18" s="16"/>
      <c r="I18" s="19"/>
      <c r="J18" s="16"/>
      <c r="K18" s="24"/>
      <c r="N18" s="24"/>
      <c r="O18" s="44"/>
      <c r="P18" s="24">
        <v>7.8414999999999999</v>
      </c>
      <c r="Q18" s="24">
        <v>8.2929999999999993</v>
      </c>
      <c r="R18" s="24">
        <v>0.87050000000000005</v>
      </c>
      <c r="S18">
        <f t="shared" ref="S18:S24" si="13">(0.5*($E18-$E17))+(0.5*($E19-$E18))</f>
        <v>7.5</v>
      </c>
      <c r="T18">
        <f t="shared" si="7"/>
        <v>58.811250000000001</v>
      </c>
      <c r="U18">
        <f t="shared" si="8"/>
        <v>62.197499999999991</v>
      </c>
      <c r="V18">
        <f t="shared" si="9"/>
        <v>6.5287500000000005</v>
      </c>
      <c r="Y18" s="9"/>
      <c r="Z18">
        <f>(0.5*($E18-$E17))+(0.5*($E19-$E18))</f>
        <v>7.5</v>
      </c>
      <c r="AA18">
        <f t="shared" si="11"/>
        <v>58.811250000000001</v>
      </c>
      <c r="AB18">
        <f t="shared" si="12"/>
        <v>62.197499999999991</v>
      </c>
      <c r="AC18">
        <f t="shared" si="10"/>
        <v>6.5287500000000005</v>
      </c>
      <c r="AF18" s="9"/>
      <c r="AJ18" s="24">
        <v>199</v>
      </c>
      <c r="AK18">
        <v>1155.2404999999999</v>
      </c>
      <c r="AL18">
        <v>1173.5109999999997</v>
      </c>
      <c r="AM18">
        <v>118.25649999999999</v>
      </c>
    </row>
    <row r="19" spans="1:39" x14ac:dyDescent="0.2">
      <c r="D19" s="24">
        <v>244856</v>
      </c>
      <c r="E19">
        <v>20</v>
      </c>
      <c r="F19" s="16">
        <v>0.17007867768595042</v>
      </c>
      <c r="G19" s="19">
        <v>0.12802797520661155</v>
      </c>
      <c r="H19" s="16"/>
      <c r="I19" s="19"/>
      <c r="J19" s="16"/>
      <c r="K19" s="24"/>
      <c r="N19" s="24"/>
      <c r="O19" s="44"/>
      <c r="P19" s="24">
        <v>7.95</v>
      </c>
      <c r="Q19" s="24">
        <v>8.3620000000000001</v>
      </c>
      <c r="R19" s="24">
        <v>0.91850000000000009</v>
      </c>
      <c r="S19">
        <f t="shared" si="13"/>
        <v>10</v>
      </c>
      <c r="T19">
        <f t="shared" si="7"/>
        <v>79.5</v>
      </c>
      <c r="U19">
        <f t="shared" si="8"/>
        <v>83.62</v>
      </c>
      <c r="V19">
        <f t="shared" si="9"/>
        <v>9.1850000000000005</v>
      </c>
      <c r="Y19" s="9"/>
      <c r="Z19">
        <f>(0.5*($E19-$E18))+(0.5*($E20-$E19))</f>
        <v>10</v>
      </c>
      <c r="AA19">
        <f t="shared" si="11"/>
        <v>79.5</v>
      </c>
      <c r="AB19">
        <f t="shared" si="12"/>
        <v>83.62</v>
      </c>
      <c r="AC19">
        <f t="shared" si="10"/>
        <v>9.1850000000000005</v>
      </c>
      <c r="AF19" s="9"/>
      <c r="AJ19" s="24">
        <v>212</v>
      </c>
      <c r="AK19">
        <v>1302.4875</v>
      </c>
      <c r="AL19">
        <v>1226.4749999999999</v>
      </c>
      <c r="AM19">
        <v>120.21875</v>
      </c>
    </row>
    <row r="20" spans="1:39" x14ac:dyDescent="0.2">
      <c r="D20" s="35">
        <v>244855</v>
      </c>
      <c r="E20">
        <v>30</v>
      </c>
      <c r="F20" s="16">
        <v>0.16122041322314051</v>
      </c>
      <c r="G20" s="19">
        <v>9.1214070247933821E-2</v>
      </c>
      <c r="H20" s="16"/>
      <c r="I20" s="19"/>
      <c r="J20" s="16"/>
      <c r="K20" s="24"/>
      <c r="N20" s="24"/>
      <c r="O20" s="44"/>
      <c r="P20" s="24">
        <v>7.99</v>
      </c>
      <c r="Q20" s="24">
        <v>8.4309999999999992</v>
      </c>
      <c r="R20" s="24">
        <v>0.91300000000000003</v>
      </c>
      <c r="S20">
        <f t="shared" si="13"/>
        <v>10</v>
      </c>
      <c r="T20">
        <f t="shared" si="7"/>
        <v>79.900000000000006</v>
      </c>
      <c r="U20">
        <f t="shared" si="8"/>
        <v>84.309999999999988</v>
      </c>
      <c r="V20">
        <f t="shared" si="9"/>
        <v>9.1300000000000008</v>
      </c>
      <c r="Y20" s="9"/>
      <c r="Z20">
        <f>(0.5*($E20-$E19))+(0.5*($E21-$E20))</f>
        <v>10</v>
      </c>
      <c r="AA20">
        <f t="shared" si="11"/>
        <v>79.900000000000006</v>
      </c>
      <c r="AB20">
        <f t="shared" si="12"/>
        <v>84.309999999999988</v>
      </c>
      <c r="AC20">
        <f t="shared" si="10"/>
        <v>9.1300000000000008</v>
      </c>
      <c r="AF20" s="9"/>
      <c r="AJ20" s="24">
        <v>225</v>
      </c>
      <c r="AK20">
        <v>1139.6287500000001</v>
      </c>
      <c r="AL20">
        <v>1015.285</v>
      </c>
      <c r="AM20">
        <v>105.7</v>
      </c>
    </row>
    <row r="21" spans="1:39" x14ac:dyDescent="0.2">
      <c r="D21" s="35">
        <v>244854</v>
      </c>
      <c r="E21">
        <v>40</v>
      </c>
      <c r="F21" s="16">
        <v>0.14881884297520664</v>
      </c>
      <c r="G21" s="19">
        <v>9.7292603305785097E-2</v>
      </c>
      <c r="H21" s="16"/>
      <c r="I21" s="19"/>
      <c r="J21" s="16"/>
      <c r="K21" s="24"/>
      <c r="M21" s="19">
        <v>82.138296054923657</v>
      </c>
      <c r="N21" s="19">
        <v>6.4815000000000005</v>
      </c>
      <c r="O21" s="19">
        <v>289.5</v>
      </c>
      <c r="P21" s="24">
        <v>8.4209999999999994</v>
      </c>
      <c r="Q21" s="24">
        <v>8.7805</v>
      </c>
      <c r="R21" s="24">
        <v>0.9325</v>
      </c>
      <c r="S21">
        <f t="shared" si="13"/>
        <v>10</v>
      </c>
      <c r="T21">
        <f t="shared" si="7"/>
        <v>84.21</v>
      </c>
      <c r="U21">
        <f t="shared" si="8"/>
        <v>87.805000000000007</v>
      </c>
      <c r="V21">
        <f t="shared" si="9"/>
        <v>9.3249999999999993</v>
      </c>
      <c r="Y21" s="9"/>
      <c r="Z21">
        <f>(0.5*($E21-$E20))+(0.5*($E22-$E21))</f>
        <v>10</v>
      </c>
      <c r="AA21">
        <f t="shared" si="11"/>
        <v>84.21</v>
      </c>
      <c r="AB21">
        <f t="shared" si="12"/>
        <v>87.805000000000007</v>
      </c>
      <c r="AC21">
        <f t="shared" si="10"/>
        <v>9.3249999999999993</v>
      </c>
      <c r="AF21" s="9"/>
      <c r="AH21" s="3">
        <v>31.818999999999999</v>
      </c>
      <c r="AJ21" s="24">
        <v>246</v>
      </c>
      <c r="AK21">
        <v>899.4837500000001</v>
      </c>
      <c r="AL21">
        <v>859.57500000000005</v>
      </c>
      <c r="AM21">
        <v>95.128749999999997</v>
      </c>
    </row>
    <row r="22" spans="1:39" x14ac:dyDescent="0.2">
      <c r="D22" s="24">
        <v>244853</v>
      </c>
      <c r="E22">
        <v>50</v>
      </c>
      <c r="F22" s="16">
        <v>0.11692909090909094</v>
      </c>
      <c r="G22" s="19">
        <v>9.9204545454545406E-2</v>
      </c>
      <c r="H22" s="16"/>
      <c r="I22" s="19"/>
      <c r="J22" s="16"/>
      <c r="K22" s="24"/>
      <c r="N22" s="24"/>
      <c r="O22" s="44"/>
      <c r="P22" s="24">
        <v>8.6315000000000008</v>
      </c>
      <c r="Q22" s="24">
        <v>8.9719999999999995</v>
      </c>
      <c r="R22" s="24">
        <v>0.94750000000000001</v>
      </c>
      <c r="S22">
        <f t="shared" si="13"/>
        <v>17.5</v>
      </c>
      <c r="T22">
        <f t="shared" si="7"/>
        <v>151.05125000000001</v>
      </c>
      <c r="U22">
        <f t="shared" si="8"/>
        <v>157.01</v>
      </c>
      <c r="V22">
        <f t="shared" si="9"/>
        <v>16.581250000000001</v>
      </c>
      <c r="Y22" s="9"/>
      <c r="Z22">
        <f>(0.5*($E22-$E21))</f>
        <v>5</v>
      </c>
      <c r="AA22">
        <f t="shared" si="11"/>
        <v>43.157500000000006</v>
      </c>
      <c r="AB22">
        <f t="shared" si="12"/>
        <v>44.86</v>
      </c>
      <c r="AC22">
        <f t="shared" si="10"/>
        <v>4.7374999999999998</v>
      </c>
      <c r="AF22" s="9"/>
      <c r="AJ22" s="24">
        <v>259</v>
      </c>
      <c r="AK22">
        <v>1016.05875</v>
      </c>
      <c r="AL22">
        <v>1018.42875</v>
      </c>
      <c r="AM22">
        <v>99.762500000000003</v>
      </c>
    </row>
    <row r="23" spans="1:39" x14ac:dyDescent="0.2">
      <c r="D23" s="35">
        <v>244852</v>
      </c>
      <c r="E23">
        <v>75</v>
      </c>
      <c r="F23" s="16">
        <v>3.8903305785123979E-2</v>
      </c>
      <c r="G23" s="19">
        <v>6.9022561983471037E-2</v>
      </c>
      <c r="H23" s="16"/>
      <c r="I23" s="19"/>
      <c r="J23" s="16"/>
      <c r="K23" s="24"/>
      <c r="N23" s="24"/>
      <c r="O23" s="44"/>
      <c r="P23" s="24">
        <v>11.313500000000001</v>
      </c>
      <c r="Q23" s="24">
        <v>10.749000000000001</v>
      </c>
      <c r="R23" s="24">
        <v>1.0735000000000001</v>
      </c>
      <c r="S23">
        <f t="shared" si="13"/>
        <v>25</v>
      </c>
      <c r="T23">
        <f t="shared" si="7"/>
        <v>282.83750000000003</v>
      </c>
      <c r="U23">
        <f t="shared" si="8"/>
        <v>268.72500000000002</v>
      </c>
      <c r="V23">
        <f t="shared" si="9"/>
        <v>26.837500000000002</v>
      </c>
      <c r="Y23" s="9"/>
      <c r="Z23">
        <v>0</v>
      </c>
      <c r="AC23"/>
      <c r="AF23" s="9"/>
      <c r="AJ23" s="24">
        <v>292</v>
      </c>
      <c r="AK23">
        <v>1267.7629999999999</v>
      </c>
      <c r="AL23">
        <v>1164.7805000000001</v>
      </c>
      <c r="AM23">
        <v>124.11800000000001</v>
      </c>
    </row>
    <row r="24" spans="1:39" x14ac:dyDescent="0.2">
      <c r="D24" s="35">
        <v>244851</v>
      </c>
      <c r="E24">
        <v>100</v>
      </c>
      <c r="F24" s="16">
        <v>1.1670991735537189E-2</v>
      </c>
      <c r="G24" s="19">
        <v>4.083526859504133E-2</v>
      </c>
      <c r="H24" s="16"/>
      <c r="I24" s="19"/>
      <c r="J24" s="16"/>
      <c r="K24" s="24"/>
      <c r="N24" s="24"/>
      <c r="O24" s="44"/>
      <c r="P24" s="24">
        <v>12.824</v>
      </c>
      <c r="Q24" s="24">
        <v>10.181999999999999</v>
      </c>
      <c r="R24" s="24">
        <v>1.0030000000000001</v>
      </c>
      <c r="S24">
        <f t="shared" si="13"/>
        <v>32.5</v>
      </c>
      <c r="T24">
        <f t="shared" si="7"/>
        <v>416.78</v>
      </c>
      <c r="U24">
        <f t="shared" si="8"/>
        <v>330.91499999999996</v>
      </c>
      <c r="V24">
        <f t="shared" si="9"/>
        <v>32.597500000000004</v>
      </c>
      <c r="Y24" s="9"/>
      <c r="Z24">
        <v>0</v>
      </c>
      <c r="AC24"/>
      <c r="AF24" s="9"/>
      <c r="AJ24" s="24">
        <v>297</v>
      </c>
      <c r="AK24">
        <v>1221.65725</v>
      </c>
      <c r="AL24">
        <v>1039.8727500000002</v>
      </c>
      <c r="AM24">
        <v>110.70375</v>
      </c>
    </row>
    <row r="25" spans="1:39" x14ac:dyDescent="0.2">
      <c r="D25" s="24">
        <v>244850</v>
      </c>
      <c r="E25">
        <v>140</v>
      </c>
      <c r="F25" s="16">
        <v>9.0774380165289225E-3</v>
      </c>
      <c r="G25" s="19">
        <v>4.5073264462809917E-2</v>
      </c>
      <c r="H25" s="16"/>
      <c r="I25" s="19"/>
      <c r="J25" s="16"/>
      <c r="K25" s="24"/>
      <c r="M25" s="19">
        <v>52.226802165644905</v>
      </c>
      <c r="N25" s="19">
        <v>3.3164999999999996</v>
      </c>
      <c r="O25" s="19">
        <v>148</v>
      </c>
      <c r="P25" s="24">
        <v>18.358499999999999</v>
      </c>
      <c r="Q25" s="24">
        <v>13.225999999999999</v>
      </c>
      <c r="R25" s="24">
        <v>1.3129999999999999</v>
      </c>
      <c r="S25">
        <f>(0.5*($E25-$E24))</f>
        <v>20</v>
      </c>
      <c r="T25">
        <f t="shared" si="7"/>
        <v>367.16999999999996</v>
      </c>
      <c r="U25">
        <f t="shared" si="8"/>
        <v>264.52</v>
      </c>
      <c r="V25">
        <f t="shared" si="9"/>
        <v>26.259999999999998</v>
      </c>
      <c r="Y25" s="9"/>
      <c r="Z25">
        <v>0</v>
      </c>
      <c r="AC25"/>
      <c r="AF25" s="9"/>
      <c r="AH25" s="3">
        <v>34.886000000000003</v>
      </c>
      <c r="AJ25" s="24">
        <v>304</v>
      </c>
      <c r="AK25">
        <v>1235.8425</v>
      </c>
      <c r="AL25">
        <v>1076.0450000000001</v>
      </c>
      <c r="AM25">
        <v>109.58750000000001</v>
      </c>
    </row>
    <row r="26" spans="1:39" x14ac:dyDescent="0.2">
      <c r="A26" s="6">
        <v>37684</v>
      </c>
      <c r="B26" s="1">
        <v>0.56944444444444442</v>
      </c>
      <c r="C26" s="1" t="s">
        <v>47</v>
      </c>
      <c r="E26">
        <v>1</v>
      </c>
      <c r="H26" s="16"/>
      <c r="I26" s="19"/>
      <c r="J26" s="16"/>
      <c r="K26" s="19"/>
      <c r="L26" s="24">
        <v>63</v>
      </c>
      <c r="N26" s="24"/>
      <c r="O26" s="44"/>
      <c r="P26" s="19"/>
      <c r="Q26" s="19"/>
      <c r="R26" s="19"/>
      <c r="S26">
        <f>($E26)+(0.5*($E27-$E26))</f>
        <v>3</v>
      </c>
      <c r="T26">
        <f t="shared" si="7"/>
        <v>0</v>
      </c>
      <c r="U26">
        <f t="shared" si="8"/>
        <v>0</v>
      </c>
      <c r="V26">
        <f t="shared" si="9"/>
        <v>0</v>
      </c>
      <c r="W26" s="9">
        <f>SUM(T26:T35)</f>
        <v>581.62124999999992</v>
      </c>
      <c r="X26" s="9">
        <f>SUM(U26:U35)</f>
        <v>691.67624999999998</v>
      </c>
      <c r="Y26" s="9">
        <f>SUM(V26:V35)</f>
        <v>71.12</v>
      </c>
      <c r="Z26">
        <f>($E26)+(0.5*($E27-$E26))</f>
        <v>3</v>
      </c>
      <c r="AA26">
        <f>($Z26*P26)</f>
        <v>0</v>
      </c>
      <c r="AB26">
        <f>($Z26*Q26)</f>
        <v>0</v>
      </c>
      <c r="AC26">
        <f t="shared" ref="AC26:AC32" si="14">($Z26*R26)</f>
        <v>0</v>
      </c>
      <c r="AD26" s="9">
        <f>SUM(AA26:AA32)</f>
        <v>0</v>
      </c>
      <c r="AE26" s="9">
        <f>SUM(AB26:AB32)</f>
        <v>0</v>
      </c>
      <c r="AF26" s="9">
        <f>SUM(AC26:AC32)</f>
        <v>0</v>
      </c>
      <c r="AJ26" s="24">
        <v>315</v>
      </c>
      <c r="AK26">
        <v>961.41499999999996</v>
      </c>
      <c r="AL26">
        <v>949.10249999999996</v>
      </c>
      <c r="AM26">
        <v>104.47</v>
      </c>
    </row>
    <row r="27" spans="1:39" x14ac:dyDescent="0.2">
      <c r="E27">
        <v>5</v>
      </c>
      <c r="H27" s="16"/>
      <c r="I27" s="19"/>
      <c r="J27" s="16"/>
      <c r="K27" s="24"/>
      <c r="N27" s="24"/>
      <c r="O27" s="44"/>
      <c r="P27" s="19"/>
      <c r="Q27" s="19"/>
      <c r="R27" s="19"/>
      <c r="S27">
        <f>(0.5*($E27-$E26))+(0.5*($E28-$E27))</f>
        <v>4.5</v>
      </c>
      <c r="T27">
        <f t="shared" si="7"/>
        <v>0</v>
      </c>
      <c r="U27">
        <f t="shared" si="8"/>
        <v>0</v>
      </c>
      <c r="V27">
        <f t="shared" si="9"/>
        <v>0</v>
      </c>
      <c r="Y27" s="9"/>
      <c r="Z27">
        <f>(0.5*($E27-$E26))+(0.5*($E28-$E27))</f>
        <v>4.5</v>
      </c>
      <c r="AA27">
        <f t="shared" ref="AA27:AA32" si="15">($Z27*P27)</f>
        <v>0</v>
      </c>
      <c r="AB27">
        <f t="shared" ref="AB27:AB32" si="16">($Z27*Q27)</f>
        <v>0</v>
      </c>
      <c r="AC27">
        <f t="shared" si="14"/>
        <v>0</v>
      </c>
      <c r="AF27" s="9"/>
      <c r="AJ27" s="24">
        <v>356</v>
      </c>
      <c r="AK27">
        <v>951.27974999999992</v>
      </c>
      <c r="AL27">
        <v>1028.0355</v>
      </c>
      <c r="AM27">
        <v>101.4825</v>
      </c>
    </row>
    <row r="28" spans="1:39" x14ac:dyDescent="0.2">
      <c r="E28">
        <v>10</v>
      </c>
      <c r="G28" s="7"/>
      <c r="H28" s="16"/>
      <c r="I28" s="19"/>
      <c r="J28" s="16"/>
      <c r="K28" s="24"/>
      <c r="N28" s="24"/>
      <c r="O28" s="44"/>
      <c r="P28" s="19"/>
      <c r="Q28" s="19"/>
      <c r="R28" s="19"/>
      <c r="S28">
        <f t="shared" ref="S28:S34" si="17">(0.5*($E28-$E27))+(0.5*($E29-$E28))</f>
        <v>7.5</v>
      </c>
      <c r="T28">
        <f t="shared" si="7"/>
        <v>0</v>
      </c>
      <c r="U28">
        <f t="shared" si="8"/>
        <v>0</v>
      </c>
      <c r="V28">
        <f t="shared" si="9"/>
        <v>0</v>
      </c>
      <c r="Y28" s="9"/>
      <c r="Z28">
        <f>(0.5*($E28-$E27))+(0.5*($E29-$E28))</f>
        <v>7.5</v>
      </c>
      <c r="AA28">
        <f t="shared" si="15"/>
        <v>0</v>
      </c>
      <c r="AB28">
        <f t="shared" si="16"/>
        <v>0</v>
      </c>
      <c r="AC28">
        <f t="shared" si="14"/>
        <v>0</v>
      </c>
      <c r="AF28" s="9"/>
      <c r="AJ28" s="24"/>
    </row>
    <row r="29" spans="1:39" x14ac:dyDescent="0.2">
      <c r="E29">
        <v>20</v>
      </c>
      <c r="G29" s="7"/>
      <c r="H29" s="16"/>
      <c r="I29" s="19"/>
      <c r="J29" s="16"/>
      <c r="K29" s="24"/>
      <c r="N29" s="24"/>
      <c r="O29" s="44"/>
      <c r="P29" s="19"/>
      <c r="Q29" s="19"/>
      <c r="R29" s="19"/>
      <c r="S29">
        <f t="shared" si="17"/>
        <v>10</v>
      </c>
      <c r="T29">
        <f t="shared" si="7"/>
        <v>0</v>
      </c>
      <c r="U29">
        <f t="shared" si="8"/>
        <v>0</v>
      </c>
      <c r="V29">
        <f t="shared" si="9"/>
        <v>0</v>
      </c>
      <c r="Y29" s="9"/>
      <c r="Z29">
        <f>(0.5*($E29-$E28))+(0.5*($E30-$E29))</f>
        <v>10</v>
      </c>
      <c r="AA29">
        <f t="shared" si="15"/>
        <v>0</v>
      </c>
      <c r="AB29">
        <f t="shared" si="16"/>
        <v>0</v>
      </c>
      <c r="AC29">
        <f t="shared" si="14"/>
        <v>0</v>
      </c>
      <c r="AF29" s="9"/>
      <c r="AJ29" s="24"/>
    </row>
    <row r="30" spans="1:39" x14ac:dyDescent="0.2">
      <c r="E30">
        <v>30</v>
      </c>
      <c r="G30" s="7"/>
      <c r="H30" s="16"/>
      <c r="I30" s="19"/>
      <c r="J30" s="16"/>
      <c r="K30" s="24"/>
      <c r="N30" s="24"/>
      <c r="O30" s="44"/>
      <c r="P30" s="19"/>
      <c r="Q30" s="19"/>
      <c r="R30" s="19"/>
      <c r="S30">
        <f t="shared" si="17"/>
        <v>10</v>
      </c>
      <c r="T30">
        <f t="shared" si="7"/>
        <v>0</v>
      </c>
      <c r="U30">
        <f t="shared" si="8"/>
        <v>0</v>
      </c>
      <c r="V30">
        <f t="shared" si="9"/>
        <v>0</v>
      </c>
      <c r="Y30" s="9"/>
      <c r="Z30">
        <f>(0.5*($E30-$E29))+(0.5*($E31-$E30))</f>
        <v>10</v>
      </c>
      <c r="AA30">
        <f t="shared" si="15"/>
        <v>0</v>
      </c>
      <c r="AB30">
        <f t="shared" si="16"/>
        <v>0</v>
      </c>
      <c r="AC30">
        <f t="shared" si="14"/>
        <v>0</v>
      </c>
      <c r="AF30" s="9"/>
      <c r="AJ30" s="24"/>
    </row>
    <row r="31" spans="1:39" x14ac:dyDescent="0.2">
      <c r="E31">
        <v>40</v>
      </c>
      <c r="H31" s="16"/>
      <c r="I31" s="19"/>
      <c r="J31" s="16"/>
      <c r="K31" s="24"/>
      <c r="N31" s="24"/>
      <c r="O31" s="44"/>
      <c r="P31" s="19"/>
      <c r="Q31" s="19"/>
      <c r="R31" s="19"/>
      <c r="S31">
        <f t="shared" si="17"/>
        <v>10</v>
      </c>
      <c r="T31">
        <f t="shared" si="7"/>
        <v>0</v>
      </c>
      <c r="U31">
        <f t="shared" si="8"/>
        <v>0</v>
      </c>
      <c r="V31">
        <f t="shared" si="9"/>
        <v>0</v>
      </c>
      <c r="Y31" s="9"/>
      <c r="Z31">
        <f>(0.5*($E31-$E30))+(0.5*($E32-$E31))</f>
        <v>10</v>
      </c>
      <c r="AA31">
        <f t="shared" si="15"/>
        <v>0</v>
      </c>
      <c r="AB31">
        <f t="shared" si="16"/>
        <v>0</v>
      </c>
      <c r="AC31">
        <f t="shared" si="14"/>
        <v>0</v>
      </c>
      <c r="AF31" s="9"/>
      <c r="AJ31" s="24"/>
    </row>
    <row r="32" spans="1:39" x14ac:dyDescent="0.2">
      <c r="E32">
        <v>50</v>
      </c>
      <c r="H32" s="16"/>
      <c r="I32" s="19"/>
      <c r="J32" s="16"/>
      <c r="K32" s="24"/>
      <c r="N32" s="24"/>
      <c r="O32" s="44"/>
      <c r="P32" s="19"/>
      <c r="Q32" s="19"/>
      <c r="R32" s="19"/>
      <c r="S32">
        <f t="shared" si="17"/>
        <v>17.5</v>
      </c>
      <c r="T32">
        <f t="shared" si="7"/>
        <v>0</v>
      </c>
      <c r="U32">
        <f t="shared" si="8"/>
        <v>0</v>
      </c>
      <c r="V32">
        <f t="shared" si="9"/>
        <v>0</v>
      </c>
      <c r="Y32" s="9"/>
      <c r="Z32">
        <f>(0.5*($E32-$E31))</f>
        <v>5</v>
      </c>
      <c r="AA32">
        <f t="shared" si="15"/>
        <v>0</v>
      </c>
      <c r="AB32">
        <f t="shared" si="16"/>
        <v>0</v>
      </c>
      <c r="AC32">
        <f t="shared" si="14"/>
        <v>0</v>
      </c>
      <c r="AF32" s="9"/>
      <c r="AJ32" s="24"/>
    </row>
    <row r="33" spans="1:36" x14ac:dyDescent="0.2">
      <c r="D33" s="3">
        <v>258855</v>
      </c>
      <c r="E33">
        <v>75</v>
      </c>
      <c r="F33" s="16">
        <v>0.33040413223140508</v>
      </c>
      <c r="G33" s="19">
        <v>0.14490056776859483</v>
      </c>
      <c r="H33" s="16"/>
      <c r="I33" s="19"/>
      <c r="J33" s="16"/>
      <c r="K33" s="24"/>
      <c r="N33" s="24"/>
      <c r="O33" s="44"/>
      <c r="P33" s="19">
        <v>6.17</v>
      </c>
      <c r="Q33" s="19">
        <v>8.2465000000000011</v>
      </c>
      <c r="R33" s="19">
        <v>0.85600000000000009</v>
      </c>
      <c r="S33">
        <f t="shared" si="17"/>
        <v>25</v>
      </c>
      <c r="T33">
        <f t="shared" si="7"/>
        <v>154.25</v>
      </c>
      <c r="U33">
        <f t="shared" si="8"/>
        <v>206.16250000000002</v>
      </c>
      <c r="V33">
        <f t="shared" si="9"/>
        <v>21.400000000000002</v>
      </c>
      <c r="Y33" s="9"/>
      <c r="Z33">
        <v>0</v>
      </c>
      <c r="AC33"/>
      <c r="AF33" s="9"/>
      <c r="AJ33" s="24"/>
    </row>
    <row r="34" spans="1:36" x14ac:dyDescent="0.2">
      <c r="D34" s="3">
        <v>258854</v>
      </c>
      <c r="E34">
        <v>100</v>
      </c>
      <c r="F34" s="16">
        <v>0.36222082644628106</v>
      </c>
      <c r="G34" s="19">
        <v>0.1649083735537189</v>
      </c>
      <c r="H34" s="16"/>
      <c r="I34" s="19"/>
      <c r="J34" s="16"/>
      <c r="K34" s="24"/>
      <c r="N34" s="24"/>
      <c r="O34" s="44"/>
      <c r="P34" s="19">
        <v>7.1185</v>
      </c>
      <c r="Q34" s="19">
        <v>8.5195000000000007</v>
      </c>
      <c r="R34" s="19">
        <v>0.91600000000000004</v>
      </c>
      <c r="S34">
        <f t="shared" si="17"/>
        <v>32.5</v>
      </c>
      <c r="T34">
        <f t="shared" si="7"/>
        <v>231.35124999999999</v>
      </c>
      <c r="U34">
        <f t="shared" si="8"/>
        <v>276.88375000000002</v>
      </c>
      <c r="V34">
        <f t="shared" si="9"/>
        <v>29.77</v>
      </c>
      <c r="Y34" s="9"/>
      <c r="Z34">
        <v>0</v>
      </c>
      <c r="AC34"/>
      <c r="AF34" s="9"/>
      <c r="AH34" s="3">
        <v>31.818999999999999</v>
      </c>
      <c r="AJ34" s="24"/>
    </row>
    <row r="35" spans="1:36" x14ac:dyDescent="0.2">
      <c r="D35" s="3">
        <v>258853</v>
      </c>
      <c r="E35">
        <v>140</v>
      </c>
      <c r="F35" s="16">
        <v>4.6771636363636376E-2</v>
      </c>
      <c r="G35" s="19">
        <v>8.3994063636363636E-2</v>
      </c>
      <c r="H35" s="16"/>
      <c r="I35" s="19"/>
      <c r="J35" s="16"/>
      <c r="K35" s="24"/>
      <c r="M35" s="44">
        <v>83.641800818623722</v>
      </c>
      <c r="N35" s="19">
        <v>6.29</v>
      </c>
      <c r="O35" s="24">
        <v>281</v>
      </c>
      <c r="P35" s="19">
        <v>9.8009999999999984</v>
      </c>
      <c r="Q35" s="19">
        <v>10.4315</v>
      </c>
      <c r="R35" s="19">
        <v>0.99750000000000005</v>
      </c>
      <c r="S35">
        <f>(0.5*($E35-$E34))</f>
        <v>20</v>
      </c>
      <c r="T35">
        <f t="shared" si="7"/>
        <v>196.01999999999998</v>
      </c>
      <c r="U35">
        <f t="shared" si="8"/>
        <v>208.63</v>
      </c>
      <c r="V35">
        <f t="shared" si="9"/>
        <v>19.950000000000003</v>
      </c>
      <c r="Y35" s="9"/>
      <c r="Z35">
        <v>0</v>
      </c>
      <c r="AC35"/>
      <c r="AF35" s="9"/>
      <c r="AJ35" s="24"/>
    </row>
    <row r="36" spans="1:36" x14ac:dyDescent="0.2">
      <c r="A36" s="6">
        <v>37686</v>
      </c>
      <c r="B36" s="1">
        <v>1.3194444444444444E-2</v>
      </c>
      <c r="C36" s="1" t="s">
        <v>47</v>
      </c>
      <c r="E36">
        <v>1</v>
      </c>
      <c r="H36" s="19">
        <v>30.098510537190087</v>
      </c>
      <c r="I36" s="19">
        <v>15.614123962809913</v>
      </c>
      <c r="J36" s="19">
        <v>8.122434917355374</v>
      </c>
      <c r="K36" s="19">
        <v>3.4381303326446253</v>
      </c>
      <c r="L36" s="24">
        <v>65</v>
      </c>
      <c r="M36" s="44"/>
      <c r="N36" s="44"/>
      <c r="O36" s="19"/>
      <c r="P36" s="19"/>
      <c r="Q36" s="19"/>
      <c r="R36" s="19"/>
      <c r="S36">
        <f>($E36)+(0.5*($E37-$E36))</f>
        <v>3</v>
      </c>
      <c r="T36">
        <f t="shared" si="7"/>
        <v>0</v>
      </c>
      <c r="U36">
        <f t="shared" si="8"/>
        <v>0</v>
      </c>
      <c r="V36">
        <f t="shared" si="9"/>
        <v>0</v>
      </c>
      <c r="W36" s="9">
        <f>SUM(T36:T45)</f>
        <v>539.68650000000002</v>
      </c>
      <c r="X36" s="9">
        <f>SUM(U36:U45)</f>
        <v>588.14774999999997</v>
      </c>
      <c r="Y36" s="9">
        <f>SUM(V36:V45)</f>
        <v>58.600250000000003</v>
      </c>
      <c r="Z36">
        <f>($E36)+(0.5*($E37-$E36))</f>
        <v>3</v>
      </c>
      <c r="AA36">
        <f>($Z36*P36)</f>
        <v>0</v>
      </c>
      <c r="AB36">
        <f>($Z36*Q36)</f>
        <v>0</v>
      </c>
      <c r="AC36">
        <f t="shared" ref="AC36:AC42" si="18">($Z36*R36)</f>
        <v>0</v>
      </c>
      <c r="AD36" s="9">
        <f>SUM(AA36:AA42)</f>
        <v>93.491500000000002</v>
      </c>
      <c r="AE36" s="9">
        <f>SUM(AB36:AB42)</f>
        <v>113.20525000000001</v>
      </c>
      <c r="AF36" s="9">
        <f>SUM(AC36:AC42)</f>
        <v>12.600249999999999</v>
      </c>
      <c r="AJ36" s="24"/>
    </row>
    <row r="37" spans="1:36" x14ac:dyDescent="0.2">
      <c r="D37" s="3">
        <v>258863</v>
      </c>
      <c r="E37">
        <v>5</v>
      </c>
      <c r="F37" s="16">
        <v>0.36099710743801661</v>
      </c>
      <c r="G37" s="19">
        <v>0.15280579256198334</v>
      </c>
      <c r="H37" s="16"/>
      <c r="I37" s="19"/>
      <c r="J37" s="16"/>
      <c r="K37" s="24"/>
      <c r="M37" s="44">
        <v>100.09010947477898</v>
      </c>
      <c r="N37" s="19">
        <v>8.6039999999999992</v>
      </c>
      <c r="O37" s="24">
        <v>384.5</v>
      </c>
      <c r="P37" s="19">
        <v>6.6970000000000001</v>
      </c>
      <c r="Q37" s="19">
        <v>7.9245000000000001</v>
      </c>
      <c r="R37" s="19">
        <v>0.94450000000000001</v>
      </c>
      <c r="S37">
        <f>(0.5*($E37-$E36))+(0.5*($E38-$E37))</f>
        <v>4.5</v>
      </c>
      <c r="T37">
        <f t="shared" si="7"/>
        <v>30.136500000000002</v>
      </c>
      <c r="U37">
        <f t="shared" si="8"/>
        <v>35.660249999999998</v>
      </c>
      <c r="V37">
        <f t="shared" si="9"/>
        <v>4.2502500000000003</v>
      </c>
      <c r="Y37" s="9"/>
      <c r="Z37">
        <f>(0.5*($E37-$E36))+(0.5*($E38-$E37))</f>
        <v>4.5</v>
      </c>
      <c r="AA37">
        <f t="shared" ref="AA37:AA42" si="19">($Z37*P37)</f>
        <v>30.136500000000002</v>
      </c>
      <c r="AB37">
        <f t="shared" ref="AB37:AB42" si="20">($Z37*Q37)</f>
        <v>35.660249999999998</v>
      </c>
      <c r="AC37">
        <f t="shared" si="18"/>
        <v>4.2502500000000003</v>
      </c>
      <c r="AF37" s="9"/>
      <c r="AH37" s="3">
        <v>32.378</v>
      </c>
      <c r="AJ37" s="24"/>
    </row>
    <row r="38" spans="1:36" x14ac:dyDescent="0.2">
      <c r="E38">
        <v>10</v>
      </c>
      <c r="H38" s="16"/>
      <c r="I38" s="19"/>
      <c r="J38" s="16"/>
      <c r="K38" s="24"/>
      <c r="N38" s="24"/>
      <c r="O38" s="44"/>
      <c r="P38" s="19"/>
      <c r="Q38" s="19"/>
      <c r="R38" s="19"/>
      <c r="S38">
        <f t="shared" ref="S38:S44" si="21">(0.5*($E38-$E37))+(0.5*($E39-$E38))</f>
        <v>7.5</v>
      </c>
      <c r="T38">
        <f t="shared" si="7"/>
        <v>0</v>
      </c>
      <c r="U38">
        <f t="shared" si="8"/>
        <v>0</v>
      </c>
      <c r="V38">
        <f t="shared" si="9"/>
        <v>0</v>
      </c>
      <c r="Y38" s="9"/>
      <c r="Z38">
        <f>(0.5*($E38-$E37))+(0.5*($E39-$E38))</f>
        <v>7.5</v>
      </c>
      <c r="AA38">
        <f t="shared" si="19"/>
        <v>0</v>
      </c>
      <c r="AB38">
        <f t="shared" si="20"/>
        <v>0</v>
      </c>
      <c r="AC38">
        <f t="shared" si="18"/>
        <v>0</v>
      </c>
      <c r="AF38" s="9"/>
      <c r="AJ38" s="24"/>
    </row>
    <row r="39" spans="1:36" x14ac:dyDescent="0.2">
      <c r="E39">
        <v>20</v>
      </c>
      <c r="H39" s="16"/>
      <c r="I39" s="19"/>
      <c r="J39" s="16"/>
      <c r="K39" s="24"/>
      <c r="M39" s="44"/>
      <c r="N39" s="19"/>
      <c r="O39" s="24"/>
      <c r="P39" s="19"/>
      <c r="Q39" s="19"/>
      <c r="R39" s="19"/>
      <c r="S39">
        <f t="shared" si="21"/>
        <v>10</v>
      </c>
      <c r="T39">
        <f t="shared" si="7"/>
        <v>0</v>
      </c>
      <c r="U39">
        <f t="shared" si="8"/>
        <v>0</v>
      </c>
      <c r="V39">
        <f t="shared" si="9"/>
        <v>0</v>
      </c>
      <c r="Y39" s="9"/>
      <c r="Z39">
        <f>(0.5*($E39-$E38))+(0.5*($E40-$E39))</f>
        <v>10</v>
      </c>
      <c r="AA39">
        <f t="shared" si="19"/>
        <v>0</v>
      </c>
      <c r="AB39">
        <f t="shared" si="20"/>
        <v>0</v>
      </c>
      <c r="AC39">
        <f t="shared" si="18"/>
        <v>0</v>
      </c>
      <c r="AF39" s="9"/>
      <c r="AJ39" s="24"/>
    </row>
    <row r="40" spans="1:36" x14ac:dyDescent="0.2">
      <c r="E40">
        <v>30</v>
      </c>
      <c r="G40" s="7"/>
      <c r="H40" s="16"/>
      <c r="I40" s="19"/>
      <c r="J40" s="16"/>
      <c r="K40" s="24"/>
      <c r="M40" s="44"/>
      <c r="N40" s="19"/>
      <c r="O40" s="24"/>
      <c r="P40" s="19"/>
      <c r="Q40" s="19"/>
      <c r="R40" s="19"/>
      <c r="S40">
        <f t="shared" si="21"/>
        <v>10</v>
      </c>
      <c r="T40">
        <f t="shared" si="7"/>
        <v>0</v>
      </c>
      <c r="U40">
        <f t="shared" si="8"/>
        <v>0</v>
      </c>
      <c r="V40">
        <f t="shared" si="9"/>
        <v>0</v>
      </c>
      <c r="Y40" s="9"/>
      <c r="Z40">
        <f>(0.5*($E40-$E39))+(0.5*($E41-$E40))</f>
        <v>10</v>
      </c>
      <c r="AA40">
        <f t="shared" si="19"/>
        <v>0</v>
      </c>
      <c r="AB40">
        <f t="shared" si="20"/>
        <v>0</v>
      </c>
      <c r="AC40">
        <f t="shared" si="18"/>
        <v>0</v>
      </c>
      <c r="AF40" s="9"/>
      <c r="AJ40" s="24"/>
    </row>
    <row r="41" spans="1:36" x14ac:dyDescent="0.2">
      <c r="D41" s="3">
        <v>258862</v>
      </c>
      <c r="E41">
        <v>40</v>
      </c>
      <c r="F41" s="16">
        <v>0.37201057851239683</v>
      </c>
      <c r="G41" s="19">
        <v>0.15067652148760324</v>
      </c>
      <c r="H41" s="16"/>
      <c r="I41" s="19"/>
      <c r="J41" s="16"/>
      <c r="K41" s="24"/>
      <c r="N41" s="24"/>
      <c r="O41" s="44"/>
      <c r="P41" s="19">
        <v>6.3354999999999997</v>
      </c>
      <c r="Q41" s="19">
        <v>7.7545000000000002</v>
      </c>
      <c r="R41" s="19">
        <v>0.83499999999999996</v>
      </c>
      <c r="S41">
        <f t="shared" si="21"/>
        <v>10</v>
      </c>
      <c r="T41">
        <f t="shared" si="7"/>
        <v>63.354999999999997</v>
      </c>
      <c r="U41">
        <f t="shared" si="8"/>
        <v>77.545000000000002</v>
      </c>
      <c r="V41">
        <f t="shared" si="9"/>
        <v>8.35</v>
      </c>
      <c r="Y41" s="9"/>
      <c r="Z41">
        <f>(0.5*($E41-$E40))+(0.5*($E42-$E41))</f>
        <v>10</v>
      </c>
      <c r="AA41">
        <f t="shared" si="19"/>
        <v>63.354999999999997</v>
      </c>
      <c r="AB41">
        <f t="shared" si="20"/>
        <v>77.545000000000002</v>
      </c>
      <c r="AC41">
        <f t="shared" si="18"/>
        <v>8.35</v>
      </c>
      <c r="AF41" s="9"/>
      <c r="AH41" s="3">
        <v>32.319000000000003</v>
      </c>
      <c r="AJ41" s="24"/>
    </row>
    <row r="42" spans="1:36" x14ac:dyDescent="0.2">
      <c r="E42">
        <v>50</v>
      </c>
      <c r="G42" s="7"/>
      <c r="H42" s="16"/>
      <c r="I42" s="19"/>
      <c r="J42" s="16"/>
      <c r="K42" s="24"/>
      <c r="N42" s="24"/>
      <c r="O42" s="44"/>
      <c r="P42" s="19"/>
      <c r="Q42" s="19"/>
      <c r="R42" s="19"/>
      <c r="S42">
        <f t="shared" si="21"/>
        <v>17.5</v>
      </c>
      <c r="T42">
        <f t="shared" si="7"/>
        <v>0</v>
      </c>
      <c r="U42">
        <f t="shared" si="8"/>
        <v>0</v>
      </c>
      <c r="V42">
        <f t="shared" si="9"/>
        <v>0</v>
      </c>
      <c r="Y42" s="9"/>
      <c r="Z42">
        <f>(0.5*($E42-$E41))</f>
        <v>5</v>
      </c>
      <c r="AA42">
        <f t="shared" si="19"/>
        <v>0</v>
      </c>
      <c r="AB42">
        <f t="shared" si="20"/>
        <v>0</v>
      </c>
      <c r="AC42">
        <f t="shared" si="18"/>
        <v>0</v>
      </c>
      <c r="AF42" s="9"/>
      <c r="AJ42" s="24"/>
    </row>
    <row r="43" spans="1:36" x14ac:dyDescent="0.2">
      <c r="D43" s="3">
        <v>258861</v>
      </c>
      <c r="E43">
        <v>75</v>
      </c>
      <c r="F43" s="16">
        <v>0.15377947107438014</v>
      </c>
      <c r="G43" s="19">
        <v>0.10346452892561983</v>
      </c>
      <c r="H43" s="16"/>
      <c r="I43" s="19"/>
      <c r="J43" s="16"/>
      <c r="K43" s="24"/>
      <c r="N43" s="24"/>
      <c r="O43" s="44"/>
      <c r="P43" s="19">
        <v>8.1329999999999991</v>
      </c>
      <c r="Q43" s="19">
        <v>8.6765000000000008</v>
      </c>
      <c r="R43" s="19">
        <v>0.94399999999999995</v>
      </c>
      <c r="S43">
        <f t="shared" si="21"/>
        <v>25</v>
      </c>
      <c r="T43">
        <f t="shared" si="7"/>
        <v>203.32499999999999</v>
      </c>
      <c r="U43">
        <f t="shared" si="8"/>
        <v>216.91250000000002</v>
      </c>
      <c r="V43">
        <f t="shared" si="9"/>
        <v>23.599999999999998</v>
      </c>
      <c r="Y43" s="9"/>
      <c r="Z43">
        <v>0</v>
      </c>
      <c r="AC43"/>
      <c r="AF43" s="9"/>
      <c r="AJ43" s="24"/>
    </row>
    <row r="44" spans="1:36" x14ac:dyDescent="0.2">
      <c r="E44">
        <v>100</v>
      </c>
      <c r="H44" s="16"/>
      <c r="I44" s="19"/>
      <c r="J44" s="16"/>
      <c r="K44" s="24"/>
      <c r="N44" s="24"/>
      <c r="O44" s="44"/>
      <c r="P44" s="19"/>
      <c r="Q44" s="19"/>
      <c r="R44" s="19"/>
      <c r="S44">
        <f t="shared" si="21"/>
        <v>32.5</v>
      </c>
      <c r="T44">
        <f t="shared" si="7"/>
        <v>0</v>
      </c>
      <c r="U44">
        <f t="shared" si="8"/>
        <v>0</v>
      </c>
      <c r="V44">
        <f t="shared" si="9"/>
        <v>0</v>
      </c>
      <c r="Y44" s="9"/>
      <c r="Z44">
        <v>0</v>
      </c>
      <c r="AC44"/>
      <c r="AF44" s="9"/>
      <c r="AJ44" s="24"/>
    </row>
    <row r="45" spans="1:36" x14ac:dyDescent="0.2">
      <c r="D45" s="3">
        <v>258860</v>
      </c>
      <c r="E45">
        <v>140</v>
      </c>
      <c r="F45" s="16">
        <v>3.8976363636363635E-2</v>
      </c>
      <c r="G45" s="19">
        <v>5.3202736363636358E-2</v>
      </c>
      <c r="H45" s="16"/>
      <c r="I45" s="19"/>
      <c r="J45" s="16"/>
      <c r="K45" s="24"/>
      <c r="M45" s="44">
        <v>77.772818823999998</v>
      </c>
      <c r="N45" s="19">
        <v>5.5514999999999999</v>
      </c>
      <c r="O45" s="24">
        <v>248</v>
      </c>
      <c r="P45" s="19">
        <v>12.1435</v>
      </c>
      <c r="Q45" s="19">
        <v>12.901499999999999</v>
      </c>
      <c r="R45" s="19">
        <v>1.1200000000000001</v>
      </c>
      <c r="S45">
        <f>(0.5*($E45-$E44))</f>
        <v>20</v>
      </c>
      <c r="T45">
        <f t="shared" si="7"/>
        <v>242.87</v>
      </c>
      <c r="U45">
        <f t="shared" si="8"/>
        <v>258.02999999999997</v>
      </c>
      <c r="V45">
        <f t="shared" si="9"/>
        <v>22.400000000000002</v>
      </c>
      <c r="Y45" s="9"/>
      <c r="Z45">
        <v>0</v>
      </c>
      <c r="AC45"/>
      <c r="AF45" s="9"/>
      <c r="AJ45" s="24"/>
    </row>
    <row r="46" spans="1:36" x14ac:dyDescent="0.2">
      <c r="A46" s="6">
        <v>37700</v>
      </c>
      <c r="B46" s="1">
        <v>0.72013888888888899</v>
      </c>
      <c r="C46" s="1" t="s">
        <v>47</v>
      </c>
      <c r="D46" s="3">
        <v>181091</v>
      </c>
      <c r="E46">
        <v>1</v>
      </c>
      <c r="F46" s="16">
        <v>3.4894804132231401</v>
      </c>
      <c r="G46" s="19">
        <v>5.1779386776859157E-2</v>
      </c>
      <c r="H46" s="19">
        <v>217.23745673553719</v>
      </c>
      <c r="I46" s="19">
        <v>21.841890264462766</v>
      </c>
      <c r="J46" s="19">
        <v>164.68096272727271</v>
      </c>
      <c r="K46" s="19">
        <v>10.338992772727245</v>
      </c>
      <c r="L46" s="24">
        <v>79</v>
      </c>
      <c r="M46" s="44">
        <v>101.46194355136441</v>
      </c>
      <c r="N46" s="19">
        <v>8.625</v>
      </c>
      <c r="O46" s="24">
        <v>385</v>
      </c>
      <c r="P46" s="19">
        <v>5.7294999999999998</v>
      </c>
      <c r="Q46" s="19">
        <v>6.9385000000000003</v>
      </c>
      <c r="R46" s="19">
        <v>0.749</v>
      </c>
      <c r="S46">
        <f>($E46)+(0.5*($E47-$E46))</f>
        <v>3</v>
      </c>
      <c r="T46">
        <f t="shared" si="7"/>
        <v>17.188499999999998</v>
      </c>
      <c r="U46">
        <f t="shared" si="8"/>
        <v>20.8155</v>
      </c>
      <c r="V46">
        <f t="shared" si="9"/>
        <v>2.2469999999999999</v>
      </c>
      <c r="W46" s="9">
        <f>SUM(T46:T55)</f>
        <v>1085.7470000000003</v>
      </c>
      <c r="X46" s="9">
        <f>SUM(U46:U55)</f>
        <v>1184.6185</v>
      </c>
      <c r="Y46" s="9">
        <f>SUM(V46:V55)</f>
        <v>120.90949999999999</v>
      </c>
      <c r="Z46">
        <f>($E46)+(0.5*($E47-$E46))</f>
        <v>3</v>
      </c>
      <c r="AA46">
        <f>($Z46*P46)</f>
        <v>17.188499999999998</v>
      </c>
      <c r="AB46">
        <f>($Z46*Q46)</f>
        <v>20.8155</v>
      </c>
      <c r="AC46">
        <f t="shared" ref="AC46:AC52" si="22">($Z46*R46)</f>
        <v>2.2469999999999999</v>
      </c>
      <c r="AD46" s="9">
        <f>SUM(AA46:AA52)</f>
        <v>285.43700000000001</v>
      </c>
      <c r="AE46" s="9">
        <f>SUM(AB46:AB52)</f>
        <v>347.75225</v>
      </c>
      <c r="AF46" s="9">
        <f>SUM(AC46:AC52)</f>
        <v>38.018250000000002</v>
      </c>
      <c r="AH46" s="3">
        <v>31.448</v>
      </c>
      <c r="AJ46" s="24"/>
    </row>
    <row r="47" spans="1:36" x14ac:dyDescent="0.2">
      <c r="D47" s="3">
        <v>181090</v>
      </c>
      <c r="E47">
        <v>5</v>
      </c>
      <c r="F47" s="16">
        <v>3.3769165289256198</v>
      </c>
      <c r="G47" s="19">
        <v>0.16434327107437943</v>
      </c>
      <c r="H47" s="16"/>
      <c r="I47" s="19"/>
      <c r="J47" s="16"/>
      <c r="K47" s="24"/>
      <c r="M47" s="44"/>
      <c r="N47" s="19"/>
      <c r="O47" s="24"/>
      <c r="P47" s="19">
        <v>5.6180000000000003</v>
      </c>
      <c r="Q47" s="19">
        <v>6.9864999999999995</v>
      </c>
      <c r="R47" s="19">
        <v>0.83499999999999996</v>
      </c>
      <c r="S47">
        <f>(0.5*($E47-$E46))+(0.5*($E48-$E47))</f>
        <v>4.5</v>
      </c>
      <c r="T47">
        <f t="shared" si="7"/>
        <v>25.281000000000002</v>
      </c>
      <c r="U47">
        <f t="shared" si="8"/>
        <v>31.439249999999998</v>
      </c>
      <c r="V47">
        <f t="shared" si="9"/>
        <v>3.7574999999999998</v>
      </c>
      <c r="Y47" s="9"/>
      <c r="Z47">
        <f>(0.5*($E47-$E46))+(0.5*($E48-$E47))</f>
        <v>4.5</v>
      </c>
      <c r="AA47">
        <f t="shared" ref="AA47:AA52" si="23">($Z47*P47)</f>
        <v>25.281000000000002</v>
      </c>
      <c r="AB47">
        <f t="shared" ref="AB47:AB52" si="24">($Z47*Q47)</f>
        <v>31.439249999999998</v>
      </c>
      <c r="AC47">
        <f t="shared" si="22"/>
        <v>3.7574999999999998</v>
      </c>
      <c r="AF47" s="9"/>
      <c r="AJ47" s="24"/>
    </row>
    <row r="48" spans="1:36" x14ac:dyDescent="0.2">
      <c r="D48" s="3">
        <v>181089</v>
      </c>
      <c r="E48">
        <v>10</v>
      </c>
      <c r="F48" s="16">
        <v>2.7015332231404967</v>
      </c>
      <c r="G48" s="19">
        <v>2.2512776859503449E-2</v>
      </c>
      <c r="H48" s="16"/>
      <c r="I48" s="19"/>
      <c r="J48" s="16"/>
      <c r="K48" s="24"/>
      <c r="M48" s="44"/>
      <c r="N48" s="19"/>
      <c r="O48" s="24"/>
      <c r="P48" s="19">
        <v>5.8330000000000002</v>
      </c>
      <c r="Q48" s="19">
        <v>7.0809999999999995</v>
      </c>
      <c r="R48" s="19">
        <v>0.77049999999999996</v>
      </c>
      <c r="S48">
        <f t="shared" ref="S48:S54" si="25">(0.5*($E48-$E47))+(0.5*($E49-$E48))</f>
        <v>7.5</v>
      </c>
      <c r="T48">
        <f t="shared" si="7"/>
        <v>43.747500000000002</v>
      </c>
      <c r="U48">
        <f t="shared" si="8"/>
        <v>53.107499999999995</v>
      </c>
      <c r="V48">
        <f t="shared" si="9"/>
        <v>5.7787499999999996</v>
      </c>
      <c r="Y48" s="9"/>
      <c r="Z48">
        <f>(0.5*($E48-$E47))+(0.5*($E49-$E48))</f>
        <v>7.5</v>
      </c>
      <c r="AA48">
        <f t="shared" si="23"/>
        <v>43.747500000000002</v>
      </c>
      <c r="AB48">
        <f t="shared" si="24"/>
        <v>53.107499999999995</v>
      </c>
      <c r="AC48">
        <f t="shared" si="22"/>
        <v>5.7787499999999996</v>
      </c>
      <c r="AF48" s="9"/>
      <c r="AJ48" s="24"/>
    </row>
    <row r="49" spans="1:36" x14ac:dyDescent="0.2">
      <c r="D49" s="3">
        <v>181088</v>
      </c>
      <c r="E49">
        <v>20</v>
      </c>
      <c r="F49" s="16">
        <v>3.4894804132231401</v>
      </c>
      <c r="G49" s="19">
        <v>5.1779386776859157E-2</v>
      </c>
      <c r="H49" s="16"/>
      <c r="I49" s="19"/>
      <c r="J49" s="16"/>
      <c r="K49" s="24"/>
      <c r="M49" s="44"/>
      <c r="N49" s="19"/>
      <c r="O49" s="24"/>
      <c r="P49" s="19">
        <v>5.6375000000000002</v>
      </c>
      <c r="Q49" s="19">
        <v>6.9640000000000004</v>
      </c>
      <c r="R49" s="19">
        <v>0.75350000000000006</v>
      </c>
      <c r="S49">
        <f t="shared" si="25"/>
        <v>10</v>
      </c>
      <c r="T49">
        <f t="shared" si="7"/>
        <v>56.375</v>
      </c>
      <c r="U49">
        <f t="shared" si="8"/>
        <v>69.64</v>
      </c>
      <c r="V49">
        <f t="shared" si="9"/>
        <v>7.5350000000000001</v>
      </c>
      <c r="Y49" s="9"/>
      <c r="Z49">
        <f>(0.5*($E49-$E48))+(0.5*($E50-$E49))</f>
        <v>10</v>
      </c>
      <c r="AA49">
        <f t="shared" si="23"/>
        <v>56.375</v>
      </c>
      <c r="AB49">
        <f t="shared" si="24"/>
        <v>69.64</v>
      </c>
      <c r="AC49">
        <f t="shared" si="22"/>
        <v>7.5350000000000001</v>
      </c>
      <c r="AF49" s="9"/>
      <c r="AJ49" s="24"/>
    </row>
    <row r="50" spans="1:36" x14ac:dyDescent="0.2">
      <c r="D50" s="3">
        <v>181087</v>
      </c>
      <c r="E50">
        <v>30</v>
      </c>
      <c r="F50" s="16">
        <v>3.3769165289256193</v>
      </c>
      <c r="G50" s="19">
        <v>0.16434327107438004</v>
      </c>
      <c r="H50" s="16"/>
      <c r="I50" s="19"/>
      <c r="J50" s="16"/>
      <c r="K50" s="24"/>
      <c r="N50" s="24"/>
      <c r="O50" s="44"/>
      <c r="P50" s="19">
        <v>5.7234999999999996</v>
      </c>
      <c r="Q50" s="19">
        <v>6.9145000000000003</v>
      </c>
      <c r="R50" s="19">
        <v>0.745</v>
      </c>
      <c r="S50">
        <f t="shared" si="25"/>
        <v>10</v>
      </c>
      <c r="T50">
        <f t="shared" si="7"/>
        <v>57.234999999999999</v>
      </c>
      <c r="U50">
        <f t="shared" si="8"/>
        <v>69.14500000000001</v>
      </c>
      <c r="V50">
        <f t="shared" si="9"/>
        <v>7.45</v>
      </c>
      <c r="Y50" s="9"/>
      <c r="Z50">
        <f>(0.5*($E50-$E49))+(0.5*($E51-$E50))</f>
        <v>10</v>
      </c>
      <c r="AA50">
        <f t="shared" si="23"/>
        <v>57.234999999999999</v>
      </c>
      <c r="AB50">
        <f t="shared" si="24"/>
        <v>69.14500000000001</v>
      </c>
      <c r="AC50">
        <f t="shared" si="22"/>
        <v>7.45</v>
      </c>
      <c r="AF50" s="9"/>
      <c r="AJ50" s="24"/>
    </row>
    <row r="51" spans="1:36" x14ac:dyDescent="0.2">
      <c r="D51" s="3">
        <v>181086</v>
      </c>
      <c r="E51">
        <v>40</v>
      </c>
      <c r="F51" s="16">
        <v>3.264352644628099</v>
      </c>
      <c r="G51" s="19">
        <v>0.54931175537190002</v>
      </c>
      <c r="H51" s="16"/>
      <c r="I51" s="19"/>
      <c r="J51" s="16"/>
      <c r="K51" s="24"/>
      <c r="M51" s="44">
        <v>101.76708962018841</v>
      </c>
      <c r="N51" s="19">
        <v>8.5845000000000002</v>
      </c>
      <c r="O51" s="24">
        <v>383</v>
      </c>
      <c r="P51" s="19">
        <v>5.6849999999999996</v>
      </c>
      <c r="Q51" s="19">
        <v>6.9135</v>
      </c>
      <c r="R51" s="19">
        <v>0.755</v>
      </c>
      <c r="S51">
        <f t="shared" si="25"/>
        <v>10</v>
      </c>
      <c r="T51">
        <f t="shared" si="7"/>
        <v>56.849999999999994</v>
      </c>
      <c r="U51">
        <f t="shared" si="8"/>
        <v>69.135000000000005</v>
      </c>
      <c r="V51">
        <f t="shared" si="9"/>
        <v>7.55</v>
      </c>
      <c r="Y51" s="9"/>
      <c r="Z51">
        <f>(0.5*($E51-$E50))+(0.5*($E52-$E51))</f>
        <v>10</v>
      </c>
      <c r="AA51">
        <f t="shared" si="23"/>
        <v>56.849999999999994</v>
      </c>
      <c r="AB51">
        <f t="shared" si="24"/>
        <v>69.135000000000005</v>
      </c>
      <c r="AC51">
        <f t="shared" si="22"/>
        <v>7.55</v>
      </c>
      <c r="AF51" s="9"/>
      <c r="AH51" s="3">
        <v>31.45</v>
      </c>
      <c r="AJ51" s="24"/>
    </row>
    <row r="52" spans="1:36" x14ac:dyDescent="0.2">
      <c r="D52" s="3">
        <v>181085</v>
      </c>
      <c r="E52">
        <v>50</v>
      </c>
      <c r="F52" s="16">
        <v>3.4894804132231405</v>
      </c>
      <c r="G52" s="19">
        <v>0.32418398677685817</v>
      </c>
      <c r="H52" s="16"/>
      <c r="I52" s="19"/>
      <c r="K52" s="24"/>
      <c r="M52" s="44"/>
      <c r="N52" s="19"/>
      <c r="O52" s="24"/>
      <c r="P52" s="19">
        <v>5.7520000000000007</v>
      </c>
      <c r="Q52" s="19">
        <v>6.8940000000000001</v>
      </c>
      <c r="R52" s="19">
        <v>0.74</v>
      </c>
      <c r="S52">
        <f t="shared" si="25"/>
        <v>17.5</v>
      </c>
      <c r="T52">
        <f t="shared" si="7"/>
        <v>100.66000000000001</v>
      </c>
      <c r="U52">
        <f t="shared" si="8"/>
        <v>120.645</v>
      </c>
      <c r="V52">
        <f t="shared" si="9"/>
        <v>12.95</v>
      </c>
      <c r="Y52" s="9"/>
      <c r="Z52">
        <f>(0.5*($E52-$E51))</f>
        <v>5</v>
      </c>
      <c r="AA52">
        <f t="shared" si="23"/>
        <v>28.760000000000005</v>
      </c>
      <c r="AB52">
        <f t="shared" si="24"/>
        <v>34.47</v>
      </c>
      <c r="AC52">
        <f t="shared" si="22"/>
        <v>3.7</v>
      </c>
      <c r="AF52" s="9"/>
      <c r="AJ52" s="24"/>
    </row>
    <row r="53" spans="1:36" x14ac:dyDescent="0.2">
      <c r="D53" s="3">
        <v>181084</v>
      </c>
      <c r="E53">
        <v>75</v>
      </c>
      <c r="F53" s="16">
        <v>0.14527553719008265</v>
      </c>
      <c r="G53" s="19">
        <v>0.12054326280991734</v>
      </c>
      <c r="H53" s="16"/>
      <c r="I53" s="19"/>
      <c r="K53" s="24"/>
      <c r="M53" s="44"/>
      <c r="N53" s="19"/>
      <c r="O53" s="24"/>
      <c r="P53" s="19">
        <v>8.2360000000000007</v>
      </c>
      <c r="Q53" s="19">
        <v>8.6464999999999996</v>
      </c>
      <c r="R53" s="19">
        <v>0.87749999999999995</v>
      </c>
      <c r="S53">
        <f t="shared" si="25"/>
        <v>25</v>
      </c>
      <c r="T53">
        <f t="shared" si="7"/>
        <v>205.9</v>
      </c>
      <c r="U53">
        <f t="shared" si="8"/>
        <v>216.16249999999999</v>
      </c>
      <c r="V53">
        <f t="shared" si="9"/>
        <v>21.9375</v>
      </c>
      <c r="Y53" s="9"/>
      <c r="Z53">
        <v>0</v>
      </c>
      <c r="AC53"/>
      <c r="AF53" s="9"/>
      <c r="AJ53" s="24"/>
    </row>
    <row r="54" spans="1:36" x14ac:dyDescent="0.2">
      <c r="D54" s="3">
        <v>181083</v>
      </c>
      <c r="E54">
        <v>100</v>
      </c>
      <c r="F54" s="16">
        <v>0.12401570247933885</v>
      </c>
      <c r="G54" s="19">
        <v>8.6066897520661184E-2</v>
      </c>
      <c r="H54" s="16"/>
      <c r="I54" s="19"/>
      <c r="K54" s="24"/>
      <c r="N54" s="24"/>
      <c r="O54" s="44"/>
      <c r="P54" s="19">
        <v>8.2360000000000007</v>
      </c>
      <c r="Q54" s="19">
        <v>8.7334999999999994</v>
      </c>
      <c r="R54" s="19">
        <v>0.87549999999999994</v>
      </c>
      <c r="S54">
        <f t="shared" si="25"/>
        <v>32.5</v>
      </c>
      <c r="T54">
        <f t="shared" si="7"/>
        <v>267.67</v>
      </c>
      <c r="U54">
        <f t="shared" si="8"/>
        <v>283.83875</v>
      </c>
      <c r="V54">
        <f t="shared" si="9"/>
        <v>28.453749999999999</v>
      </c>
      <c r="Y54" s="9"/>
      <c r="Z54">
        <v>0</v>
      </c>
      <c r="AC54"/>
      <c r="AF54" s="9"/>
      <c r="AJ54" s="24"/>
    </row>
    <row r="55" spans="1:36" x14ac:dyDescent="0.2">
      <c r="D55" s="3">
        <v>181082</v>
      </c>
      <c r="E55">
        <v>140</v>
      </c>
      <c r="F55" s="16">
        <v>6.3779504132231435E-2</v>
      </c>
      <c r="G55" s="19">
        <v>8.1992095867768566E-2</v>
      </c>
      <c r="H55" s="16"/>
      <c r="I55" s="19"/>
      <c r="K55" s="24"/>
      <c r="M55" s="44">
        <v>77.946144016219989</v>
      </c>
      <c r="N55" s="19">
        <v>5.625</v>
      </c>
      <c r="O55" s="24">
        <v>251</v>
      </c>
      <c r="P55" s="19">
        <v>12.742000000000001</v>
      </c>
      <c r="Q55" s="19">
        <v>12.534500000000001</v>
      </c>
      <c r="R55" s="19">
        <v>1.1625000000000001</v>
      </c>
      <c r="S55">
        <f>(0.5*($E55-$E54))</f>
        <v>20</v>
      </c>
      <c r="T55">
        <f t="shared" si="7"/>
        <v>254.84000000000003</v>
      </c>
      <c r="U55">
        <f t="shared" si="8"/>
        <v>250.69000000000003</v>
      </c>
      <c r="V55">
        <f t="shared" si="9"/>
        <v>23.25</v>
      </c>
      <c r="Y55" s="9"/>
      <c r="Z55">
        <v>0</v>
      </c>
      <c r="AC55"/>
      <c r="AF55" s="9"/>
      <c r="AH55" s="3">
        <v>33.234999999999999</v>
      </c>
      <c r="AJ55" s="24"/>
    </row>
    <row r="56" spans="1:36" x14ac:dyDescent="0.2">
      <c r="A56" s="6">
        <v>37723</v>
      </c>
      <c r="B56" s="1">
        <v>0.6310648148148148</v>
      </c>
      <c r="C56" s="1" t="s">
        <v>57</v>
      </c>
      <c r="D56" s="35">
        <v>261512</v>
      </c>
      <c r="E56">
        <v>4</v>
      </c>
      <c r="F56" s="31">
        <v>4.217387593984963</v>
      </c>
      <c r="G56" s="32">
        <v>0.93360916353383516</v>
      </c>
      <c r="H56" s="13">
        <v>717.1692918233083</v>
      </c>
      <c r="I56" s="19">
        <v>136.3672027725564</v>
      </c>
      <c r="J56" s="13">
        <v>270.45595441729324</v>
      </c>
      <c r="K56" s="19">
        <v>46.587899436090247</v>
      </c>
      <c r="L56" s="24">
        <v>102</v>
      </c>
      <c r="M56" s="44">
        <v>108.76341087556045</v>
      </c>
      <c r="N56" s="19">
        <v>8.8859999999999992</v>
      </c>
      <c r="O56" s="24">
        <v>397</v>
      </c>
      <c r="P56" s="19">
        <v>0.1255</v>
      </c>
      <c r="Q56" s="19">
        <v>0.47399999999999998</v>
      </c>
      <c r="R56" s="19">
        <v>0.39200000000000002</v>
      </c>
      <c r="S56">
        <f>($E56)+(0.5*($E57-$E56))</f>
        <v>7</v>
      </c>
      <c r="T56">
        <f t="shared" si="7"/>
        <v>0.87850000000000006</v>
      </c>
      <c r="U56">
        <f t="shared" si="8"/>
        <v>3.3179999999999996</v>
      </c>
      <c r="V56">
        <f t="shared" si="9"/>
        <v>2.7440000000000002</v>
      </c>
      <c r="W56" s="9">
        <f>SUM(T56:T65)</f>
        <v>597.75199999999995</v>
      </c>
      <c r="X56" s="9">
        <f>SUM(U56:U65)</f>
        <v>519.84050000000002</v>
      </c>
      <c r="Y56" s="9">
        <f>SUM(V56:V65)</f>
        <v>84.493500000000012</v>
      </c>
      <c r="Z56">
        <f>($E56)+(0.5*($E57-$E56))</f>
        <v>7</v>
      </c>
      <c r="AA56">
        <f>($Z56*P56)</f>
        <v>0.87850000000000006</v>
      </c>
      <c r="AB56">
        <f>($Z56*Q56)</f>
        <v>3.3179999999999996</v>
      </c>
      <c r="AC56">
        <f t="shared" ref="AC56:AC62" si="26">($Z56*R56)</f>
        <v>2.7440000000000002</v>
      </c>
      <c r="AD56" s="9">
        <f>SUM(AA56:AA62)</f>
        <v>15.484499999999999</v>
      </c>
      <c r="AE56" s="9">
        <f>SUM(AB56:AB62)</f>
        <v>31.108000000000001</v>
      </c>
      <c r="AF56" s="9">
        <f>SUM(AC56:AC62)</f>
        <v>18.113500000000002</v>
      </c>
      <c r="AH56" s="3">
        <v>31.411000000000001</v>
      </c>
      <c r="AJ56" s="24"/>
    </row>
    <row r="57" spans="1:36" x14ac:dyDescent="0.2">
      <c r="D57" s="35">
        <v>261511</v>
      </c>
      <c r="E57">
        <v>10</v>
      </c>
      <c r="F57" s="31">
        <v>4.2812874060150374</v>
      </c>
      <c r="G57" s="32">
        <v>0.87190333646616658</v>
      </c>
      <c r="I57" s="19"/>
      <c r="K57" s="24"/>
      <c r="L57"/>
      <c r="M57" s="44"/>
      <c r="N57" s="19"/>
      <c r="O57" s="44"/>
      <c r="P57" s="19">
        <v>0.192</v>
      </c>
      <c r="Q57" s="19">
        <v>0.67</v>
      </c>
      <c r="R57" s="19">
        <v>0.33150000000000002</v>
      </c>
      <c r="S57">
        <f>(0.5*($E57-$E56))+(0.5*($E58-$E57))</f>
        <v>8</v>
      </c>
      <c r="T57">
        <f t="shared" si="7"/>
        <v>1.536</v>
      </c>
      <c r="U57">
        <f t="shared" si="8"/>
        <v>5.36</v>
      </c>
      <c r="V57">
        <f t="shared" si="9"/>
        <v>2.6520000000000001</v>
      </c>
      <c r="Y57" s="9"/>
      <c r="Z57">
        <f>(0.5*($E57-$E56))+(0.5*($E58-$E57))</f>
        <v>8</v>
      </c>
      <c r="AA57">
        <f t="shared" ref="AA57:AA62" si="27">($Z57*P57)</f>
        <v>1.536</v>
      </c>
      <c r="AB57">
        <f t="shared" ref="AB57:AB62" si="28">($Z57*Q57)</f>
        <v>5.36</v>
      </c>
      <c r="AC57">
        <f t="shared" si="26"/>
        <v>2.6520000000000001</v>
      </c>
      <c r="AF57" s="9"/>
      <c r="AJ57" s="24"/>
    </row>
    <row r="58" spans="1:36" x14ac:dyDescent="0.2">
      <c r="D58" s="35">
        <v>261510</v>
      </c>
      <c r="E58">
        <v>20</v>
      </c>
      <c r="F58" s="31">
        <v>4.3451872180451137</v>
      </c>
      <c r="G58" s="32">
        <v>0.72812875939849619</v>
      </c>
      <c r="I58" s="19"/>
      <c r="K58" s="24"/>
      <c r="L58"/>
      <c r="M58" s="44"/>
      <c r="N58" s="19"/>
      <c r="O58" s="44"/>
      <c r="P58" s="19">
        <v>5.0000000000000001E-3</v>
      </c>
      <c r="Q58" s="19">
        <v>0.30600000000000005</v>
      </c>
      <c r="R58" s="19">
        <v>0.30200000000000005</v>
      </c>
      <c r="S58">
        <f t="shared" ref="S58:S66" si="29">(0.5*($E58-$E57))+(0.5*($E59-$E58))</f>
        <v>10</v>
      </c>
      <c r="T58">
        <f t="shared" si="7"/>
        <v>0.05</v>
      </c>
      <c r="U58">
        <f t="shared" si="8"/>
        <v>3.0600000000000005</v>
      </c>
      <c r="V58">
        <f t="shared" si="9"/>
        <v>3.0200000000000005</v>
      </c>
      <c r="Y58" s="9"/>
      <c r="Z58">
        <f>(0.5*($E58-$E57))+(0.5*($E59-$E58))</f>
        <v>10</v>
      </c>
      <c r="AA58">
        <f t="shared" si="27"/>
        <v>0.05</v>
      </c>
      <c r="AB58">
        <f t="shared" si="28"/>
        <v>3.0600000000000005</v>
      </c>
      <c r="AC58">
        <f t="shared" si="26"/>
        <v>3.0200000000000005</v>
      </c>
      <c r="AF58" s="9"/>
      <c r="AJ58" s="24"/>
    </row>
    <row r="59" spans="1:36" x14ac:dyDescent="0.2">
      <c r="D59" s="35">
        <v>261509</v>
      </c>
      <c r="E59">
        <v>30</v>
      </c>
      <c r="F59" s="31">
        <v>4.9202855263157907</v>
      </c>
      <c r="G59" s="32">
        <v>0.74725756578947367</v>
      </c>
      <c r="I59" s="19"/>
      <c r="K59" s="24"/>
      <c r="L59"/>
      <c r="M59" s="44"/>
      <c r="N59" s="19"/>
      <c r="O59" s="44"/>
      <c r="P59" s="19">
        <v>2.5999999999999999E-2</v>
      </c>
      <c r="Q59" s="19">
        <v>0.33650000000000002</v>
      </c>
      <c r="R59" s="19">
        <v>0.3175</v>
      </c>
      <c r="S59">
        <f t="shared" si="29"/>
        <v>10</v>
      </c>
      <c r="T59">
        <f t="shared" si="7"/>
        <v>0.26</v>
      </c>
      <c r="U59">
        <f t="shared" si="8"/>
        <v>3.3650000000000002</v>
      </c>
      <c r="V59">
        <f t="shared" si="9"/>
        <v>3.1749999999999998</v>
      </c>
      <c r="Y59" s="9"/>
      <c r="Z59">
        <f>(0.5*($E59-$E58))+(0.5*($E60-$E59))</f>
        <v>10</v>
      </c>
      <c r="AA59">
        <f t="shared" si="27"/>
        <v>0.26</v>
      </c>
      <c r="AB59">
        <f t="shared" si="28"/>
        <v>3.3650000000000002</v>
      </c>
      <c r="AC59">
        <f t="shared" si="26"/>
        <v>3.1749999999999998</v>
      </c>
      <c r="AF59" s="9"/>
      <c r="AJ59" s="24"/>
    </row>
    <row r="60" spans="1:36" x14ac:dyDescent="0.2">
      <c r="D60" s="35">
        <v>261508</v>
      </c>
      <c r="E60">
        <v>40</v>
      </c>
      <c r="F60" s="31">
        <v>7.4123781954887207</v>
      </c>
      <c r="G60" s="32">
        <v>1.213136560150377</v>
      </c>
      <c r="I60" s="19"/>
      <c r="K60" s="24"/>
      <c r="M60" s="44">
        <v>114.96368292556329</v>
      </c>
      <c r="N60" s="19">
        <v>9.3819999999999997</v>
      </c>
      <c r="O60" s="24">
        <v>419</v>
      </c>
      <c r="P60" s="19">
        <v>9.6000000000000002E-2</v>
      </c>
      <c r="Q60" s="19">
        <v>1.1395</v>
      </c>
      <c r="R60" s="19">
        <v>0.38500000000000001</v>
      </c>
      <c r="S60">
        <f t="shared" si="29"/>
        <v>10</v>
      </c>
      <c r="T60">
        <f t="shared" si="7"/>
        <v>0.96</v>
      </c>
      <c r="U60">
        <f t="shared" si="8"/>
        <v>11.395</v>
      </c>
      <c r="V60">
        <f t="shared" si="9"/>
        <v>3.85</v>
      </c>
      <c r="Y60" s="9"/>
      <c r="Z60">
        <f>(0.5*($E60-$E59))+(0.5*($E61-$E60))</f>
        <v>10</v>
      </c>
      <c r="AA60">
        <f t="shared" si="27"/>
        <v>0.96</v>
      </c>
      <c r="AB60">
        <f t="shared" si="28"/>
        <v>11.395</v>
      </c>
      <c r="AC60">
        <f t="shared" si="26"/>
        <v>3.85</v>
      </c>
      <c r="AF60" s="9"/>
      <c r="AJ60" s="24"/>
    </row>
    <row r="61" spans="1:36" x14ac:dyDescent="0.2">
      <c r="D61" s="35">
        <v>261507</v>
      </c>
      <c r="E61">
        <v>50</v>
      </c>
      <c r="F61" s="31">
        <v>7.9874765037593978</v>
      </c>
      <c r="G61" s="32">
        <v>1.2322653665413543</v>
      </c>
      <c r="I61" s="19"/>
      <c r="K61" s="24"/>
      <c r="M61" s="44"/>
      <c r="N61" s="19"/>
      <c r="O61" s="44"/>
      <c r="P61" s="19">
        <v>2.36</v>
      </c>
      <c r="Q61" s="19">
        <v>0.92199999999999993</v>
      </c>
      <c r="R61" s="19">
        <v>0.53449999999999998</v>
      </c>
      <c r="S61">
        <f t="shared" si="29"/>
        <v>10</v>
      </c>
      <c r="T61">
        <f t="shared" si="7"/>
        <v>23.599999999999998</v>
      </c>
      <c r="U61">
        <f t="shared" si="8"/>
        <v>9.2199999999999989</v>
      </c>
      <c r="V61">
        <f t="shared" si="9"/>
        <v>5.3449999999999998</v>
      </c>
      <c r="Y61" s="9"/>
      <c r="Z61">
        <f>(0.5*($E61-$E60))</f>
        <v>5</v>
      </c>
      <c r="AA61">
        <f t="shared" si="27"/>
        <v>11.799999999999999</v>
      </c>
      <c r="AB61">
        <f t="shared" si="28"/>
        <v>4.6099999999999994</v>
      </c>
      <c r="AC61">
        <f t="shared" si="26"/>
        <v>2.6724999999999999</v>
      </c>
      <c r="AF61" s="9"/>
      <c r="AJ61" s="24"/>
    </row>
    <row r="62" spans="1:36" x14ac:dyDescent="0.2">
      <c r="D62" s="35">
        <v>261506</v>
      </c>
      <c r="E62">
        <v>60</v>
      </c>
      <c r="F62" s="31">
        <v>12.013164661654136</v>
      </c>
      <c r="G62" s="32">
        <v>1.8585795112781969</v>
      </c>
      <c r="I62" s="19"/>
      <c r="K62" s="24"/>
      <c r="M62" s="44"/>
      <c r="N62" s="19"/>
      <c r="O62" s="44"/>
      <c r="P62" s="19">
        <v>4.8979999999999997</v>
      </c>
      <c r="Q62" s="19">
        <v>2.0110000000000001</v>
      </c>
      <c r="R62" s="19">
        <v>0.75150000000000006</v>
      </c>
      <c r="S62">
        <f t="shared" si="29"/>
        <v>10</v>
      </c>
      <c r="T62">
        <f t="shared" si="7"/>
        <v>48.98</v>
      </c>
      <c r="U62">
        <f t="shared" si="8"/>
        <v>20.11</v>
      </c>
      <c r="V62">
        <f t="shared" si="9"/>
        <v>7.5150000000000006</v>
      </c>
      <c r="Y62" s="9"/>
      <c r="Z62">
        <v>0</v>
      </c>
      <c r="AA62">
        <f t="shared" si="27"/>
        <v>0</v>
      </c>
      <c r="AB62">
        <f t="shared" si="28"/>
        <v>0</v>
      </c>
      <c r="AC62">
        <f t="shared" si="26"/>
        <v>0</v>
      </c>
      <c r="AF62" s="9"/>
      <c r="AJ62" s="24"/>
    </row>
    <row r="63" spans="1:36" x14ac:dyDescent="0.2">
      <c r="D63" s="35">
        <v>261505</v>
      </c>
      <c r="E63">
        <v>70</v>
      </c>
      <c r="F63" s="31">
        <v>10.223969924812032</v>
      </c>
      <c r="G63" s="32">
        <v>1.6166926691729315</v>
      </c>
      <c r="I63" s="19"/>
      <c r="K63" s="24"/>
      <c r="M63" s="44"/>
      <c r="N63" s="19"/>
      <c r="O63" s="44"/>
      <c r="P63" s="19">
        <v>7.9580000000000002</v>
      </c>
      <c r="Q63" s="19">
        <v>6.2169999999999996</v>
      </c>
      <c r="R63" s="19">
        <v>0.96550000000000002</v>
      </c>
      <c r="S63">
        <f t="shared" si="29"/>
        <v>10</v>
      </c>
      <c r="T63">
        <f t="shared" si="7"/>
        <v>79.58</v>
      </c>
      <c r="U63">
        <f t="shared" si="8"/>
        <v>62.169999999999995</v>
      </c>
      <c r="V63">
        <f t="shared" si="9"/>
        <v>9.6550000000000011</v>
      </c>
      <c r="Y63" s="9"/>
      <c r="Z63">
        <v>0</v>
      </c>
      <c r="AC63"/>
      <c r="AF63" s="9"/>
      <c r="AJ63" s="24"/>
    </row>
    <row r="64" spans="1:36" x14ac:dyDescent="0.2">
      <c r="D64" s="35">
        <v>261504</v>
      </c>
      <c r="E64">
        <v>80</v>
      </c>
      <c r="F64" s="31">
        <v>5.3675842105263163</v>
      </c>
      <c r="G64" s="32">
        <v>1.0539355263157892</v>
      </c>
      <c r="I64" s="35"/>
      <c r="J64" s="3"/>
      <c r="K64" s="32"/>
      <c r="L64" s="31"/>
      <c r="M64" s="44"/>
      <c r="N64" s="19"/>
      <c r="O64" s="44"/>
      <c r="P64" s="19">
        <v>8.7785000000000011</v>
      </c>
      <c r="Q64" s="19">
        <v>8.0355000000000008</v>
      </c>
      <c r="R64" s="19">
        <v>0.96450000000000002</v>
      </c>
      <c r="S64">
        <f t="shared" si="29"/>
        <v>15</v>
      </c>
      <c r="T64">
        <f t="shared" si="7"/>
        <v>131.67750000000001</v>
      </c>
      <c r="U64">
        <f t="shared" si="8"/>
        <v>120.53250000000001</v>
      </c>
      <c r="V64">
        <f t="shared" si="9"/>
        <v>14.467500000000001</v>
      </c>
      <c r="Y64" s="9"/>
      <c r="Z64">
        <v>0</v>
      </c>
      <c r="AC64"/>
      <c r="AF64" s="9"/>
      <c r="AJ64" s="24"/>
    </row>
    <row r="65" spans="1:36" x14ac:dyDescent="0.2">
      <c r="D65" s="35">
        <v>261503</v>
      </c>
      <c r="E65" s="30">
        <v>100</v>
      </c>
      <c r="F65" s="31">
        <v>2.9781954887218047</v>
      </c>
      <c r="G65" s="32">
        <v>0.90124765037594012</v>
      </c>
      <c r="I65" s="35"/>
      <c r="J65" s="3"/>
      <c r="K65" s="32"/>
      <c r="L65" s="31"/>
      <c r="M65" s="44"/>
      <c r="N65" s="19"/>
      <c r="O65" s="44"/>
      <c r="P65" s="19">
        <v>10.341000000000001</v>
      </c>
      <c r="Q65" s="19">
        <v>9.3770000000000007</v>
      </c>
      <c r="R65" s="19">
        <v>1.069</v>
      </c>
      <c r="S65">
        <f t="shared" si="29"/>
        <v>30</v>
      </c>
      <c r="T65">
        <f t="shared" si="7"/>
        <v>310.23</v>
      </c>
      <c r="U65">
        <f t="shared" si="8"/>
        <v>281.31</v>
      </c>
      <c r="V65">
        <f t="shared" si="9"/>
        <v>32.07</v>
      </c>
      <c r="Y65" s="9"/>
      <c r="AC65"/>
      <c r="AF65" s="9"/>
      <c r="AJ65" s="24"/>
    </row>
    <row r="66" spans="1:36" x14ac:dyDescent="0.2">
      <c r="D66" s="35">
        <v>261502</v>
      </c>
      <c r="E66" s="30">
        <v>140</v>
      </c>
      <c r="F66" s="31">
        <v>0.72724906015037594</v>
      </c>
      <c r="G66" s="32">
        <v>0.30093961466165409</v>
      </c>
      <c r="I66" s="19"/>
      <c r="K66" s="24"/>
      <c r="M66" s="44"/>
      <c r="N66" s="19"/>
      <c r="O66" s="44"/>
      <c r="P66" s="19">
        <v>13.353</v>
      </c>
      <c r="Q66" s="19">
        <v>12.766</v>
      </c>
      <c r="R66" s="19">
        <v>1.1599999999999999</v>
      </c>
      <c r="S66">
        <f t="shared" si="29"/>
        <v>40</v>
      </c>
      <c r="T66">
        <f t="shared" si="7"/>
        <v>534.12</v>
      </c>
      <c r="U66">
        <f t="shared" si="8"/>
        <v>510.64</v>
      </c>
      <c r="V66">
        <f t="shared" si="9"/>
        <v>46.4</v>
      </c>
      <c r="Y66" s="9"/>
      <c r="AC66"/>
      <c r="AF66" s="9"/>
      <c r="AJ66" s="24"/>
    </row>
    <row r="67" spans="1:36" x14ac:dyDescent="0.2">
      <c r="D67" s="35">
        <v>261501</v>
      </c>
      <c r="E67">
        <v>180</v>
      </c>
      <c r="F67" s="31">
        <v>0.41480131578947366</v>
      </c>
      <c r="G67" s="32">
        <v>0.18753453947368434</v>
      </c>
      <c r="I67" s="19"/>
      <c r="K67" s="24"/>
      <c r="M67" s="44">
        <v>63.374035021701005</v>
      </c>
      <c r="N67" s="19">
        <v>4.2539999999999996</v>
      </c>
      <c r="O67" s="24">
        <v>190</v>
      </c>
      <c r="P67" s="19">
        <v>15.341000000000001</v>
      </c>
      <c r="Q67" s="19">
        <v>14.342499999999999</v>
      </c>
      <c r="R67" s="19">
        <v>1.228</v>
      </c>
      <c r="S67">
        <f>(0.5*($E67-$E66))</f>
        <v>20</v>
      </c>
      <c r="T67">
        <f t="shared" si="7"/>
        <v>306.82000000000005</v>
      </c>
      <c r="U67">
        <f t="shared" si="8"/>
        <v>286.84999999999997</v>
      </c>
      <c r="V67">
        <f t="shared" si="9"/>
        <v>24.56</v>
      </c>
      <c r="Y67" s="9"/>
      <c r="AC67"/>
      <c r="AF67" s="9"/>
      <c r="AH67" s="3">
        <v>33.289000000000001</v>
      </c>
      <c r="AJ67" s="24"/>
    </row>
    <row r="68" spans="1:36" x14ac:dyDescent="0.2">
      <c r="A68" s="6">
        <v>37729</v>
      </c>
      <c r="B68" s="1">
        <v>0.98499999999999999</v>
      </c>
      <c r="C68" s="1" t="s">
        <v>57</v>
      </c>
      <c r="D68" s="35">
        <v>261774</v>
      </c>
      <c r="E68">
        <v>5</v>
      </c>
      <c r="F68" s="31">
        <v>10.415669360902257</v>
      </c>
      <c r="G68" s="32">
        <v>0.6108876879699251</v>
      </c>
      <c r="H68" s="19">
        <v>731.37473684210545</v>
      </c>
      <c r="I68" s="19">
        <v>93.124998355263202</v>
      </c>
      <c r="J68" s="13">
        <v>560.51434774436086</v>
      </c>
      <c r="K68" s="19">
        <v>46.05587382518803</v>
      </c>
      <c r="L68" s="24">
        <v>108</v>
      </c>
      <c r="M68" s="44">
        <v>129.84019099372608</v>
      </c>
      <c r="N68" s="19">
        <v>10.531499999999999</v>
      </c>
      <c r="O68" s="24">
        <v>470.5</v>
      </c>
      <c r="P68" s="19">
        <v>0.1275</v>
      </c>
      <c r="Q68" s="19">
        <v>0.54049999999999998</v>
      </c>
      <c r="R68" s="19">
        <v>0.35199999999999998</v>
      </c>
      <c r="S68">
        <f>($E68)+(0.5*($E69-$E68))</f>
        <v>7.5</v>
      </c>
      <c r="T68">
        <f t="shared" si="7"/>
        <v>0.95625000000000004</v>
      </c>
      <c r="U68">
        <f t="shared" si="8"/>
        <v>4.05375</v>
      </c>
      <c r="V68">
        <f t="shared" si="9"/>
        <v>2.6399999999999997</v>
      </c>
      <c r="W68" s="9">
        <f>SUM(T68:T77)</f>
        <v>1408.13625</v>
      </c>
      <c r="X68" s="9">
        <f>SUM(U68:U77)</f>
        <v>1186.61175</v>
      </c>
      <c r="Y68" s="9">
        <f>SUM(V68:V77)</f>
        <v>152.6225</v>
      </c>
      <c r="Z68">
        <f>($E68)+(0.5*($E69-$E68))</f>
        <v>7.5</v>
      </c>
      <c r="AA68">
        <f>($Z68*P68)</f>
        <v>0.95625000000000004</v>
      </c>
      <c r="AB68">
        <f>($Z68*Q68)</f>
        <v>4.05375</v>
      </c>
      <c r="AC68">
        <f t="shared" ref="AC68:AC74" si="30">($Z68*R68)</f>
        <v>2.6399999999999997</v>
      </c>
      <c r="AD68" s="9">
        <f>SUM(AA68:AA74)</f>
        <v>45.951250000000002</v>
      </c>
      <c r="AE68" s="9">
        <f>SUM(AB68:AB74)</f>
        <v>105.15249999999999</v>
      </c>
      <c r="AF68" s="9">
        <f>SUM(AC68:AC74)</f>
        <v>23.146249999999998</v>
      </c>
      <c r="AJ68" s="24"/>
    </row>
    <row r="69" spans="1:36" x14ac:dyDescent="0.2">
      <c r="D69" s="35">
        <v>261773</v>
      </c>
      <c r="E69">
        <v>10</v>
      </c>
      <c r="F69" s="31">
        <v>9.9044708646616559</v>
      </c>
      <c r="G69" s="32">
        <v>1.1045343045112792</v>
      </c>
      <c r="H69" s="16"/>
      <c r="I69" s="19"/>
      <c r="K69" s="24"/>
      <c r="L69"/>
      <c r="M69" s="44"/>
      <c r="N69" s="19"/>
      <c r="O69" s="44"/>
      <c r="P69" s="19">
        <v>0.06</v>
      </c>
      <c r="Q69" s="19">
        <v>5.3224999999999998</v>
      </c>
      <c r="R69" s="19">
        <v>0.39949999999999997</v>
      </c>
      <c r="S69">
        <f>(0.5*($E69-$E68))+(0.5*($E70-$E69))</f>
        <v>7.5</v>
      </c>
      <c r="T69">
        <f t="shared" si="7"/>
        <v>0.44999999999999996</v>
      </c>
      <c r="U69">
        <f t="shared" si="8"/>
        <v>39.918749999999996</v>
      </c>
      <c r="V69">
        <f t="shared" si="9"/>
        <v>2.9962499999999999</v>
      </c>
      <c r="Y69" s="9"/>
      <c r="Z69">
        <f>(0.5*($E69-$E68))+(0.5*($E70-$E69))</f>
        <v>7.5</v>
      </c>
      <c r="AA69">
        <f t="shared" ref="AA69:AA74" si="31">($Z69*P69)</f>
        <v>0.44999999999999996</v>
      </c>
      <c r="AB69">
        <f t="shared" ref="AB69:AB74" si="32">($Z69*Q69)</f>
        <v>39.918749999999996</v>
      </c>
      <c r="AC69">
        <f t="shared" si="30"/>
        <v>2.9962499999999999</v>
      </c>
      <c r="AF69" s="9"/>
      <c r="AJ69" s="24"/>
    </row>
    <row r="70" spans="1:36" x14ac:dyDescent="0.2">
      <c r="D70" s="35">
        <v>261772</v>
      </c>
      <c r="E70" s="39">
        <v>20</v>
      </c>
      <c r="F70" s="31">
        <v>11.856327631578946</v>
      </c>
      <c r="G70" s="32">
        <v>1.1194815789473678</v>
      </c>
      <c r="I70" s="19"/>
      <c r="K70" s="24"/>
      <c r="L70"/>
      <c r="M70" s="44"/>
      <c r="N70" s="19"/>
      <c r="O70" s="44"/>
      <c r="P70" s="19">
        <v>4.3999999999999997E-2</v>
      </c>
      <c r="Q70" s="19">
        <v>0.65399999999999991</v>
      </c>
      <c r="R70" s="19">
        <v>0.35950000000000004</v>
      </c>
      <c r="S70">
        <f t="shared" ref="S70:S76" si="33">(0.5*($E70-$E69))+(0.5*($E71-$E70))</f>
        <v>10</v>
      </c>
      <c r="T70">
        <f t="shared" si="7"/>
        <v>0.43999999999999995</v>
      </c>
      <c r="U70">
        <f t="shared" si="8"/>
        <v>6.5399999999999991</v>
      </c>
      <c r="V70">
        <f t="shared" si="9"/>
        <v>3.5950000000000006</v>
      </c>
      <c r="Y70" s="9"/>
      <c r="Z70">
        <f>(0.5*($E70-$E69))+(0.5*($E71-$E70))</f>
        <v>10</v>
      </c>
      <c r="AA70">
        <f t="shared" si="31"/>
        <v>0.43999999999999995</v>
      </c>
      <c r="AB70">
        <f t="shared" si="32"/>
        <v>6.5399999999999991</v>
      </c>
      <c r="AC70">
        <f t="shared" si="30"/>
        <v>3.5950000000000006</v>
      </c>
      <c r="AF70" s="9"/>
      <c r="AJ70" s="24"/>
    </row>
    <row r="71" spans="1:36" x14ac:dyDescent="0.2">
      <c r="D71" s="35">
        <v>261771</v>
      </c>
      <c r="E71">
        <v>30</v>
      </c>
      <c r="F71" s="31">
        <v>13.926480075187968</v>
      </c>
      <c r="G71" s="32">
        <v>1.0540573308270722</v>
      </c>
      <c r="I71" s="19"/>
      <c r="K71" s="24"/>
      <c r="M71" s="44"/>
      <c r="N71" s="19"/>
      <c r="O71" s="44"/>
      <c r="P71" s="19">
        <v>0.25700000000000001</v>
      </c>
      <c r="Q71" s="19">
        <v>1.2639999999999998</v>
      </c>
      <c r="R71" s="19">
        <v>0.44750000000000001</v>
      </c>
      <c r="S71">
        <f t="shared" si="33"/>
        <v>10</v>
      </c>
      <c r="T71">
        <f t="shared" si="7"/>
        <v>2.5700000000000003</v>
      </c>
      <c r="U71">
        <f t="shared" si="8"/>
        <v>12.639999999999997</v>
      </c>
      <c r="V71">
        <f t="shared" si="9"/>
        <v>4.4749999999999996</v>
      </c>
      <c r="Y71" s="9"/>
      <c r="Z71">
        <f>(0.5*($E71-$E70))+(0.5*($E72-$E71))</f>
        <v>10</v>
      </c>
      <c r="AA71">
        <f t="shared" si="31"/>
        <v>2.5700000000000003</v>
      </c>
      <c r="AB71">
        <f t="shared" si="32"/>
        <v>12.639999999999997</v>
      </c>
      <c r="AC71">
        <f t="shared" si="30"/>
        <v>4.4749999999999996</v>
      </c>
      <c r="AF71" s="9"/>
      <c r="AJ71" s="24"/>
    </row>
    <row r="72" spans="1:36" x14ac:dyDescent="0.2">
      <c r="D72" s="35">
        <v>261770</v>
      </c>
      <c r="E72">
        <v>40</v>
      </c>
      <c r="F72" s="31">
        <v>13.55008872180451</v>
      </c>
      <c r="G72" s="32">
        <v>0.93411287593984993</v>
      </c>
      <c r="I72" s="19"/>
      <c r="K72" s="24"/>
      <c r="M72" s="44"/>
      <c r="N72" s="19"/>
      <c r="O72" s="44"/>
      <c r="P72" s="19">
        <v>2.6070000000000002</v>
      </c>
      <c r="Q72" s="19">
        <v>2.5655000000000001</v>
      </c>
      <c r="R72" s="19">
        <v>0.63650000000000007</v>
      </c>
      <c r="S72">
        <f t="shared" si="33"/>
        <v>10</v>
      </c>
      <c r="T72">
        <f t="shared" si="7"/>
        <v>26.07</v>
      </c>
      <c r="U72">
        <f t="shared" si="8"/>
        <v>25.655000000000001</v>
      </c>
      <c r="V72">
        <f t="shared" si="9"/>
        <v>6.3650000000000002</v>
      </c>
      <c r="Y72" s="9"/>
      <c r="Z72">
        <f>(0.5*($E72-$E71))+(0.5*($E73-$E72))</f>
        <v>10</v>
      </c>
      <c r="AA72">
        <f t="shared" si="31"/>
        <v>26.07</v>
      </c>
      <c r="AB72">
        <f t="shared" si="32"/>
        <v>25.655000000000001</v>
      </c>
      <c r="AC72">
        <f t="shared" si="30"/>
        <v>6.3650000000000002</v>
      </c>
      <c r="AF72" s="9"/>
      <c r="AJ72" s="24"/>
    </row>
    <row r="73" spans="1:36" x14ac:dyDescent="0.2">
      <c r="D73" s="35">
        <v>261769</v>
      </c>
      <c r="E73">
        <v>50</v>
      </c>
      <c r="F73" s="31">
        <v>2.9568663533834592</v>
      </c>
      <c r="G73" s="32">
        <v>0.42273820488721797</v>
      </c>
      <c r="I73" s="19"/>
      <c r="K73" s="24"/>
      <c r="M73" s="44"/>
      <c r="N73" s="19"/>
      <c r="O73" s="44"/>
      <c r="P73" s="19">
        <v>3.093</v>
      </c>
      <c r="Q73" s="19">
        <v>3.2690000000000001</v>
      </c>
      <c r="R73" s="19">
        <v>0.61499999999999999</v>
      </c>
      <c r="S73">
        <f t="shared" si="33"/>
        <v>10</v>
      </c>
      <c r="T73">
        <f t="shared" si="7"/>
        <v>30.93</v>
      </c>
      <c r="U73">
        <f t="shared" si="8"/>
        <v>32.69</v>
      </c>
      <c r="V73">
        <f t="shared" si="9"/>
        <v>6.15</v>
      </c>
      <c r="Y73" s="9"/>
      <c r="Z73">
        <f>(0.5*($E73-$E72))</f>
        <v>5</v>
      </c>
      <c r="AA73">
        <f t="shared" si="31"/>
        <v>15.465</v>
      </c>
      <c r="AB73">
        <f t="shared" si="32"/>
        <v>16.344999999999999</v>
      </c>
      <c r="AC73">
        <f t="shared" si="30"/>
        <v>3.0750000000000002</v>
      </c>
      <c r="AF73" s="9"/>
    </row>
    <row r="74" spans="1:36" x14ac:dyDescent="0.2">
      <c r="D74" s="35">
        <v>261768</v>
      </c>
      <c r="E74">
        <v>60</v>
      </c>
      <c r="F74" s="31">
        <v>2.0288956766917297</v>
      </c>
      <c r="G74" s="32">
        <v>0.45529722744360912</v>
      </c>
      <c r="I74" s="19"/>
      <c r="K74" s="24"/>
      <c r="M74" s="44"/>
      <c r="N74" s="19"/>
      <c r="O74" s="44"/>
      <c r="P74" s="19">
        <v>2.4624999999999999</v>
      </c>
      <c r="Q74" s="19">
        <v>1.9635</v>
      </c>
      <c r="R74" s="19">
        <v>0.5605</v>
      </c>
      <c r="S74">
        <f t="shared" si="33"/>
        <v>15</v>
      </c>
      <c r="T74">
        <f t="shared" si="7"/>
        <v>36.9375</v>
      </c>
      <c r="U74">
        <f t="shared" si="8"/>
        <v>29.452500000000001</v>
      </c>
      <c r="V74">
        <f t="shared" si="9"/>
        <v>8.4075000000000006</v>
      </c>
      <c r="Y74" s="9"/>
      <c r="Z74">
        <v>0</v>
      </c>
      <c r="AA74">
        <f t="shared" si="31"/>
        <v>0</v>
      </c>
      <c r="AB74">
        <f t="shared" si="32"/>
        <v>0</v>
      </c>
      <c r="AC74">
        <f t="shared" si="30"/>
        <v>0</v>
      </c>
      <c r="AF74" s="9"/>
    </row>
    <row r="75" spans="1:36" x14ac:dyDescent="0.2">
      <c r="D75" s="35">
        <v>261767</v>
      </c>
      <c r="E75">
        <v>80</v>
      </c>
      <c r="F75" s="31">
        <v>2.0475093984962411</v>
      </c>
      <c r="G75" s="32">
        <v>0.55685385338345794</v>
      </c>
      <c r="I75" s="19"/>
      <c r="K75" s="24"/>
      <c r="M75" s="44"/>
      <c r="N75" s="19"/>
      <c r="O75" s="44"/>
      <c r="P75" s="19">
        <v>7.6835000000000004</v>
      </c>
      <c r="Q75" s="19">
        <v>6.5854999999999997</v>
      </c>
      <c r="R75" s="19">
        <v>0.92249999999999999</v>
      </c>
      <c r="S75">
        <f t="shared" si="33"/>
        <v>20</v>
      </c>
      <c r="T75">
        <f t="shared" si="7"/>
        <v>153.67000000000002</v>
      </c>
      <c r="U75">
        <f t="shared" si="8"/>
        <v>131.70999999999998</v>
      </c>
      <c r="V75">
        <f t="shared" si="9"/>
        <v>18.45</v>
      </c>
      <c r="Y75" s="9"/>
      <c r="Z75">
        <v>0</v>
      </c>
      <c r="AC75"/>
      <c r="AF75" s="9"/>
    </row>
    <row r="76" spans="1:36" x14ac:dyDescent="0.2">
      <c r="D76" s="35">
        <v>261766</v>
      </c>
      <c r="E76">
        <v>100</v>
      </c>
      <c r="F76" s="31">
        <v>1.6938486842105265</v>
      </c>
      <c r="G76" s="32">
        <v>0.53977796052631599</v>
      </c>
      <c r="I76" s="19"/>
      <c r="K76" s="24"/>
      <c r="M76" s="44"/>
      <c r="N76" s="19"/>
      <c r="O76" s="44"/>
      <c r="P76" s="19">
        <v>11.350999999999999</v>
      </c>
      <c r="Q76" s="19">
        <v>7.1825000000000001</v>
      </c>
      <c r="R76" s="19">
        <v>1.0569999999999999</v>
      </c>
      <c r="S76">
        <f t="shared" si="33"/>
        <v>49.5</v>
      </c>
      <c r="T76">
        <f t="shared" si="7"/>
        <v>561.8744999999999</v>
      </c>
      <c r="U76">
        <f t="shared" si="8"/>
        <v>355.53375</v>
      </c>
      <c r="V76">
        <f t="shared" si="9"/>
        <v>52.3215</v>
      </c>
      <c r="Y76" s="9"/>
      <c r="Z76">
        <v>0</v>
      </c>
      <c r="AC76"/>
      <c r="AF76" s="9"/>
      <c r="AJ76" s="24"/>
    </row>
    <row r="77" spans="1:36" x14ac:dyDescent="0.2">
      <c r="D77" s="35">
        <v>261765</v>
      </c>
      <c r="E77">
        <v>179</v>
      </c>
      <c r="F77" s="31"/>
      <c r="G77" s="32"/>
      <c r="I77" s="19"/>
      <c r="K77" s="24"/>
      <c r="M77" s="44">
        <v>68.101041359261444</v>
      </c>
      <c r="N77" s="19">
        <v>4.476</v>
      </c>
      <c r="O77" s="24">
        <v>200</v>
      </c>
      <c r="P77" s="19">
        <v>15.044</v>
      </c>
      <c r="Q77" s="19">
        <v>13.884</v>
      </c>
      <c r="R77" s="19">
        <v>1.1955</v>
      </c>
      <c r="S77">
        <f>(0.5*($E77-$E76))</f>
        <v>39.5</v>
      </c>
      <c r="T77">
        <f t="shared" si="7"/>
        <v>594.23800000000006</v>
      </c>
      <c r="U77">
        <f t="shared" si="8"/>
        <v>548.41800000000001</v>
      </c>
      <c r="V77">
        <f t="shared" si="9"/>
        <v>47.222250000000003</v>
      </c>
      <c r="Y77" s="9"/>
      <c r="Z77">
        <v>0</v>
      </c>
      <c r="AC77"/>
      <c r="AF77" s="9"/>
      <c r="AJ77" s="24"/>
    </row>
    <row r="78" spans="1:36" x14ac:dyDescent="0.2">
      <c r="A78" s="6">
        <v>37746</v>
      </c>
      <c r="B78" s="1">
        <v>0.71376157407407403</v>
      </c>
      <c r="C78" s="1" t="s">
        <v>120</v>
      </c>
      <c r="D78" s="24">
        <v>261110</v>
      </c>
      <c r="E78">
        <v>1</v>
      </c>
      <c r="F78" s="16">
        <v>0.43447868217054264</v>
      </c>
      <c r="G78" s="19">
        <v>0.21661046511627907</v>
      </c>
      <c r="H78" s="19">
        <v>42.48582412790698</v>
      </c>
      <c r="I78" s="19">
        <v>40.820739462209303</v>
      </c>
      <c r="J78" s="19">
        <v>27.176441860465118</v>
      </c>
      <c r="K78" s="19">
        <v>10.998974563953483</v>
      </c>
      <c r="L78" s="24">
        <v>125</v>
      </c>
      <c r="M78" s="44">
        <v>116.07043573459903</v>
      </c>
      <c r="N78" s="19">
        <v>8.61</v>
      </c>
      <c r="O78" s="24">
        <v>384.5</v>
      </c>
      <c r="P78" s="24">
        <v>5.2000000000000005E-2</v>
      </c>
      <c r="Q78" s="24">
        <v>0.41449999999999998</v>
      </c>
      <c r="R78" s="24">
        <v>0.35249999999999998</v>
      </c>
      <c r="S78">
        <f>($E78)+(0.5*($E79-$E78))</f>
        <v>3</v>
      </c>
      <c r="T78">
        <f t="shared" si="7"/>
        <v>0.15600000000000003</v>
      </c>
      <c r="U78">
        <f t="shared" si="8"/>
        <v>1.2435</v>
      </c>
      <c r="V78">
        <f t="shared" si="9"/>
        <v>1.0574999999999999</v>
      </c>
      <c r="W78" s="9">
        <f>SUM(T78:T87)</f>
        <v>1061.5952500000001</v>
      </c>
      <c r="X78" s="9">
        <f>SUM(U78:U87)</f>
        <v>765.01125000000002</v>
      </c>
      <c r="Y78" s="9">
        <f>SUM(V78:V87)</f>
        <v>120.8205</v>
      </c>
      <c r="Z78">
        <f>($E78)+(0.5*($E79-$E78))</f>
        <v>3</v>
      </c>
      <c r="AA78">
        <f>($Z78*P78)</f>
        <v>0.15600000000000003</v>
      </c>
      <c r="AB78">
        <f>($Z78*Q78)</f>
        <v>1.2435</v>
      </c>
      <c r="AC78">
        <f t="shared" ref="AC78:AC84" si="34">($Z78*R78)</f>
        <v>1.0574999999999999</v>
      </c>
      <c r="AD78" s="9">
        <f>SUM(AA78:AA84)</f>
        <v>34.076499999999996</v>
      </c>
      <c r="AE78" s="9">
        <f>SUM(AB78:AB84)</f>
        <v>41.528750000000002</v>
      </c>
      <c r="AF78" s="9">
        <f>SUM(AC78:AC84)</f>
        <v>22.974249999999998</v>
      </c>
      <c r="AH78" s="3">
        <v>31.545999999999999</v>
      </c>
      <c r="AJ78" s="24"/>
    </row>
    <row r="79" spans="1:36" x14ac:dyDescent="0.2">
      <c r="C79" s="1" t="s">
        <v>54</v>
      </c>
      <c r="D79" s="24">
        <v>261109</v>
      </c>
      <c r="E79">
        <v>5</v>
      </c>
      <c r="F79" s="16">
        <v>0.1757441860465116</v>
      </c>
      <c r="G79" s="19">
        <v>5.6263081395348816E-2</v>
      </c>
      <c r="H79" s="16"/>
      <c r="I79" s="19"/>
      <c r="K79" s="24"/>
      <c r="M79" s="44"/>
      <c r="N79" s="19"/>
      <c r="O79" s="44"/>
      <c r="P79" s="24">
        <v>1.6500000000000001E-2</v>
      </c>
      <c r="Q79" s="24">
        <v>0.53700000000000003</v>
      </c>
      <c r="R79" s="24">
        <v>0.3715</v>
      </c>
      <c r="S79">
        <f>(0.5*($E79-$E78))+(0.5*($E80-$E79))</f>
        <v>4.5</v>
      </c>
      <c r="T79">
        <f t="shared" si="7"/>
        <v>7.425000000000001E-2</v>
      </c>
      <c r="U79">
        <f t="shared" si="8"/>
        <v>2.4165000000000001</v>
      </c>
      <c r="V79">
        <f t="shared" si="9"/>
        <v>1.6717500000000001</v>
      </c>
      <c r="Y79" s="9"/>
      <c r="Z79">
        <f>(0.5*($E79-$E78))+(0.5*($E80-$E79))</f>
        <v>4.5</v>
      </c>
      <c r="AA79">
        <f t="shared" ref="AA79:AA84" si="35">($Z79*P79)</f>
        <v>7.425000000000001E-2</v>
      </c>
      <c r="AB79">
        <f t="shared" ref="AB79:AB84" si="36">($Z79*Q79)</f>
        <v>2.4165000000000001</v>
      </c>
      <c r="AC79">
        <f t="shared" si="34"/>
        <v>1.6717500000000001</v>
      </c>
      <c r="AF79" s="9"/>
      <c r="AJ79" s="24"/>
    </row>
    <row r="80" spans="1:36" x14ac:dyDescent="0.2">
      <c r="C80" s="1" t="s">
        <v>121</v>
      </c>
      <c r="D80" s="24">
        <v>261108</v>
      </c>
      <c r="E80">
        <v>10</v>
      </c>
      <c r="F80" s="16">
        <v>0.20503488372093021</v>
      </c>
      <c r="G80" s="19">
        <v>5.8421511627907013E-2</v>
      </c>
      <c r="K80" s="24"/>
      <c r="M80" s="44"/>
      <c r="N80" s="19"/>
      <c r="O80" s="24"/>
      <c r="P80" s="24">
        <v>4.5499999999999999E-2</v>
      </c>
      <c r="Q80" s="24">
        <v>0.46650000000000003</v>
      </c>
      <c r="R80" s="24">
        <v>0.36399999999999999</v>
      </c>
      <c r="S80">
        <f t="shared" ref="S80:S86" si="37">(0.5*($E80-$E79))+(0.5*($E81-$E80))</f>
        <v>7.5</v>
      </c>
      <c r="T80">
        <f t="shared" ref="T80:T109" si="38">($S80*P80)</f>
        <v>0.34125</v>
      </c>
      <c r="U80">
        <f t="shared" ref="U80:U109" si="39">($S80*Q80)</f>
        <v>3.4987500000000002</v>
      </c>
      <c r="V80">
        <f t="shared" ref="V80:V109" si="40">($S80*R80)</f>
        <v>2.73</v>
      </c>
      <c r="Y80" s="9"/>
      <c r="Z80">
        <f>(0.5*($E80-$E79))+(0.5*($E81-$E80))</f>
        <v>7.5</v>
      </c>
      <c r="AA80">
        <f t="shared" si="35"/>
        <v>0.34125</v>
      </c>
      <c r="AB80">
        <f t="shared" si="36"/>
        <v>3.4987500000000002</v>
      </c>
      <c r="AC80">
        <f t="shared" si="34"/>
        <v>2.73</v>
      </c>
      <c r="AF80" s="9"/>
      <c r="AJ80" s="31"/>
    </row>
    <row r="81" spans="1:36" x14ac:dyDescent="0.2">
      <c r="C81" s="1" t="s">
        <v>122</v>
      </c>
      <c r="D81" s="24">
        <v>261107</v>
      </c>
      <c r="E81">
        <v>20</v>
      </c>
      <c r="F81" s="16">
        <v>0.17086240310077516</v>
      </c>
      <c r="G81" s="19">
        <v>7.9622093023255791E-2</v>
      </c>
      <c r="H81" s="19"/>
      <c r="K81" s="24"/>
      <c r="M81" s="44"/>
      <c r="N81" s="19"/>
      <c r="O81" s="44"/>
      <c r="P81" s="24">
        <v>9.9500000000000005E-2</v>
      </c>
      <c r="Q81" s="24">
        <v>0.56200000000000006</v>
      </c>
      <c r="R81" s="24">
        <v>0.38200000000000001</v>
      </c>
      <c r="S81">
        <f t="shared" si="37"/>
        <v>10</v>
      </c>
      <c r="T81">
        <f t="shared" si="38"/>
        <v>0.99500000000000011</v>
      </c>
      <c r="U81">
        <f t="shared" si="39"/>
        <v>5.620000000000001</v>
      </c>
      <c r="V81">
        <f t="shared" si="40"/>
        <v>3.8200000000000003</v>
      </c>
      <c r="Y81" s="9"/>
      <c r="Z81">
        <f>(0.5*($E81-$E80))+(0.5*($E82-$E81))</f>
        <v>10</v>
      </c>
      <c r="AA81">
        <f t="shared" si="35"/>
        <v>0.99500000000000011</v>
      </c>
      <c r="AB81">
        <f t="shared" si="36"/>
        <v>5.620000000000001</v>
      </c>
      <c r="AC81">
        <f t="shared" si="34"/>
        <v>3.8200000000000003</v>
      </c>
      <c r="AF81" s="9"/>
      <c r="AG81" s="3"/>
      <c r="AJ81" s="31"/>
    </row>
    <row r="82" spans="1:36" x14ac:dyDescent="0.2">
      <c r="D82" s="24">
        <v>261106</v>
      </c>
      <c r="E82">
        <v>30</v>
      </c>
      <c r="F82" s="16">
        <v>0.20503488372093021</v>
      </c>
      <c r="G82" s="19">
        <v>6.4609011627907012E-2</v>
      </c>
      <c r="H82" s="19"/>
      <c r="K82" s="24"/>
      <c r="M82" s="44"/>
      <c r="N82" s="19"/>
      <c r="O82" s="24"/>
      <c r="P82" s="24">
        <v>0.29349999999999998</v>
      </c>
      <c r="Q82" s="24">
        <v>0.51</v>
      </c>
      <c r="R82" s="24">
        <v>0.44500000000000001</v>
      </c>
      <c r="S82">
        <f t="shared" si="37"/>
        <v>10</v>
      </c>
      <c r="T82">
        <f t="shared" si="38"/>
        <v>2.9349999999999996</v>
      </c>
      <c r="U82">
        <f t="shared" si="39"/>
        <v>5.0999999999999996</v>
      </c>
      <c r="V82">
        <f t="shared" si="40"/>
        <v>4.45</v>
      </c>
      <c r="Y82" s="9"/>
      <c r="Z82">
        <f>(0.5*($E82-$E81))+(0.5*($E83-$E82))</f>
        <v>10</v>
      </c>
      <c r="AA82">
        <f t="shared" si="35"/>
        <v>2.9349999999999996</v>
      </c>
      <c r="AB82">
        <f t="shared" si="36"/>
        <v>5.0999999999999996</v>
      </c>
      <c r="AC82">
        <f t="shared" si="34"/>
        <v>4.45</v>
      </c>
      <c r="AF82" s="9"/>
      <c r="AG82" s="3"/>
      <c r="AJ82" s="24"/>
    </row>
    <row r="83" spans="1:36" x14ac:dyDescent="0.2">
      <c r="D83" s="24">
        <v>261105</v>
      </c>
      <c r="E83">
        <v>40</v>
      </c>
      <c r="F83" s="16">
        <v>1.6831943798449616</v>
      </c>
      <c r="G83" s="19">
        <v>0.54558139534883687</v>
      </c>
      <c r="H83" s="19"/>
      <c r="K83" s="24"/>
      <c r="M83" s="44"/>
      <c r="N83" s="19"/>
      <c r="O83" s="24"/>
      <c r="P83" s="24">
        <v>0.91600000000000004</v>
      </c>
      <c r="Q83" s="24">
        <v>1.5705</v>
      </c>
      <c r="R83" s="24">
        <v>0.53449999999999998</v>
      </c>
      <c r="S83">
        <f t="shared" si="37"/>
        <v>10</v>
      </c>
      <c r="T83">
        <f t="shared" si="38"/>
        <v>9.16</v>
      </c>
      <c r="U83">
        <f t="shared" si="39"/>
        <v>15.705</v>
      </c>
      <c r="V83">
        <f t="shared" si="40"/>
        <v>5.3449999999999998</v>
      </c>
      <c r="Y83" s="9"/>
      <c r="Z83">
        <f>(0.5*($E83-$E82))+(0.5*($E84-$E83))</f>
        <v>10</v>
      </c>
      <c r="AA83">
        <f t="shared" si="35"/>
        <v>9.16</v>
      </c>
      <c r="AB83">
        <f t="shared" si="36"/>
        <v>15.705</v>
      </c>
      <c r="AC83">
        <f t="shared" si="34"/>
        <v>5.3449999999999998</v>
      </c>
      <c r="AF83" s="9"/>
      <c r="AG83" s="3"/>
      <c r="AH83" s="3">
        <v>31.832999999999998</v>
      </c>
      <c r="AJ83" s="24"/>
    </row>
    <row r="84" spans="1:36" x14ac:dyDescent="0.2">
      <c r="D84" s="24">
        <v>261104</v>
      </c>
      <c r="E84">
        <v>50</v>
      </c>
      <c r="F84" s="16">
        <v>0.59069573643410844</v>
      </c>
      <c r="G84" s="19">
        <v>0.55193459302325576</v>
      </c>
      <c r="H84" s="19"/>
      <c r="K84" s="24"/>
      <c r="M84" s="44">
        <v>97.9897380651323</v>
      </c>
      <c r="N84" s="19">
        <v>7.9830000000000005</v>
      </c>
      <c r="O84" s="24">
        <v>356.5</v>
      </c>
      <c r="P84" s="24">
        <v>4.0830000000000002</v>
      </c>
      <c r="Q84" s="24">
        <v>1.589</v>
      </c>
      <c r="R84" s="24">
        <v>0.78</v>
      </c>
      <c r="S84">
        <f t="shared" si="37"/>
        <v>17.5</v>
      </c>
      <c r="T84">
        <f t="shared" si="38"/>
        <v>71.452500000000001</v>
      </c>
      <c r="U84">
        <f t="shared" si="39"/>
        <v>27.807500000000001</v>
      </c>
      <c r="V84">
        <f t="shared" si="40"/>
        <v>13.65</v>
      </c>
      <c r="Y84" s="9"/>
      <c r="Z84">
        <f>(0.5*($E84-$E83))</f>
        <v>5</v>
      </c>
      <c r="AA84">
        <f t="shared" si="35"/>
        <v>20.414999999999999</v>
      </c>
      <c r="AB84">
        <f t="shared" si="36"/>
        <v>7.9450000000000003</v>
      </c>
      <c r="AC84">
        <f t="shared" si="34"/>
        <v>3.9000000000000004</v>
      </c>
      <c r="AF84" s="9"/>
      <c r="AG84" s="3"/>
      <c r="AH84" s="3">
        <v>31.95</v>
      </c>
    </row>
    <row r="85" spans="1:36" x14ac:dyDescent="0.2">
      <c r="D85" s="24">
        <v>261103</v>
      </c>
      <c r="E85">
        <v>75</v>
      </c>
      <c r="F85" s="16">
        <v>0.16109883720930229</v>
      </c>
      <c r="G85" s="19">
        <v>0.31815261627906977</v>
      </c>
      <c r="H85" s="19"/>
      <c r="K85" s="24"/>
      <c r="M85" s="44"/>
      <c r="N85" s="19"/>
      <c r="O85" s="24"/>
      <c r="P85" s="24">
        <v>7.0750000000000002</v>
      </c>
      <c r="Q85" s="24">
        <v>4.7759999999999998</v>
      </c>
      <c r="R85" s="24">
        <v>0.96</v>
      </c>
      <c r="S85">
        <f t="shared" si="37"/>
        <v>25</v>
      </c>
      <c r="T85">
        <f t="shared" si="38"/>
        <v>176.875</v>
      </c>
      <c r="U85">
        <f t="shared" si="39"/>
        <v>119.39999999999999</v>
      </c>
      <c r="V85">
        <f t="shared" si="40"/>
        <v>24</v>
      </c>
      <c r="Y85" s="9"/>
      <c r="Z85">
        <v>0</v>
      </c>
      <c r="AC85"/>
      <c r="AF85" s="9"/>
    </row>
    <row r="86" spans="1:36" x14ac:dyDescent="0.2">
      <c r="D86" s="24">
        <v>261102</v>
      </c>
      <c r="E86">
        <v>100</v>
      </c>
      <c r="F86" s="16">
        <v>7.788662790697673E-2</v>
      </c>
      <c r="G86" s="19">
        <v>0.28105508720930228</v>
      </c>
      <c r="H86" s="19"/>
      <c r="K86" s="24"/>
      <c r="M86" s="47"/>
      <c r="N86" s="19"/>
      <c r="O86" s="24"/>
      <c r="P86" s="24">
        <v>13.5205</v>
      </c>
      <c r="Q86" s="24">
        <v>8.1999999999999993</v>
      </c>
      <c r="R86" s="24">
        <v>1.1644999999999999</v>
      </c>
      <c r="S86">
        <f t="shared" si="37"/>
        <v>32.5</v>
      </c>
      <c r="T86">
        <f t="shared" si="38"/>
        <v>439.41624999999999</v>
      </c>
      <c r="U86">
        <f t="shared" si="39"/>
        <v>266.5</v>
      </c>
      <c r="V86">
        <f t="shared" si="40"/>
        <v>37.846249999999998</v>
      </c>
      <c r="Y86" s="9"/>
      <c r="Z86">
        <v>0</v>
      </c>
      <c r="AC86"/>
      <c r="AF86" s="9"/>
      <c r="AJ86" s="24"/>
    </row>
    <row r="87" spans="1:36" x14ac:dyDescent="0.2">
      <c r="D87" s="24">
        <v>261101</v>
      </c>
      <c r="E87">
        <v>140</v>
      </c>
      <c r="F87" s="16">
        <v>6.8344961240310087E-2</v>
      </c>
      <c r="G87" s="19">
        <v>0.29172383720930228</v>
      </c>
      <c r="H87" s="19"/>
      <c r="K87" s="24"/>
      <c r="M87" s="44">
        <v>56.138209605537483</v>
      </c>
      <c r="N87" s="19">
        <v>3.5945</v>
      </c>
      <c r="O87" s="24">
        <v>160.5</v>
      </c>
      <c r="P87" s="24">
        <v>18.009500000000003</v>
      </c>
      <c r="Q87" s="24">
        <v>15.885999999999999</v>
      </c>
      <c r="R87" s="24">
        <v>1.3125</v>
      </c>
      <c r="S87">
        <f>(0.5*($E87-$E86))</f>
        <v>20</v>
      </c>
      <c r="T87">
        <f t="shared" si="38"/>
        <v>360.19000000000005</v>
      </c>
      <c r="U87">
        <f t="shared" si="39"/>
        <v>317.71999999999997</v>
      </c>
      <c r="V87">
        <f t="shared" si="40"/>
        <v>26.25</v>
      </c>
      <c r="Y87" s="9"/>
      <c r="Z87">
        <v>0</v>
      </c>
      <c r="AC87"/>
      <c r="AF87" s="9"/>
      <c r="AH87" s="3">
        <v>34.768000000000001</v>
      </c>
      <c r="AJ87" s="24"/>
    </row>
    <row r="88" spans="1:36" x14ac:dyDescent="0.2">
      <c r="A88" s="6">
        <v>37757</v>
      </c>
      <c r="B88" s="1">
        <v>0.41965277777777782</v>
      </c>
      <c r="C88" s="1" t="s">
        <v>57</v>
      </c>
      <c r="D88" s="3">
        <v>262752</v>
      </c>
      <c r="E88">
        <v>5</v>
      </c>
      <c r="F88" s="16">
        <v>0.37465465116279073</v>
      </c>
      <c r="G88" s="19">
        <v>0.11428953488372091</v>
      </c>
      <c r="H88" s="13">
        <v>17.339249806201554</v>
      </c>
      <c r="I88" s="19">
        <v>19.326881686046509</v>
      </c>
      <c r="J88" s="13">
        <v>11.880706395348836</v>
      </c>
      <c r="K88" s="19">
        <v>6.0078793604651146</v>
      </c>
      <c r="L88" s="24">
        <v>136</v>
      </c>
      <c r="N88" s="24"/>
      <c r="O88" s="44"/>
      <c r="P88" s="19">
        <v>6.5000000000000002E-2</v>
      </c>
      <c r="Q88" s="19">
        <v>0.2545</v>
      </c>
      <c r="R88" s="19">
        <v>0.34350000000000003</v>
      </c>
      <c r="S88">
        <f>($E88)+(0.5*($E89-$E88))</f>
        <v>7.5</v>
      </c>
      <c r="T88">
        <f t="shared" si="38"/>
        <v>0.48750000000000004</v>
      </c>
      <c r="U88">
        <f t="shared" si="39"/>
        <v>1.9087499999999999</v>
      </c>
      <c r="V88">
        <f t="shared" si="40"/>
        <v>2.5762500000000004</v>
      </c>
      <c r="W88" s="9">
        <f>SUM(T88:T97)</f>
        <v>912.45249999999999</v>
      </c>
      <c r="X88" s="9">
        <f>SUM(U88:U97)</f>
        <v>755.18875000000003</v>
      </c>
      <c r="Y88" s="9">
        <f>SUM(V88:V97)</f>
        <v>124.8775</v>
      </c>
      <c r="Z88">
        <f>($E88)+(0.5*($E89-$E88))</f>
        <v>7.5</v>
      </c>
      <c r="AA88">
        <f>($Z88*P88)</f>
        <v>0.48750000000000004</v>
      </c>
      <c r="AB88">
        <f>($Z88*Q88)</f>
        <v>1.9087499999999999</v>
      </c>
      <c r="AC88">
        <f t="shared" ref="AC88:AC94" si="41">($Z88*R88)</f>
        <v>2.5762500000000004</v>
      </c>
      <c r="AD88" s="9">
        <f>SUM(AA88:AA94)</f>
        <v>47.972499999999997</v>
      </c>
      <c r="AE88" s="9">
        <f>SUM(AB88:AB94)</f>
        <v>43.66375</v>
      </c>
      <c r="AF88" s="9">
        <f>SUM(AC88:AC94)</f>
        <v>24.185000000000002</v>
      </c>
      <c r="AJ88" s="24"/>
    </row>
    <row r="89" spans="1:36" x14ac:dyDescent="0.2">
      <c r="D89" s="3">
        <v>262751</v>
      </c>
      <c r="E89">
        <v>10</v>
      </c>
      <c r="F89" s="16">
        <v>0.30923875968992243</v>
      </c>
      <c r="G89" s="19">
        <v>0.13333779069767443</v>
      </c>
      <c r="N89" s="24"/>
      <c r="O89" s="44"/>
      <c r="P89" s="19">
        <v>3.9E-2</v>
      </c>
      <c r="Q89" s="19">
        <v>0.377</v>
      </c>
      <c r="R89" s="19">
        <v>0.35649999999999998</v>
      </c>
      <c r="S89">
        <f>(0.5*($E89-$E88))+(0.5*($E90-$E89))</f>
        <v>7.5</v>
      </c>
      <c r="T89">
        <f t="shared" si="38"/>
        <v>0.29249999999999998</v>
      </c>
      <c r="U89">
        <f t="shared" si="39"/>
        <v>2.8275000000000001</v>
      </c>
      <c r="V89">
        <f t="shared" si="40"/>
        <v>2.6737500000000001</v>
      </c>
      <c r="Y89" s="9"/>
      <c r="Z89">
        <f>(0.5*($E89-$E88))+(0.5*($E90-$E89))</f>
        <v>7.5</v>
      </c>
      <c r="AA89">
        <f t="shared" ref="AA89:AA94" si="42">($Z89*P89)</f>
        <v>0.29249999999999998</v>
      </c>
      <c r="AB89">
        <f t="shared" ref="AB89:AB94" si="43">($Z89*Q89)</f>
        <v>2.8275000000000001</v>
      </c>
      <c r="AC89">
        <f t="shared" si="41"/>
        <v>2.6737500000000001</v>
      </c>
      <c r="AF89" s="9"/>
      <c r="AJ89" s="24"/>
    </row>
    <row r="90" spans="1:36" x14ac:dyDescent="0.2">
      <c r="D90" s="3">
        <v>262750</v>
      </c>
      <c r="E90">
        <v>20</v>
      </c>
      <c r="F90" s="16">
        <v>0.30923875968992254</v>
      </c>
      <c r="G90" s="19">
        <v>0.16348779069767436</v>
      </c>
      <c r="N90" s="24"/>
      <c r="O90" s="44"/>
      <c r="P90" s="19">
        <v>3.4000000000000002E-2</v>
      </c>
      <c r="Q90" s="19">
        <v>0.50900000000000001</v>
      </c>
      <c r="R90" s="19">
        <v>0.36499999999999999</v>
      </c>
      <c r="S90">
        <f t="shared" ref="S90:S96" si="44">(0.5*($E90-$E89))+(0.5*($E91-$E90))</f>
        <v>10</v>
      </c>
      <c r="T90">
        <f t="shared" si="38"/>
        <v>0.34</v>
      </c>
      <c r="U90">
        <f t="shared" si="39"/>
        <v>5.09</v>
      </c>
      <c r="V90">
        <f t="shared" si="40"/>
        <v>3.65</v>
      </c>
      <c r="Y90" s="9"/>
      <c r="Z90">
        <f>(0.5*($E90-$E89))+(0.5*($E91-$E90))</f>
        <v>10</v>
      </c>
      <c r="AA90">
        <f t="shared" si="42"/>
        <v>0.34</v>
      </c>
      <c r="AB90">
        <f t="shared" si="43"/>
        <v>5.09</v>
      </c>
      <c r="AC90">
        <f t="shared" si="41"/>
        <v>3.65</v>
      </c>
      <c r="AF90" s="9"/>
      <c r="AJ90" s="24"/>
    </row>
    <row r="91" spans="1:36" x14ac:dyDescent="0.2">
      <c r="D91" s="3">
        <v>262749</v>
      </c>
      <c r="E91">
        <v>30</v>
      </c>
      <c r="F91" s="16">
        <v>0.18769124031007756</v>
      </c>
      <c r="G91" s="19">
        <v>8.6217209302325515E-2</v>
      </c>
      <c r="N91" s="24"/>
      <c r="O91" s="44"/>
      <c r="P91" s="19">
        <v>1.159</v>
      </c>
      <c r="Q91" s="19">
        <v>1.4415</v>
      </c>
      <c r="R91" s="19">
        <v>0.53600000000000003</v>
      </c>
      <c r="S91">
        <f t="shared" si="44"/>
        <v>10</v>
      </c>
      <c r="T91">
        <f t="shared" si="38"/>
        <v>11.59</v>
      </c>
      <c r="U91">
        <f t="shared" si="39"/>
        <v>14.414999999999999</v>
      </c>
      <c r="V91">
        <f t="shared" si="40"/>
        <v>5.36</v>
      </c>
      <c r="Y91" s="9"/>
      <c r="Z91">
        <f>(0.5*($E91-$E90))+(0.5*($E92-$E91))</f>
        <v>10</v>
      </c>
      <c r="AA91">
        <f t="shared" si="42"/>
        <v>11.59</v>
      </c>
      <c r="AB91">
        <f t="shared" si="43"/>
        <v>14.414999999999999</v>
      </c>
      <c r="AC91">
        <f t="shared" si="41"/>
        <v>5.36</v>
      </c>
      <c r="AF91" s="9"/>
      <c r="AJ91" s="24"/>
    </row>
    <row r="92" spans="1:36" x14ac:dyDescent="0.2">
      <c r="D92" s="3">
        <v>262748</v>
      </c>
      <c r="E92">
        <v>40</v>
      </c>
      <c r="F92" s="16">
        <v>9.6428527131782973E-2</v>
      </c>
      <c r="G92" s="19">
        <v>0.11695831395348832</v>
      </c>
      <c r="N92" s="24"/>
      <c r="O92" s="44"/>
      <c r="P92" s="19">
        <v>2.4689999999999999</v>
      </c>
      <c r="Q92" s="19">
        <v>1.0819999999999999</v>
      </c>
      <c r="R92" s="19">
        <v>0.68599999999999994</v>
      </c>
      <c r="S92">
        <f t="shared" si="44"/>
        <v>10</v>
      </c>
      <c r="T92">
        <f t="shared" si="38"/>
        <v>24.689999999999998</v>
      </c>
      <c r="U92">
        <f t="shared" si="39"/>
        <v>10.819999999999999</v>
      </c>
      <c r="V92">
        <f t="shared" si="40"/>
        <v>6.8599999999999994</v>
      </c>
      <c r="Y92" s="9"/>
      <c r="Z92">
        <f>(0.5*($E92-$E91))+(0.5*($E93-$E92))</f>
        <v>10</v>
      </c>
      <c r="AA92">
        <f t="shared" si="42"/>
        <v>24.689999999999998</v>
      </c>
      <c r="AB92">
        <f t="shared" si="43"/>
        <v>10.819999999999999</v>
      </c>
      <c r="AC92">
        <f t="shared" si="41"/>
        <v>6.8599999999999994</v>
      </c>
      <c r="AF92" s="9"/>
      <c r="AJ92" s="24"/>
    </row>
    <row r="93" spans="1:36" x14ac:dyDescent="0.2">
      <c r="D93" s="3">
        <v>262747</v>
      </c>
      <c r="E93">
        <v>50</v>
      </c>
      <c r="F93" s="16">
        <v>0.16358410852713179</v>
      </c>
      <c r="G93" s="19">
        <v>9.6808255813953498E-2</v>
      </c>
      <c r="N93" s="24"/>
      <c r="O93" s="44"/>
      <c r="P93" s="19">
        <v>2.1145</v>
      </c>
      <c r="Q93" s="19">
        <v>1.7204999999999999</v>
      </c>
      <c r="R93" s="19">
        <v>0.61299999999999999</v>
      </c>
      <c r="S93">
        <f t="shared" si="44"/>
        <v>10</v>
      </c>
      <c r="T93">
        <f t="shared" si="38"/>
        <v>21.145</v>
      </c>
      <c r="U93">
        <f t="shared" si="39"/>
        <v>17.204999999999998</v>
      </c>
      <c r="V93">
        <f t="shared" si="40"/>
        <v>6.13</v>
      </c>
      <c r="Y93" s="9"/>
      <c r="Z93">
        <f>(0.5*($E93-$E92))</f>
        <v>5</v>
      </c>
      <c r="AA93">
        <f t="shared" si="42"/>
        <v>10.5725</v>
      </c>
      <c r="AB93">
        <f t="shared" si="43"/>
        <v>8.6024999999999991</v>
      </c>
      <c r="AC93">
        <f t="shared" si="41"/>
        <v>3.0649999999999999</v>
      </c>
      <c r="AF93" s="9"/>
      <c r="AJ93" s="24"/>
    </row>
    <row r="94" spans="1:36" x14ac:dyDescent="0.2">
      <c r="D94" s="3">
        <v>262746</v>
      </c>
      <c r="E94">
        <v>60</v>
      </c>
      <c r="F94" s="16">
        <v>6.1989767441860459E-2</v>
      </c>
      <c r="G94" s="19">
        <v>8.0955523255813983E-2</v>
      </c>
      <c r="N94" s="24"/>
      <c r="O94" s="44"/>
      <c r="P94" s="19">
        <v>6.9184999999999999</v>
      </c>
      <c r="Q94" s="19">
        <v>5.4055</v>
      </c>
      <c r="R94" s="19">
        <v>0.9464999999999999</v>
      </c>
      <c r="S94">
        <f t="shared" si="44"/>
        <v>15</v>
      </c>
      <c r="T94">
        <f t="shared" si="38"/>
        <v>103.7775</v>
      </c>
      <c r="U94">
        <f t="shared" si="39"/>
        <v>81.082499999999996</v>
      </c>
      <c r="V94">
        <f t="shared" si="40"/>
        <v>14.197499999999998</v>
      </c>
      <c r="Y94" s="9"/>
      <c r="Z94">
        <v>0</v>
      </c>
      <c r="AA94">
        <f t="shared" si="42"/>
        <v>0</v>
      </c>
      <c r="AB94">
        <f t="shared" si="43"/>
        <v>0</v>
      </c>
      <c r="AC94">
        <f t="shared" si="41"/>
        <v>0</v>
      </c>
      <c r="AF94" s="9"/>
      <c r="AJ94" s="24"/>
    </row>
    <row r="95" spans="1:36" x14ac:dyDescent="0.2">
      <c r="D95" s="3">
        <v>262745</v>
      </c>
      <c r="E95">
        <v>80</v>
      </c>
      <c r="F95" s="16">
        <v>7.748720930232561E-2</v>
      </c>
      <c r="G95" s="19">
        <v>0.14648127906976743</v>
      </c>
      <c r="N95" s="24"/>
      <c r="O95" s="44"/>
      <c r="P95" s="19">
        <v>8.3634999999999984</v>
      </c>
      <c r="Q95" s="19">
        <v>6.2694999999999999</v>
      </c>
      <c r="R95" s="19">
        <v>1.0375000000000001</v>
      </c>
      <c r="S95">
        <f t="shared" si="44"/>
        <v>20</v>
      </c>
      <c r="T95">
        <f t="shared" si="38"/>
        <v>167.26999999999998</v>
      </c>
      <c r="U95">
        <f t="shared" si="39"/>
        <v>125.39</v>
      </c>
      <c r="V95">
        <f t="shared" si="40"/>
        <v>20.75</v>
      </c>
      <c r="Y95" s="9"/>
      <c r="Z95">
        <v>0</v>
      </c>
      <c r="AC95"/>
      <c r="AF95" s="9"/>
      <c r="AJ95" s="24"/>
    </row>
    <row r="96" spans="1:36" x14ac:dyDescent="0.2">
      <c r="D96" s="3">
        <v>262744</v>
      </c>
      <c r="E96">
        <v>100</v>
      </c>
      <c r="F96" s="16">
        <v>5.165813953488374E-2</v>
      </c>
      <c r="G96" s="19">
        <v>0.17404168604651157</v>
      </c>
      <c r="N96" s="24"/>
      <c r="O96" s="44"/>
      <c r="P96" s="19">
        <v>8.407</v>
      </c>
      <c r="Q96" s="19">
        <v>5.2080000000000002</v>
      </c>
      <c r="R96" s="19">
        <v>1.121</v>
      </c>
      <c r="S96">
        <f t="shared" si="44"/>
        <v>30</v>
      </c>
      <c r="T96">
        <f t="shared" si="38"/>
        <v>252.21</v>
      </c>
      <c r="U96">
        <f t="shared" si="39"/>
        <v>156.24</v>
      </c>
      <c r="V96">
        <f t="shared" si="40"/>
        <v>33.630000000000003</v>
      </c>
      <c r="Y96" s="9"/>
      <c r="Z96">
        <v>0</v>
      </c>
      <c r="AC96"/>
      <c r="AF96" s="9"/>
      <c r="AJ96" s="24"/>
    </row>
    <row r="97" spans="1:36" x14ac:dyDescent="0.2">
      <c r="D97" s="3">
        <v>262743</v>
      </c>
      <c r="E97">
        <v>140</v>
      </c>
      <c r="F97" s="16">
        <v>6.543364341085274E-2</v>
      </c>
      <c r="G97" s="19">
        <v>0.23034680232558136</v>
      </c>
      <c r="N97" s="24"/>
      <c r="O97" s="44"/>
      <c r="P97" s="19">
        <v>16.532499999999999</v>
      </c>
      <c r="Q97" s="19">
        <v>17.0105</v>
      </c>
      <c r="R97" s="19">
        <v>1.4524999999999999</v>
      </c>
      <c r="S97">
        <f>(0.5*($E97-$E96))</f>
        <v>20</v>
      </c>
      <c r="T97">
        <f t="shared" si="38"/>
        <v>330.65</v>
      </c>
      <c r="U97">
        <f t="shared" si="39"/>
        <v>340.21000000000004</v>
      </c>
      <c r="V97">
        <f t="shared" si="40"/>
        <v>29.049999999999997</v>
      </c>
      <c r="Y97" s="9"/>
      <c r="Z97">
        <v>0</v>
      </c>
      <c r="AC97"/>
      <c r="AF97" s="9"/>
      <c r="AJ97" s="24"/>
    </row>
    <row r="98" spans="1:36" x14ac:dyDescent="0.2">
      <c r="A98" s="6">
        <v>37770</v>
      </c>
      <c r="B98" s="1">
        <v>0.29637731481481483</v>
      </c>
      <c r="C98" s="1" t="s">
        <v>57</v>
      </c>
      <c r="D98" s="3">
        <v>262762</v>
      </c>
      <c r="E98">
        <v>5</v>
      </c>
      <c r="F98" s="16">
        <v>0.23192906976744196</v>
      </c>
      <c r="G98" s="19">
        <v>0.12638459302325569</v>
      </c>
      <c r="H98" s="13">
        <v>19.476316860465115</v>
      </c>
      <c r="I98" s="19">
        <v>21.908662063953489</v>
      </c>
      <c r="J98" s="13">
        <v>16.03244089147287</v>
      </c>
      <c r="K98" s="19">
        <v>10.876970494186049</v>
      </c>
      <c r="L98" s="24">
        <v>149</v>
      </c>
      <c r="M98" s="24">
        <v>103.98</v>
      </c>
      <c r="N98" s="24">
        <v>7.2309999999999999</v>
      </c>
      <c r="O98" s="44">
        <v>323</v>
      </c>
      <c r="P98" s="19">
        <v>0.14199999999999999</v>
      </c>
      <c r="Q98" s="19">
        <v>0.50749999999999995</v>
      </c>
      <c r="R98" s="19">
        <v>0.35749999999999998</v>
      </c>
      <c r="S98">
        <f>($E98)+(0.5*($E99-$E98))</f>
        <v>7.5</v>
      </c>
      <c r="T98">
        <f t="shared" ref="T98:T107" si="45">($S98*P98)</f>
        <v>1.0649999999999999</v>
      </c>
      <c r="U98">
        <f t="shared" ref="U98:U107" si="46">($S98*Q98)</f>
        <v>3.8062499999999995</v>
      </c>
      <c r="V98">
        <f t="shared" ref="V98:V107" si="47">($S98*R98)</f>
        <v>2.6812499999999999</v>
      </c>
      <c r="W98" s="9">
        <f>SUM(T98:T107)</f>
        <v>1057.4850000000001</v>
      </c>
      <c r="X98" s="9">
        <f>SUM(U98:U107)</f>
        <v>991.69500000000005</v>
      </c>
      <c r="Y98" s="9">
        <f>SUM(V98:V107)</f>
        <v>131.99624999999997</v>
      </c>
      <c r="Z98">
        <f>($E98)+(0.5*($E99-$E98))</f>
        <v>7.5</v>
      </c>
      <c r="AA98">
        <f>($Z98*P98)</f>
        <v>1.0649999999999999</v>
      </c>
      <c r="AB98">
        <f>($Z98*Q98)</f>
        <v>3.8062499999999995</v>
      </c>
      <c r="AC98">
        <f t="shared" ref="AC98:AC104" si="48">($Z98*R98)</f>
        <v>2.6812499999999999</v>
      </c>
      <c r="AD98" s="9">
        <f>SUM(AA98:AA104)</f>
        <v>78.212500000000006</v>
      </c>
      <c r="AE98" s="9">
        <f>SUM(AB98:AB104)</f>
        <v>69.492499999999993</v>
      </c>
      <c r="AF98" s="9">
        <f>SUM(AC98:AC104)</f>
        <v>26.00375</v>
      </c>
      <c r="AH98" s="3">
        <v>31.766999999999999</v>
      </c>
      <c r="AJ98" s="24"/>
    </row>
    <row r="99" spans="1:36" x14ac:dyDescent="0.2">
      <c r="D99" s="3">
        <v>262761</v>
      </c>
      <c r="E99">
        <v>10</v>
      </c>
      <c r="F99" s="16">
        <v>0.21408837209302325</v>
      </c>
      <c r="G99" s="19">
        <v>0.10622616279069773</v>
      </c>
      <c r="I99" s="19"/>
      <c r="N99" s="24"/>
      <c r="O99" s="44"/>
      <c r="P99" s="19">
        <v>2.4E-2</v>
      </c>
      <c r="Q99" s="19">
        <v>0.69750000000000001</v>
      </c>
      <c r="R99" s="19">
        <v>0.34899999999999998</v>
      </c>
      <c r="S99">
        <f>(0.5*($E99-$E98))+(0.5*($E100-$E99))</f>
        <v>7.5</v>
      </c>
      <c r="T99">
        <f t="shared" si="45"/>
        <v>0.18</v>
      </c>
      <c r="U99">
        <f t="shared" si="46"/>
        <v>5.2312500000000002</v>
      </c>
      <c r="V99">
        <f t="shared" si="47"/>
        <v>2.6174999999999997</v>
      </c>
      <c r="Y99" s="9"/>
      <c r="Z99">
        <f>(0.5*($E99-$E98))+(0.5*($E100-$E99))</f>
        <v>7.5</v>
      </c>
      <c r="AA99">
        <f t="shared" ref="AA99:AA104" si="49">($Z99*P99)</f>
        <v>0.18</v>
      </c>
      <c r="AB99">
        <f t="shared" ref="AB99:AB104" si="50">($Z99*Q99)</f>
        <v>5.2312500000000002</v>
      </c>
      <c r="AC99">
        <f t="shared" si="48"/>
        <v>2.6174999999999997</v>
      </c>
      <c r="AF99" s="9"/>
      <c r="AJ99" s="24"/>
    </row>
    <row r="100" spans="1:36" x14ac:dyDescent="0.2">
      <c r="D100" s="3">
        <v>262760</v>
      </c>
      <c r="E100">
        <v>20</v>
      </c>
      <c r="F100" s="16">
        <v>0.2735573643410853</v>
      </c>
      <c r="G100" s="19">
        <v>0.19854593023255807</v>
      </c>
      <c r="N100" s="24"/>
      <c r="O100" s="44"/>
      <c r="P100" s="19">
        <v>0.185</v>
      </c>
      <c r="Q100" s="19">
        <v>0.52700000000000002</v>
      </c>
      <c r="R100" s="19">
        <v>0.36599999999999999</v>
      </c>
      <c r="S100">
        <f t="shared" ref="S100:S106" si="51">(0.5*($E100-$E99))+(0.5*($E101-$E100))</f>
        <v>10</v>
      </c>
      <c r="T100">
        <f t="shared" si="45"/>
        <v>1.85</v>
      </c>
      <c r="U100">
        <f t="shared" si="46"/>
        <v>5.2700000000000005</v>
      </c>
      <c r="V100">
        <f t="shared" si="47"/>
        <v>3.66</v>
      </c>
      <c r="Y100" s="9"/>
      <c r="Z100">
        <f>(0.5*($E100-$E99))+(0.5*($E101-$E100))</f>
        <v>10</v>
      </c>
      <c r="AA100">
        <f t="shared" si="49"/>
        <v>1.85</v>
      </c>
      <c r="AB100">
        <f t="shared" si="50"/>
        <v>5.2700000000000005</v>
      </c>
      <c r="AC100">
        <f t="shared" si="48"/>
        <v>3.66</v>
      </c>
      <c r="AF100" s="9"/>
      <c r="AJ100" s="24"/>
    </row>
    <row r="101" spans="1:36" x14ac:dyDescent="0.2">
      <c r="D101" s="3">
        <v>262759</v>
      </c>
      <c r="E101">
        <v>30</v>
      </c>
      <c r="F101" s="16">
        <v>0.4460174418604651</v>
      </c>
      <c r="G101" s="19">
        <v>0.29291075581395359</v>
      </c>
      <c r="I101" s="19"/>
      <c r="N101" s="24"/>
      <c r="O101" s="44"/>
      <c r="P101" s="19">
        <v>0.191</v>
      </c>
      <c r="Q101" s="19">
        <v>0.60050000000000003</v>
      </c>
      <c r="R101" s="19">
        <v>0.41449999999999998</v>
      </c>
      <c r="S101">
        <f t="shared" si="51"/>
        <v>10</v>
      </c>
      <c r="T101">
        <f t="shared" si="45"/>
        <v>1.9100000000000001</v>
      </c>
      <c r="U101">
        <f t="shared" si="46"/>
        <v>6.0050000000000008</v>
      </c>
      <c r="V101">
        <f t="shared" si="47"/>
        <v>4.1449999999999996</v>
      </c>
      <c r="Y101" s="9"/>
      <c r="Z101">
        <f>(0.5*($E101-$E100))+(0.5*($E102-$E101))</f>
        <v>10</v>
      </c>
      <c r="AA101">
        <f t="shared" si="49"/>
        <v>1.9100000000000001</v>
      </c>
      <c r="AB101">
        <f t="shared" si="50"/>
        <v>6.0050000000000008</v>
      </c>
      <c r="AC101">
        <f t="shared" si="48"/>
        <v>4.1449999999999996</v>
      </c>
      <c r="AF101" s="9"/>
      <c r="AJ101" s="24"/>
    </row>
    <row r="102" spans="1:36" x14ac:dyDescent="0.2">
      <c r="D102" s="3">
        <v>262758</v>
      </c>
      <c r="E102">
        <v>40</v>
      </c>
      <c r="F102" s="16">
        <v>0.52332713178294576</v>
      </c>
      <c r="G102" s="19">
        <v>0.38277645348837219</v>
      </c>
      <c r="M102" s="24">
        <v>95.35</v>
      </c>
      <c r="N102" s="24">
        <v>7.7670000000000003</v>
      </c>
      <c r="O102" s="44">
        <v>347</v>
      </c>
      <c r="P102" s="19">
        <v>3.6924999999999999</v>
      </c>
      <c r="Q102" s="19">
        <v>2.1379999999999999</v>
      </c>
      <c r="R102" s="19">
        <v>0.77700000000000002</v>
      </c>
      <c r="S102">
        <f t="shared" si="51"/>
        <v>10</v>
      </c>
      <c r="T102">
        <f t="shared" si="45"/>
        <v>36.924999999999997</v>
      </c>
      <c r="U102">
        <f t="shared" si="46"/>
        <v>21.38</v>
      </c>
      <c r="V102">
        <f t="shared" si="47"/>
        <v>7.7700000000000005</v>
      </c>
      <c r="Y102" s="9"/>
      <c r="Z102">
        <f>(0.5*($E102-$E101))+(0.5*($E103-$E102))</f>
        <v>10</v>
      </c>
      <c r="AA102">
        <f t="shared" si="49"/>
        <v>36.924999999999997</v>
      </c>
      <c r="AB102">
        <f t="shared" si="50"/>
        <v>21.38</v>
      </c>
      <c r="AC102">
        <f t="shared" si="48"/>
        <v>7.7700000000000005</v>
      </c>
      <c r="AF102" s="9"/>
      <c r="AH102" s="3">
        <v>32.033000000000001</v>
      </c>
      <c r="AJ102" s="24"/>
    </row>
    <row r="103" spans="1:36" x14ac:dyDescent="0.2">
      <c r="D103" s="3">
        <v>262757</v>
      </c>
      <c r="E103">
        <v>50</v>
      </c>
      <c r="F103" s="16">
        <v>5.1658139534883726E-2</v>
      </c>
      <c r="G103" s="19">
        <v>7.8011686046511625E-2</v>
      </c>
      <c r="N103" s="24"/>
      <c r="O103" s="44"/>
      <c r="P103" s="19">
        <v>7.2565</v>
      </c>
      <c r="Q103" s="19">
        <v>5.56</v>
      </c>
      <c r="R103" s="19">
        <v>1.0259999999999998</v>
      </c>
      <c r="S103">
        <f t="shared" si="51"/>
        <v>10</v>
      </c>
      <c r="T103">
        <f t="shared" si="45"/>
        <v>72.564999999999998</v>
      </c>
      <c r="U103">
        <f t="shared" si="46"/>
        <v>55.599999999999994</v>
      </c>
      <c r="V103">
        <f t="shared" si="47"/>
        <v>10.259999999999998</v>
      </c>
      <c r="Y103" s="9"/>
      <c r="Z103">
        <f>(0.5*($E103-$E102))</f>
        <v>5</v>
      </c>
      <c r="AA103">
        <f t="shared" si="49"/>
        <v>36.282499999999999</v>
      </c>
      <c r="AB103">
        <f t="shared" si="50"/>
        <v>27.799999999999997</v>
      </c>
      <c r="AC103">
        <f t="shared" si="48"/>
        <v>5.129999999999999</v>
      </c>
      <c r="AF103" s="9"/>
      <c r="AJ103" s="24"/>
    </row>
    <row r="104" spans="1:36" x14ac:dyDescent="0.2">
      <c r="D104" s="3">
        <v>262756</v>
      </c>
      <c r="E104">
        <v>60</v>
      </c>
      <c r="F104" s="16">
        <v>4.8214263565891473E-2</v>
      </c>
      <c r="G104" s="19">
        <v>0.1054029069767442</v>
      </c>
      <c r="N104" s="24"/>
      <c r="O104" s="44"/>
      <c r="P104" s="19">
        <v>7.4960000000000004</v>
      </c>
      <c r="Q104" s="19">
        <v>6.4395000000000007</v>
      </c>
      <c r="R104" s="19">
        <v>1.0185</v>
      </c>
      <c r="S104">
        <f t="shared" si="51"/>
        <v>15</v>
      </c>
      <c r="T104">
        <f t="shared" si="45"/>
        <v>112.44000000000001</v>
      </c>
      <c r="U104">
        <f t="shared" si="46"/>
        <v>96.592500000000015</v>
      </c>
      <c r="V104">
        <f t="shared" si="47"/>
        <v>15.2775</v>
      </c>
      <c r="Y104" s="9"/>
      <c r="Z104">
        <v>0</v>
      </c>
      <c r="AA104">
        <f t="shared" si="49"/>
        <v>0</v>
      </c>
      <c r="AB104">
        <f t="shared" si="50"/>
        <v>0</v>
      </c>
      <c r="AC104">
        <f t="shared" si="48"/>
        <v>0</v>
      </c>
      <c r="AF104" s="9"/>
      <c r="AJ104" s="24"/>
    </row>
    <row r="105" spans="1:36" x14ac:dyDescent="0.2">
      <c r="D105" s="3">
        <v>262755</v>
      </c>
      <c r="E105">
        <v>80</v>
      </c>
      <c r="F105" s="16">
        <v>3.9604573643410829E-2</v>
      </c>
      <c r="G105" s="19">
        <v>0.12259220930232563</v>
      </c>
      <c r="N105" s="24"/>
      <c r="O105" s="44"/>
      <c r="P105" s="19">
        <v>8.6829999999999998</v>
      </c>
      <c r="Q105" s="19">
        <v>7.88</v>
      </c>
      <c r="R105" s="19">
        <v>1.117</v>
      </c>
      <c r="S105">
        <f t="shared" si="51"/>
        <v>20</v>
      </c>
      <c r="T105">
        <f t="shared" si="45"/>
        <v>173.66</v>
      </c>
      <c r="U105">
        <f t="shared" si="46"/>
        <v>157.6</v>
      </c>
      <c r="V105">
        <f t="shared" si="47"/>
        <v>22.34</v>
      </c>
      <c r="Y105" s="9"/>
      <c r="Z105">
        <v>0</v>
      </c>
      <c r="AC105"/>
      <c r="AF105" s="9"/>
      <c r="AJ105" s="24"/>
    </row>
    <row r="106" spans="1:36" x14ac:dyDescent="0.2">
      <c r="D106" s="3">
        <v>262754</v>
      </c>
      <c r="E106">
        <v>100</v>
      </c>
      <c r="F106" s="16">
        <v>3.6160697674418603E-2</v>
      </c>
      <c r="G106" s="19">
        <v>0.14343593023255813</v>
      </c>
      <c r="N106" s="24"/>
      <c r="O106" s="44"/>
      <c r="P106" s="19">
        <v>10.000999999999999</v>
      </c>
      <c r="Q106" s="19">
        <v>8.9780000000000015</v>
      </c>
      <c r="R106" s="19">
        <v>1.1764999999999999</v>
      </c>
      <c r="S106">
        <f t="shared" si="51"/>
        <v>30</v>
      </c>
      <c r="T106">
        <f t="shared" si="45"/>
        <v>300.02999999999997</v>
      </c>
      <c r="U106">
        <f t="shared" si="46"/>
        <v>269.34000000000003</v>
      </c>
      <c r="V106">
        <f t="shared" si="47"/>
        <v>35.294999999999995</v>
      </c>
      <c r="Y106" s="9"/>
      <c r="Z106">
        <v>0</v>
      </c>
      <c r="AC106"/>
      <c r="AF106" s="9"/>
      <c r="AJ106" s="24"/>
    </row>
    <row r="107" spans="1:36" x14ac:dyDescent="0.2">
      <c r="D107" s="3">
        <v>262753</v>
      </c>
      <c r="E107">
        <v>140</v>
      </c>
      <c r="F107" s="16">
        <v>2.9272945736434117E-2</v>
      </c>
      <c r="G107" s="19">
        <v>0.11528337209302325</v>
      </c>
      <c r="M107" s="24">
        <v>50.6</v>
      </c>
      <c r="N107" s="24">
        <v>3.3090000000000002</v>
      </c>
      <c r="O107" s="44">
        <v>147.5</v>
      </c>
      <c r="P107" s="19">
        <v>17.843</v>
      </c>
      <c r="Q107" s="19">
        <v>18.543500000000002</v>
      </c>
      <c r="R107" s="19">
        <v>1.3975</v>
      </c>
      <c r="S107">
        <f>(0.5*($E107-$E106))</f>
        <v>20</v>
      </c>
      <c r="T107">
        <f t="shared" si="45"/>
        <v>356.86</v>
      </c>
      <c r="U107">
        <f t="shared" si="46"/>
        <v>370.87</v>
      </c>
      <c r="V107">
        <f t="shared" si="47"/>
        <v>27.95</v>
      </c>
      <c r="Y107" s="9"/>
      <c r="Z107">
        <v>0</v>
      </c>
      <c r="AC107"/>
      <c r="AF107" s="9"/>
      <c r="AH107" s="3">
        <v>34.545000000000002</v>
      </c>
      <c r="AJ107" s="24"/>
    </row>
    <row r="108" spans="1:36" x14ac:dyDescent="0.2">
      <c r="A108" s="6">
        <v>37798</v>
      </c>
      <c r="B108" s="1">
        <v>0.54652777777777783</v>
      </c>
      <c r="C108" s="1" t="s">
        <v>47</v>
      </c>
      <c r="D108" s="17">
        <v>257010</v>
      </c>
      <c r="E108">
        <v>1</v>
      </c>
      <c r="F108" s="16">
        <v>0.24897093023255815</v>
      </c>
      <c r="G108" s="13">
        <v>0.11935746124031008</v>
      </c>
      <c r="H108" s="16">
        <v>28.629437984496125</v>
      </c>
      <c r="I108" s="19">
        <v>34.843595174418603</v>
      </c>
      <c r="J108" s="13">
        <v>21.45188565891473</v>
      </c>
      <c r="K108" s="19">
        <v>12.614760552325581</v>
      </c>
      <c r="L108" s="24">
        <v>177</v>
      </c>
      <c r="M108" s="50">
        <v>101.86288705845293</v>
      </c>
      <c r="N108" s="13">
        <v>6.5530000000000008</v>
      </c>
      <c r="O108" s="50">
        <v>293</v>
      </c>
      <c r="P108" s="19">
        <v>0</v>
      </c>
      <c r="Q108" s="19">
        <v>1.4935</v>
      </c>
      <c r="R108" s="19">
        <v>0.33250000000000002</v>
      </c>
      <c r="S108">
        <f>($E108)+(0.5*($E109-$E108))</f>
        <v>3</v>
      </c>
      <c r="T108">
        <f t="shared" si="38"/>
        <v>0</v>
      </c>
      <c r="U108">
        <f t="shared" si="39"/>
        <v>4.4805000000000001</v>
      </c>
      <c r="V108">
        <f t="shared" si="40"/>
        <v>0.99750000000000005</v>
      </c>
      <c r="W108" s="9">
        <f>SUM(T108:T117)</f>
        <v>926.0512500000001</v>
      </c>
      <c r="X108" s="9">
        <f>SUM(U108:U117)</f>
        <v>954.75175000000002</v>
      </c>
      <c r="Y108" s="9">
        <f>SUM(V108:V117)</f>
        <v>121.20275000000002</v>
      </c>
      <c r="Z108">
        <f>($E108)+(0.5*($E109-$E108))</f>
        <v>3</v>
      </c>
      <c r="AA108">
        <f>($Z108*P108)</f>
        <v>0</v>
      </c>
      <c r="AB108">
        <f>($Z108*Q108)</f>
        <v>4.4805000000000001</v>
      </c>
      <c r="AC108">
        <f t="shared" ref="AC108:AC114" si="52">($Z108*R108)</f>
        <v>0.99750000000000005</v>
      </c>
      <c r="AD108" s="9">
        <f>SUM(AA108:AA114)</f>
        <v>39.129999999999995</v>
      </c>
      <c r="AE108" s="9">
        <f>SUM(AB108:AB114)</f>
        <v>87.264250000000004</v>
      </c>
      <c r="AF108" s="9">
        <f>SUM(AC108:AC114)</f>
        <v>23.450250000000004</v>
      </c>
      <c r="AH108" s="3">
        <v>31.053000000000001</v>
      </c>
      <c r="AJ108" s="24"/>
    </row>
    <row r="109" spans="1:36" x14ac:dyDescent="0.2">
      <c r="D109" s="17">
        <v>257009</v>
      </c>
      <c r="E109">
        <v>5</v>
      </c>
      <c r="F109" s="16">
        <v>0.25385271317829455</v>
      </c>
      <c r="G109" s="13">
        <v>0.13290344961240316</v>
      </c>
      <c r="M109" s="44"/>
      <c r="N109" s="16"/>
      <c r="P109" s="19">
        <v>0</v>
      </c>
      <c r="Q109" s="19">
        <v>1.42</v>
      </c>
      <c r="R109" s="19">
        <v>0.32450000000000001</v>
      </c>
      <c r="S109">
        <f>(0.5*($E109-$E108))+(0.5*($E110-$E109))</f>
        <v>4.5</v>
      </c>
      <c r="T109">
        <f t="shared" si="38"/>
        <v>0</v>
      </c>
      <c r="U109">
        <f t="shared" si="39"/>
        <v>6.39</v>
      </c>
      <c r="V109">
        <f t="shared" si="40"/>
        <v>1.46025</v>
      </c>
      <c r="Y109" s="9"/>
      <c r="Z109">
        <f>(0.5*($E109-$E108))+(0.5*($E110-$E109))</f>
        <v>4.5</v>
      </c>
      <c r="AA109">
        <f t="shared" ref="AA109:AA114" si="53">($Z109*P109)</f>
        <v>0</v>
      </c>
      <c r="AB109">
        <f t="shared" ref="AB109:AB114" si="54">($Z109*Q109)</f>
        <v>6.39</v>
      </c>
      <c r="AC109">
        <f t="shared" si="52"/>
        <v>1.46025</v>
      </c>
      <c r="AF109" s="9"/>
      <c r="AJ109" s="24"/>
    </row>
    <row r="110" spans="1:36" x14ac:dyDescent="0.2">
      <c r="D110" s="17">
        <v>257008</v>
      </c>
      <c r="E110">
        <v>10</v>
      </c>
      <c r="F110" s="16">
        <v>0.31243410852713172</v>
      </c>
      <c r="G110" s="13">
        <v>0.16770416666666665</v>
      </c>
      <c r="M110" s="44"/>
      <c r="N110" s="16"/>
      <c r="P110" s="19">
        <v>0</v>
      </c>
      <c r="Q110" s="19">
        <v>1.2975000000000001</v>
      </c>
      <c r="R110" s="19">
        <v>0.32700000000000001</v>
      </c>
      <c r="S110">
        <f t="shared" ref="S110:S116" si="55">(0.5*($E110-$E109))+(0.5*($E111-$E110))</f>
        <v>7.5</v>
      </c>
      <c r="T110">
        <f t="shared" ref="T110:T128" si="56">($S110*P110)</f>
        <v>0</v>
      </c>
      <c r="U110">
        <f t="shared" ref="U110:U128" si="57">($S110*Q110)</f>
        <v>9.7312500000000011</v>
      </c>
      <c r="V110">
        <f t="shared" ref="V110:V128" si="58">($S110*R110)</f>
        <v>2.4525000000000001</v>
      </c>
      <c r="Y110" s="9"/>
      <c r="Z110">
        <f>(0.5*($E110-$E109))+(0.5*($E111-$E110))</f>
        <v>7.5</v>
      </c>
      <c r="AA110">
        <f t="shared" si="53"/>
        <v>0</v>
      </c>
      <c r="AB110">
        <f t="shared" si="54"/>
        <v>9.7312500000000011</v>
      </c>
      <c r="AC110">
        <f t="shared" si="52"/>
        <v>2.4525000000000001</v>
      </c>
      <c r="AF110" s="9"/>
      <c r="AJ110" s="24"/>
    </row>
    <row r="111" spans="1:36" x14ac:dyDescent="0.2">
      <c r="D111" s="3">
        <v>257007</v>
      </c>
      <c r="E111">
        <v>20</v>
      </c>
      <c r="F111" s="16">
        <v>0.3514883720930233</v>
      </c>
      <c r="G111" s="13">
        <v>0.24044870155038753</v>
      </c>
      <c r="M111" s="44"/>
      <c r="N111" s="16"/>
      <c r="P111" s="19">
        <v>0</v>
      </c>
      <c r="Q111" s="19">
        <v>1.2629999999999999</v>
      </c>
      <c r="R111" s="19">
        <v>0.36649999999999999</v>
      </c>
      <c r="S111">
        <f t="shared" si="55"/>
        <v>10</v>
      </c>
      <c r="T111">
        <f t="shared" si="56"/>
        <v>0</v>
      </c>
      <c r="U111">
        <f t="shared" si="57"/>
        <v>12.629999999999999</v>
      </c>
      <c r="V111">
        <f t="shared" si="58"/>
        <v>3.665</v>
      </c>
      <c r="Y111" s="9"/>
      <c r="Z111">
        <f>(0.5*($E111-$E110))+(0.5*($E112-$E111))</f>
        <v>10</v>
      </c>
      <c r="AA111">
        <f t="shared" si="53"/>
        <v>0</v>
      </c>
      <c r="AB111">
        <f t="shared" si="54"/>
        <v>12.629999999999999</v>
      </c>
      <c r="AC111">
        <f t="shared" si="52"/>
        <v>3.665</v>
      </c>
      <c r="AF111" s="9"/>
      <c r="AJ111" s="24"/>
    </row>
    <row r="112" spans="1:36" x14ac:dyDescent="0.2">
      <c r="D112" s="17">
        <v>257006</v>
      </c>
      <c r="E112">
        <v>30</v>
      </c>
      <c r="F112" s="16">
        <v>0.31731589147286821</v>
      </c>
      <c r="G112" s="13">
        <v>0.20006846899224809</v>
      </c>
      <c r="M112" s="44"/>
      <c r="N112" s="16"/>
      <c r="P112" s="19">
        <v>0.27600000000000002</v>
      </c>
      <c r="Q112" s="19">
        <v>1.3819999999999999</v>
      </c>
      <c r="R112" s="19">
        <v>0.45700000000000002</v>
      </c>
      <c r="S112">
        <f t="shared" si="55"/>
        <v>10</v>
      </c>
      <c r="T112">
        <f t="shared" si="56"/>
        <v>2.7600000000000002</v>
      </c>
      <c r="U112">
        <f t="shared" si="57"/>
        <v>13.819999999999999</v>
      </c>
      <c r="V112">
        <f t="shared" si="58"/>
        <v>4.57</v>
      </c>
      <c r="Y112" s="9"/>
      <c r="Z112">
        <f>(0.5*($E112-$E111))+(0.5*($E113-$E112))</f>
        <v>10</v>
      </c>
      <c r="AA112">
        <f t="shared" si="53"/>
        <v>2.7600000000000002</v>
      </c>
      <c r="AB112">
        <f t="shared" si="54"/>
        <v>13.819999999999999</v>
      </c>
      <c r="AC112">
        <f t="shared" si="52"/>
        <v>4.57</v>
      </c>
      <c r="AF112" s="9"/>
      <c r="AJ112" s="24"/>
    </row>
    <row r="113" spans="1:36" x14ac:dyDescent="0.2">
      <c r="D113" s="17">
        <v>257005</v>
      </c>
      <c r="E113">
        <v>40</v>
      </c>
      <c r="F113" s="16">
        <v>0.98909360465116269</v>
      </c>
      <c r="G113" s="13">
        <v>0.51847206201550389</v>
      </c>
      <c r="M113" s="50">
        <v>101.2383848991622</v>
      </c>
      <c r="N113" s="13">
        <v>7.984</v>
      </c>
      <c r="O113" s="50">
        <v>356.5</v>
      </c>
      <c r="P113" s="19">
        <v>0.98099999999999998</v>
      </c>
      <c r="Q113" s="19">
        <v>1.6005</v>
      </c>
      <c r="R113" s="19">
        <v>0.58149999999999991</v>
      </c>
      <c r="S113">
        <f t="shared" si="55"/>
        <v>10</v>
      </c>
      <c r="T113">
        <f t="shared" si="56"/>
        <v>9.81</v>
      </c>
      <c r="U113">
        <f t="shared" si="57"/>
        <v>16.004999999999999</v>
      </c>
      <c r="V113">
        <f t="shared" si="58"/>
        <v>5.8149999999999995</v>
      </c>
      <c r="Y113" s="9"/>
      <c r="Z113">
        <f>(0.5*($E113-$E112))+(0.5*($E114-$E113))</f>
        <v>10</v>
      </c>
      <c r="AA113">
        <f t="shared" si="53"/>
        <v>9.81</v>
      </c>
      <c r="AB113">
        <f t="shared" si="54"/>
        <v>16.004999999999999</v>
      </c>
      <c r="AC113">
        <f t="shared" si="52"/>
        <v>5.8149999999999995</v>
      </c>
      <c r="AF113" s="9"/>
      <c r="AH113" s="3">
        <v>32.063000000000002</v>
      </c>
      <c r="AJ113" s="24"/>
    </row>
    <row r="114" spans="1:36" x14ac:dyDescent="0.2">
      <c r="D114" s="3">
        <v>257004</v>
      </c>
      <c r="E114">
        <v>50</v>
      </c>
      <c r="F114" s="16">
        <v>0.12808023255813955</v>
      </c>
      <c r="G114" s="13">
        <v>0.16218981395348842</v>
      </c>
      <c r="M114" s="44"/>
      <c r="N114" s="16"/>
      <c r="P114" s="19">
        <v>5.3119999999999994</v>
      </c>
      <c r="Q114" s="19">
        <v>4.8414999999999999</v>
      </c>
      <c r="R114" s="19">
        <v>0.89800000000000002</v>
      </c>
      <c r="S114">
        <f t="shared" si="55"/>
        <v>17.5</v>
      </c>
      <c r="T114">
        <f t="shared" si="56"/>
        <v>92.96</v>
      </c>
      <c r="U114">
        <f t="shared" si="57"/>
        <v>84.726249999999993</v>
      </c>
      <c r="V114">
        <f t="shared" si="58"/>
        <v>15.715</v>
      </c>
      <c r="Y114" s="9"/>
      <c r="Z114">
        <f>(0.5*($E114-$E113))</f>
        <v>5</v>
      </c>
      <c r="AA114">
        <f t="shared" si="53"/>
        <v>26.559999999999995</v>
      </c>
      <c r="AB114">
        <f t="shared" si="54"/>
        <v>24.2075</v>
      </c>
      <c r="AC114">
        <f t="shared" si="52"/>
        <v>4.49</v>
      </c>
      <c r="AF114" s="9"/>
      <c r="AJ114" s="24"/>
    </row>
    <row r="115" spans="1:36" x14ac:dyDescent="0.2">
      <c r="D115" s="17">
        <v>257003</v>
      </c>
      <c r="E115">
        <v>75</v>
      </c>
      <c r="F115" s="16">
        <v>5.3655232558139546E-2</v>
      </c>
      <c r="G115" s="13">
        <v>0.19351444767441861</v>
      </c>
      <c r="M115" s="44"/>
      <c r="N115" s="16"/>
      <c r="P115" s="19">
        <v>8.0590000000000011</v>
      </c>
      <c r="Q115" s="19">
        <v>8.0945</v>
      </c>
      <c r="R115" s="19">
        <v>1.034</v>
      </c>
      <c r="S115">
        <f t="shared" si="55"/>
        <v>25</v>
      </c>
      <c r="T115">
        <f t="shared" si="56"/>
        <v>201.47500000000002</v>
      </c>
      <c r="U115">
        <f t="shared" si="57"/>
        <v>202.36250000000001</v>
      </c>
      <c r="V115">
        <f t="shared" si="58"/>
        <v>25.85</v>
      </c>
      <c r="Y115" s="9"/>
      <c r="Z115">
        <v>0</v>
      </c>
      <c r="AC115"/>
      <c r="AF115" s="9"/>
      <c r="AJ115" s="24"/>
    </row>
    <row r="116" spans="1:36" x14ac:dyDescent="0.2">
      <c r="D116" s="17">
        <v>257002</v>
      </c>
      <c r="E116">
        <v>100</v>
      </c>
      <c r="F116" s="16">
        <v>0.11769534883720932</v>
      </c>
      <c r="G116" s="13">
        <v>0.39825983720930225</v>
      </c>
      <c r="M116" s="44"/>
      <c r="N116" s="16"/>
      <c r="P116" s="19">
        <v>8.6765000000000008</v>
      </c>
      <c r="Q116" s="19">
        <v>8.9845000000000006</v>
      </c>
      <c r="R116" s="19">
        <v>1.0590000000000002</v>
      </c>
      <c r="S116">
        <f t="shared" si="55"/>
        <v>32.5</v>
      </c>
      <c r="T116">
        <f t="shared" si="56"/>
        <v>281.98625000000004</v>
      </c>
      <c r="U116">
        <f t="shared" si="57"/>
        <v>291.99625000000003</v>
      </c>
      <c r="V116">
        <f t="shared" si="58"/>
        <v>34.417500000000004</v>
      </c>
      <c r="Y116" s="9"/>
      <c r="Z116">
        <v>0</v>
      </c>
      <c r="AC116"/>
      <c r="AF116" s="9"/>
      <c r="AJ116" s="24"/>
    </row>
    <row r="117" spans="1:36" x14ac:dyDescent="0.2">
      <c r="D117" s="17">
        <v>257001</v>
      </c>
      <c r="E117">
        <v>140</v>
      </c>
      <c r="F117" s="16">
        <v>2.0503488372093023E-2</v>
      </c>
      <c r="G117" s="13">
        <v>0.12100780232558139</v>
      </c>
      <c r="M117" s="50">
        <v>56.193771729955081</v>
      </c>
      <c r="N117" s="13">
        <v>3.69</v>
      </c>
      <c r="O117" s="50">
        <v>165</v>
      </c>
      <c r="P117" s="19">
        <v>16.853000000000002</v>
      </c>
      <c r="Q117" s="19">
        <v>15.630500000000001</v>
      </c>
      <c r="R117" s="19">
        <v>1.3130000000000002</v>
      </c>
      <c r="S117">
        <f>(0.5*($E117-$E116))</f>
        <v>20</v>
      </c>
      <c r="T117">
        <f t="shared" si="56"/>
        <v>337.06000000000006</v>
      </c>
      <c r="U117">
        <f t="shared" si="57"/>
        <v>312.61</v>
      </c>
      <c r="V117">
        <f t="shared" si="58"/>
        <v>26.260000000000005</v>
      </c>
      <c r="Y117" s="9"/>
      <c r="Z117">
        <v>0</v>
      </c>
      <c r="AC117"/>
      <c r="AF117" s="9"/>
      <c r="AH117" s="3">
        <v>34.322000000000003</v>
      </c>
      <c r="AJ117" s="24"/>
    </row>
    <row r="118" spans="1:36" x14ac:dyDescent="0.2">
      <c r="A118" s="6">
        <v>37815</v>
      </c>
      <c r="B118" s="1">
        <v>0.90951388888888884</v>
      </c>
      <c r="C118" s="1" t="s">
        <v>57</v>
      </c>
      <c r="D118" s="17">
        <v>265618</v>
      </c>
      <c r="E118">
        <v>5</v>
      </c>
      <c r="F118" s="16">
        <v>0.35554398496240597</v>
      </c>
      <c r="G118" s="13">
        <v>0.11330103383458651</v>
      </c>
      <c r="H118" s="16">
        <v>72.117879699248149</v>
      </c>
      <c r="I118" s="19">
        <v>41.754083176691729</v>
      </c>
      <c r="J118" s="19">
        <v>57.062663533834595</v>
      </c>
      <c r="K118" s="19">
        <v>23.436757048872181</v>
      </c>
      <c r="L118" s="24">
        <v>194</v>
      </c>
      <c r="M118" s="50"/>
      <c r="N118" s="13"/>
      <c r="O118" s="50"/>
      <c r="P118" s="19">
        <v>9.35E-2</v>
      </c>
      <c r="Q118" s="19">
        <v>0.47099999999999997</v>
      </c>
      <c r="R118" s="19">
        <v>0.30399999999999999</v>
      </c>
      <c r="S118">
        <f>($E118)+(0.5*($E119-$E118))</f>
        <v>7.5</v>
      </c>
      <c r="T118">
        <f t="shared" si="56"/>
        <v>0.70125000000000004</v>
      </c>
      <c r="U118">
        <f t="shared" si="57"/>
        <v>3.5324999999999998</v>
      </c>
      <c r="V118">
        <f t="shared" si="58"/>
        <v>2.2799999999999998</v>
      </c>
      <c r="W118" s="9">
        <f>SUM(T118:T127)</f>
        <v>1198.2237499999999</v>
      </c>
      <c r="X118" s="9">
        <f>SUM(U118:U127)</f>
        <v>1069.5650000000001</v>
      </c>
      <c r="Y118" s="9">
        <f>SUM(V118:V127)</f>
        <v>136.53375</v>
      </c>
      <c r="Z118">
        <f>($E118)+(0.5*($E119-$E118))</f>
        <v>7.5</v>
      </c>
      <c r="AA118">
        <f>($Z118*P118)</f>
        <v>0.70125000000000004</v>
      </c>
      <c r="AB118">
        <f>($Z118*Q118)</f>
        <v>3.5324999999999998</v>
      </c>
      <c r="AC118">
        <f t="shared" ref="AC118:AC124" si="59">($Z118*R118)</f>
        <v>2.2799999999999998</v>
      </c>
      <c r="AD118" s="9">
        <f>SUM(AA118:AA124)</f>
        <v>74.331250000000011</v>
      </c>
      <c r="AE118" s="9">
        <f>SUM(AB118:AB124)</f>
        <v>85.524999999999991</v>
      </c>
      <c r="AF118" s="9">
        <f>SUM(AC118:AC124)</f>
        <v>23.933750000000003</v>
      </c>
      <c r="AJ118" s="24"/>
    </row>
    <row r="119" spans="1:36" x14ac:dyDescent="0.2">
      <c r="D119" s="17">
        <v>265617</v>
      </c>
      <c r="E119">
        <v>10</v>
      </c>
      <c r="F119" s="16">
        <v>0.50638082706766918</v>
      </c>
      <c r="G119" s="13">
        <v>0.29974313909774436</v>
      </c>
      <c r="M119" s="50"/>
      <c r="N119" s="13"/>
      <c r="O119" s="50"/>
      <c r="P119" s="19">
        <v>0.10200000000000001</v>
      </c>
      <c r="Q119" s="19">
        <v>0.36499999999999999</v>
      </c>
      <c r="R119" s="19">
        <v>0.29549999999999998</v>
      </c>
      <c r="S119">
        <f>(0.5*($E119-$E118))+(0.5*($E120-$E119))</f>
        <v>7.5</v>
      </c>
      <c r="T119">
        <f t="shared" si="56"/>
        <v>0.76500000000000001</v>
      </c>
      <c r="U119">
        <f t="shared" si="57"/>
        <v>2.7374999999999998</v>
      </c>
      <c r="V119">
        <f t="shared" si="58"/>
        <v>2.2162500000000001</v>
      </c>
      <c r="Y119" s="9"/>
      <c r="Z119">
        <f>(0.5*($E119-$E118))+(0.5*($E120-$E119))</f>
        <v>7.5</v>
      </c>
      <c r="AA119">
        <f t="shared" ref="AA119:AA124" si="60">($Z119*P119)</f>
        <v>0.76500000000000001</v>
      </c>
      <c r="AB119">
        <f t="shared" ref="AB119:AB124" si="61">($Z119*Q119)</f>
        <v>2.7374999999999998</v>
      </c>
      <c r="AC119">
        <f t="shared" si="59"/>
        <v>2.2162500000000001</v>
      </c>
      <c r="AF119" s="9"/>
      <c r="AJ119" s="24"/>
    </row>
    <row r="120" spans="1:36" x14ac:dyDescent="0.2">
      <c r="D120" s="17">
        <v>265616</v>
      </c>
      <c r="E120">
        <v>20</v>
      </c>
      <c r="F120" s="16">
        <v>0.51715488721804515</v>
      </c>
      <c r="G120" s="13">
        <v>0.27550150375939852</v>
      </c>
      <c r="M120" s="50"/>
      <c r="N120" s="13"/>
      <c r="O120" s="50"/>
      <c r="P120" s="19">
        <v>0.19</v>
      </c>
      <c r="Q120" s="19">
        <v>0.64500000000000002</v>
      </c>
      <c r="R120" s="19">
        <v>0.3805</v>
      </c>
      <c r="S120">
        <f t="shared" ref="S120:S126" si="62">(0.5*($E120-$E119))+(0.5*($E121-$E120))</f>
        <v>10</v>
      </c>
      <c r="T120">
        <f t="shared" si="56"/>
        <v>1.9</v>
      </c>
      <c r="U120">
        <f t="shared" si="57"/>
        <v>6.45</v>
      </c>
      <c r="V120">
        <f t="shared" si="58"/>
        <v>3.8050000000000002</v>
      </c>
      <c r="Y120" s="9"/>
      <c r="Z120">
        <f>(0.5*($E120-$E119))+(0.5*($E121-$E120))</f>
        <v>10</v>
      </c>
      <c r="AA120">
        <f t="shared" si="60"/>
        <v>1.9</v>
      </c>
      <c r="AB120">
        <f t="shared" si="61"/>
        <v>6.45</v>
      </c>
      <c r="AC120">
        <f t="shared" si="59"/>
        <v>3.8050000000000002</v>
      </c>
      <c r="AF120" s="9"/>
      <c r="AJ120" s="24"/>
    </row>
    <row r="121" spans="1:36" x14ac:dyDescent="0.2">
      <c r="D121" s="17">
        <v>265615</v>
      </c>
      <c r="E121">
        <v>30</v>
      </c>
      <c r="F121" s="16">
        <v>0.85623120300751898</v>
      </c>
      <c r="G121" s="13">
        <v>0.51191729323308244</v>
      </c>
      <c r="M121" s="50"/>
      <c r="N121" s="13"/>
      <c r="O121" s="50"/>
      <c r="P121" s="19">
        <v>0.1835</v>
      </c>
      <c r="Q121" s="19">
        <v>0.501</v>
      </c>
      <c r="R121" s="19">
        <v>0.34950000000000003</v>
      </c>
      <c r="S121">
        <f t="shared" si="62"/>
        <v>10</v>
      </c>
      <c r="T121">
        <f t="shared" si="56"/>
        <v>1.835</v>
      </c>
      <c r="U121">
        <f t="shared" si="57"/>
        <v>5.01</v>
      </c>
      <c r="V121">
        <f t="shared" si="58"/>
        <v>3.4950000000000001</v>
      </c>
      <c r="Y121" s="9"/>
      <c r="Z121">
        <f>(0.5*($E121-$E120))+(0.5*($E122-$E121))</f>
        <v>10</v>
      </c>
      <c r="AA121">
        <f t="shared" si="60"/>
        <v>1.835</v>
      </c>
      <c r="AB121">
        <f t="shared" si="61"/>
        <v>5.01</v>
      </c>
      <c r="AC121">
        <f t="shared" si="59"/>
        <v>3.4950000000000001</v>
      </c>
      <c r="AF121" s="9"/>
      <c r="AJ121" s="24"/>
    </row>
    <row r="122" spans="1:36" x14ac:dyDescent="0.2">
      <c r="D122" s="17">
        <v>265614</v>
      </c>
      <c r="E122">
        <v>40</v>
      </c>
      <c r="F122" s="16">
        <v>2.8115917293233088</v>
      </c>
      <c r="G122" s="13">
        <v>0.89596860902255659</v>
      </c>
      <c r="M122" s="50"/>
      <c r="N122" s="13"/>
      <c r="O122" s="50"/>
      <c r="P122" s="19">
        <v>4.2270000000000003</v>
      </c>
      <c r="Q122" s="19">
        <v>4.3264999999999993</v>
      </c>
      <c r="R122" s="19">
        <v>0.77950000000000008</v>
      </c>
      <c r="S122">
        <f t="shared" si="62"/>
        <v>10</v>
      </c>
      <c r="T122">
        <f t="shared" si="56"/>
        <v>42.27</v>
      </c>
      <c r="U122">
        <f t="shared" si="57"/>
        <v>43.264999999999993</v>
      </c>
      <c r="V122">
        <f t="shared" si="58"/>
        <v>7.7950000000000008</v>
      </c>
      <c r="Y122" s="9"/>
      <c r="Z122">
        <f>(0.5*($E122-$E121))+(0.5*($E123-$E122))</f>
        <v>10</v>
      </c>
      <c r="AA122">
        <f t="shared" si="60"/>
        <v>42.27</v>
      </c>
      <c r="AB122">
        <f t="shared" si="61"/>
        <v>43.264999999999993</v>
      </c>
      <c r="AC122">
        <f t="shared" si="59"/>
        <v>7.7950000000000008</v>
      </c>
      <c r="AF122" s="9"/>
      <c r="AJ122" s="24"/>
    </row>
    <row r="123" spans="1:36" x14ac:dyDescent="0.2">
      <c r="D123" s="17">
        <v>265613</v>
      </c>
      <c r="E123">
        <v>50</v>
      </c>
      <c r="F123" s="16">
        <v>1.7496898496240605</v>
      </c>
      <c r="G123" s="13">
        <v>0.70101033834586479</v>
      </c>
      <c r="M123" s="50"/>
      <c r="N123" s="13"/>
      <c r="O123" s="50"/>
      <c r="P123" s="19">
        <v>5.3719999999999999</v>
      </c>
      <c r="Q123" s="19">
        <v>4.9060000000000006</v>
      </c>
      <c r="R123" s="19">
        <v>0.86850000000000005</v>
      </c>
      <c r="S123">
        <f t="shared" si="62"/>
        <v>10</v>
      </c>
      <c r="T123">
        <f t="shared" si="56"/>
        <v>53.72</v>
      </c>
      <c r="U123">
        <f t="shared" si="57"/>
        <v>49.06</v>
      </c>
      <c r="V123">
        <f t="shared" si="58"/>
        <v>8.6850000000000005</v>
      </c>
      <c r="Y123" s="9"/>
      <c r="Z123">
        <f>(0.5*($E123-$E122))</f>
        <v>5</v>
      </c>
      <c r="AA123">
        <f t="shared" si="60"/>
        <v>26.86</v>
      </c>
      <c r="AB123">
        <f t="shared" si="61"/>
        <v>24.53</v>
      </c>
      <c r="AC123">
        <f t="shared" si="59"/>
        <v>4.3425000000000002</v>
      </c>
      <c r="AF123" s="9"/>
      <c r="AJ123" s="24"/>
    </row>
    <row r="124" spans="1:36" x14ac:dyDescent="0.2">
      <c r="D124" s="17">
        <v>265612</v>
      </c>
      <c r="E124">
        <v>60</v>
      </c>
      <c r="F124" s="16">
        <v>0.11212030075187972</v>
      </c>
      <c r="G124" s="13">
        <v>0.20222932330827073</v>
      </c>
      <c r="M124" s="50"/>
      <c r="N124" s="13"/>
      <c r="O124" s="50"/>
      <c r="P124" s="19">
        <v>6.3714999999999993</v>
      </c>
      <c r="Q124" s="19">
        <v>4.8535000000000004</v>
      </c>
      <c r="R124" s="19">
        <v>0.88400000000000001</v>
      </c>
      <c r="S124">
        <f t="shared" si="62"/>
        <v>15</v>
      </c>
      <c r="T124">
        <f t="shared" si="56"/>
        <v>95.572499999999991</v>
      </c>
      <c r="U124">
        <f t="shared" si="57"/>
        <v>72.802500000000009</v>
      </c>
      <c r="V124">
        <f t="shared" si="58"/>
        <v>13.26</v>
      </c>
      <c r="Y124" s="9"/>
      <c r="Z124">
        <v>0</v>
      </c>
      <c r="AA124">
        <f t="shared" si="60"/>
        <v>0</v>
      </c>
      <c r="AB124">
        <f t="shared" si="61"/>
        <v>0</v>
      </c>
      <c r="AC124">
        <f t="shared" si="59"/>
        <v>0</v>
      </c>
      <c r="AF124" s="9"/>
      <c r="AJ124" s="24"/>
    </row>
    <row r="125" spans="1:36" x14ac:dyDescent="0.2">
      <c r="D125" s="17">
        <v>265611</v>
      </c>
      <c r="E125">
        <v>80</v>
      </c>
      <c r="F125" s="16">
        <v>5.6060150375939852E-2</v>
      </c>
      <c r="G125" s="13">
        <v>0.16186466165413535</v>
      </c>
      <c r="M125" s="50"/>
      <c r="N125" s="13"/>
      <c r="O125" s="50"/>
      <c r="P125" s="19">
        <v>8.3189999999999991</v>
      </c>
      <c r="Q125" s="19">
        <v>7.4495000000000005</v>
      </c>
      <c r="R125" s="19">
        <v>0.97699999999999998</v>
      </c>
      <c r="S125">
        <f t="shared" si="62"/>
        <v>20</v>
      </c>
      <c r="T125">
        <f t="shared" si="56"/>
        <v>166.38</v>
      </c>
      <c r="U125">
        <f t="shared" si="57"/>
        <v>148.99</v>
      </c>
      <c r="V125">
        <f t="shared" si="58"/>
        <v>19.54</v>
      </c>
      <c r="Y125" s="9"/>
      <c r="Z125">
        <v>0</v>
      </c>
      <c r="AC125"/>
      <c r="AF125" s="9"/>
      <c r="AJ125" s="24"/>
    </row>
    <row r="126" spans="1:36" x14ac:dyDescent="0.2">
      <c r="D126" s="17">
        <v>265610</v>
      </c>
      <c r="E126">
        <v>100</v>
      </c>
      <c r="F126" s="16">
        <v>7.0075187969924818E-2</v>
      </c>
      <c r="G126" s="13">
        <v>0.17083082706766919</v>
      </c>
      <c r="M126" s="50"/>
      <c r="N126" s="13"/>
      <c r="O126" s="50"/>
      <c r="P126" s="19">
        <v>11.8805</v>
      </c>
      <c r="Q126" s="19">
        <v>9.9055</v>
      </c>
      <c r="R126" s="19">
        <v>1.2069999999999999</v>
      </c>
      <c r="S126">
        <f t="shared" si="62"/>
        <v>35</v>
      </c>
      <c r="T126">
        <f t="shared" si="56"/>
        <v>415.8175</v>
      </c>
      <c r="U126">
        <f t="shared" si="57"/>
        <v>346.6925</v>
      </c>
      <c r="V126">
        <f t="shared" si="58"/>
        <v>42.244999999999997</v>
      </c>
      <c r="Y126" s="9"/>
      <c r="Z126">
        <v>0</v>
      </c>
      <c r="AC126"/>
      <c r="AF126" s="9"/>
      <c r="AJ126" s="24"/>
    </row>
    <row r="127" spans="1:36" x14ac:dyDescent="0.2">
      <c r="D127" s="17">
        <v>265609</v>
      </c>
      <c r="E127">
        <v>150</v>
      </c>
      <c r="G127" s="13"/>
      <c r="M127" s="50"/>
      <c r="N127" s="13"/>
      <c r="O127" s="50"/>
      <c r="P127" s="3">
        <v>16.770499999999998</v>
      </c>
      <c r="Q127" s="3">
        <v>15.641</v>
      </c>
      <c r="R127" s="3">
        <v>1.3285</v>
      </c>
      <c r="S127">
        <f>(0.5*($E127-$E126))</f>
        <v>25</v>
      </c>
      <c r="T127">
        <f>($S127*P127)</f>
        <v>419.26249999999993</v>
      </c>
      <c r="U127">
        <f>($S127*Q127)</f>
        <v>391.02499999999998</v>
      </c>
      <c r="V127">
        <f>($S127*R127)</f>
        <v>33.212499999999999</v>
      </c>
      <c r="Y127" s="9"/>
      <c r="AC127"/>
      <c r="AF127" s="9"/>
      <c r="AJ127" s="24"/>
    </row>
    <row r="128" spans="1:36" x14ac:dyDescent="0.2">
      <c r="A128" s="6">
        <v>37820</v>
      </c>
      <c r="B128" s="1">
        <v>0.20331018518518518</v>
      </c>
      <c r="C128" s="1" t="s">
        <v>47</v>
      </c>
      <c r="D128" s="3">
        <v>257769</v>
      </c>
      <c r="E128">
        <v>1</v>
      </c>
      <c r="F128" s="16">
        <v>0.22154418604651163</v>
      </c>
      <c r="G128" s="13">
        <v>7.9958465116279021E-2</v>
      </c>
      <c r="H128" s="16">
        <v>30.858681976744183</v>
      </c>
      <c r="I128" s="19">
        <v>37.739954968992244</v>
      </c>
      <c r="J128" s="13">
        <v>24.543651937984492</v>
      </c>
      <c r="K128" s="19">
        <v>13.470744232558138</v>
      </c>
      <c r="L128" s="24">
        <v>199</v>
      </c>
      <c r="M128" s="50">
        <v>102.63842187021095</v>
      </c>
      <c r="N128" s="13">
        <v>5.8459999999999992</v>
      </c>
      <c r="O128" s="50">
        <v>261.33333333333331</v>
      </c>
      <c r="P128" s="19">
        <v>0</v>
      </c>
      <c r="Q128" s="19">
        <v>1.0129999999999999</v>
      </c>
      <c r="R128" s="19">
        <v>0.28600000000000003</v>
      </c>
      <c r="S128">
        <f>($E128)+(0.5*($E129-$E128))</f>
        <v>3</v>
      </c>
      <c r="T128">
        <f t="shared" si="56"/>
        <v>0</v>
      </c>
      <c r="U128">
        <f t="shared" si="57"/>
        <v>3.0389999999999997</v>
      </c>
      <c r="V128">
        <f t="shared" si="58"/>
        <v>0.8580000000000001</v>
      </c>
      <c r="W128" s="9">
        <f>SUM(T128:T137)</f>
        <v>1277.5529999999999</v>
      </c>
      <c r="X128" s="9">
        <f>SUM(U128:U137)</f>
        <v>1315.8804999999998</v>
      </c>
      <c r="Y128" s="9">
        <f>SUM(V128:V137)</f>
        <v>148.10024999999999</v>
      </c>
      <c r="Z128">
        <f>($E128)+(0.5*($E129-$E128))</f>
        <v>3</v>
      </c>
      <c r="AA128">
        <f>($Z128*P128)</f>
        <v>0</v>
      </c>
      <c r="AB128">
        <f>($Z128*Q128)</f>
        <v>3.0389999999999997</v>
      </c>
      <c r="AC128">
        <f>($Z128*R128)</f>
        <v>0.8580000000000001</v>
      </c>
      <c r="AD128" s="9">
        <f>SUM(AA128:AA134)</f>
        <v>122.3125</v>
      </c>
      <c r="AE128" s="9">
        <f>SUM(AB128:AB134)</f>
        <v>142.36949999999999</v>
      </c>
      <c r="AF128" s="9">
        <f>SUM(AC128:AC134)</f>
        <v>29.84375</v>
      </c>
      <c r="AH128" s="3">
        <v>30.872</v>
      </c>
      <c r="AJ128" s="24"/>
    </row>
    <row r="129" spans="1:36" x14ac:dyDescent="0.2">
      <c r="D129" s="3">
        <v>257768</v>
      </c>
      <c r="E129">
        <v>5</v>
      </c>
      <c r="F129" s="16">
        <v>0.22456201550387594</v>
      </c>
      <c r="G129" s="13">
        <v>7.559643410852715E-2</v>
      </c>
      <c r="J129" s="22"/>
      <c r="K129" s="24"/>
      <c r="M129" s="44"/>
      <c r="N129" s="16"/>
      <c r="P129" s="19">
        <v>0</v>
      </c>
      <c r="Q129" s="19">
        <v>1.0765</v>
      </c>
      <c r="R129" s="19">
        <v>0.28599999999999998</v>
      </c>
      <c r="S129">
        <f>(0.5*($E129-$E128))+(0.5*($E130-$E129))</f>
        <v>4.5</v>
      </c>
      <c r="T129">
        <f t="shared" ref="T129:T192" si="63">($S129*P129)</f>
        <v>0</v>
      </c>
      <c r="U129">
        <f t="shared" ref="U129:U192" si="64">($S129*Q129)</f>
        <v>4.8442499999999997</v>
      </c>
      <c r="V129">
        <f t="shared" ref="V129:V192" si="65">($S129*R129)</f>
        <v>1.2869999999999999</v>
      </c>
      <c r="Y129" s="9"/>
      <c r="Z129">
        <f>(0.5*($E129-$E128))+(0.5*($E130-$E129))</f>
        <v>4.5</v>
      </c>
      <c r="AA129">
        <f t="shared" ref="AA129:AA134" si="66">($Z129*P129)</f>
        <v>0</v>
      </c>
      <c r="AB129">
        <f t="shared" ref="AB129:AB134" si="67">($Z129*Q129)</f>
        <v>4.8442499999999997</v>
      </c>
      <c r="AC129">
        <f t="shared" ref="AC129:AC134" si="68">($Z129*R129)</f>
        <v>1.2869999999999999</v>
      </c>
      <c r="AF129" s="9"/>
      <c r="AJ129" s="24"/>
    </row>
    <row r="130" spans="1:36" x14ac:dyDescent="0.2">
      <c r="D130" s="3">
        <v>257767</v>
      </c>
      <c r="E130">
        <v>10</v>
      </c>
      <c r="F130" s="16">
        <v>0.27337984496124024</v>
      </c>
      <c r="G130" s="13">
        <v>0.1262629457364341</v>
      </c>
      <c r="J130" s="16"/>
      <c r="K130" s="24"/>
      <c r="M130" s="44"/>
      <c r="N130" s="16"/>
      <c r="P130" s="19">
        <v>0</v>
      </c>
      <c r="Q130" s="19">
        <v>1.1305000000000001</v>
      </c>
      <c r="R130" s="19">
        <v>0.3125</v>
      </c>
      <c r="S130">
        <f t="shared" ref="S130:S136" si="69">(0.5*($E130-$E129))+(0.5*($E131-$E130))</f>
        <v>7.5</v>
      </c>
      <c r="T130">
        <f t="shared" si="63"/>
        <v>0</v>
      </c>
      <c r="U130">
        <f t="shared" si="64"/>
        <v>8.4787499999999998</v>
      </c>
      <c r="V130">
        <f t="shared" si="65"/>
        <v>2.34375</v>
      </c>
      <c r="Y130" s="9"/>
      <c r="Z130">
        <f>(0.5*($E130-$E129))+(0.5*($E131-$E130))</f>
        <v>7.5</v>
      </c>
      <c r="AA130">
        <f t="shared" si="66"/>
        <v>0</v>
      </c>
      <c r="AB130">
        <f t="shared" si="67"/>
        <v>8.4787499999999998</v>
      </c>
      <c r="AC130">
        <f t="shared" si="68"/>
        <v>2.34375</v>
      </c>
      <c r="AF130" s="9"/>
      <c r="AJ130" s="24"/>
    </row>
    <row r="131" spans="1:36" x14ac:dyDescent="0.2">
      <c r="D131" s="3">
        <v>257766</v>
      </c>
      <c r="E131">
        <v>20</v>
      </c>
      <c r="F131" s="16">
        <v>0.53211434108527134</v>
      </c>
      <c r="G131" s="13">
        <v>0.27911988372093022</v>
      </c>
      <c r="J131" s="16"/>
      <c r="K131" s="24"/>
      <c r="M131" s="44"/>
      <c r="N131" s="16"/>
      <c r="P131" s="19">
        <v>0</v>
      </c>
      <c r="Q131" s="19">
        <v>1.1164999999999998</v>
      </c>
      <c r="R131" s="19">
        <v>0.35599999999999998</v>
      </c>
      <c r="S131">
        <f t="shared" si="69"/>
        <v>10</v>
      </c>
      <c r="T131">
        <f t="shared" si="63"/>
        <v>0</v>
      </c>
      <c r="U131">
        <f t="shared" si="64"/>
        <v>11.164999999999999</v>
      </c>
      <c r="V131">
        <f t="shared" si="65"/>
        <v>3.5599999999999996</v>
      </c>
      <c r="Y131" s="9"/>
      <c r="Z131">
        <f>(0.5*($E131-$E130))+(0.5*($E132-$E131))</f>
        <v>10</v>
      </c>
      <c r="AA131">
        <f t="shared" si="66"/>
        <v>0</v>
      </c>
      <c r="AB131">
        <f t="shared" si="67"/>
        <v>11.164999999999999</v>
      </c>
      <c r="AC131">
        <f t="shared" si="68"/>
        <v>3.5599999999999996</v>
      </c>
      <c r="AF131" s="9"/>
      <c r="AJ131" s="24"/>
    </row>
    <row r="132" spans="1:36" x14ac:dyDescent="0.2">
      <c r="D132" s="3">
        <v>257765</v>
      </c>
      <c r="E132">
        <v>30</v>
      </c>
      <c r="F132" s="16">
        <v>0.30267054263565885</v>
      </c>
      <c r="G132" s="13">
        <v>0.2202549612403101</v>
      </c>
      <c r="J132" s="16"/>
      <c r="K132" s="24"/>
      <c r="M132" s="50">
        <v>87.155759684445755</v>
      </c>
      <c r="N132" s="13">
        <v>6.9896666666666674</v>
      </c>
      <c r="O132" s="50">
        <v>312.33333333333331</v>
      </c>
      <c r="P132" s="19">
        <v>2.5169999999999999</v>
      </c>
      <c r="Q132" s="19">
        <v>2.8694999999999999</v>
      </c>
      <c r="R132" s="19">
        <v>0.73099999999999998</v>
      </c>
      <c r="S132">
        <f t="shared" si="69"/>
        <v>10</v>
      </c>
      <c r="T132">
        <f t="shared" si="63"/>
        <v>25.169999999999998</v>
      </c>
      <c r="U132">
        <f t="shared" si="64"/>
        <v>28.695</v>
      </c>
      <c r="V132">
        <f t="shared" si="65"/>
        <v>7.31</v>
      </c>
      <c r="Y132" s="9"/>
      <c r="Z132">
        <f>(0.5*($E132-$E131))+(0.5*($E133-$E132))</f>
        <v>10</v>
      </c>
      <c r="AA132">
        <f t="shared" si="66"/>
        <v>25.169999999999998</v>
      </c>
      <c r="AB132">
        <f t="shared" si="67"/>
        <v>28.695</v>
      </c>
      <c r="AC132">
        <f t="shared" si="68"/>
        <v>7.31</v>
      </c>
      <c r="AF132" s="9"/>
      <c r="AJ132" s="24"/>
    </row>
    <row r="133" spans="1:36" x14ac:dyDescent="0.2">
      <c r="D133" s="3">
        <v>257764</v>
      </c>
      <c r="E133">
        <v>40</v>
      </c>
      <c r="F133" s="16">
        <v>1.1799713178294571</v>
      </c>
      <c r="G133" s="13">
        <v>0.5074361627906977</v>
      </c>
      <c r="J133" s="16"/>
      <c r="K133" s="24"/>
      <c r="M133" s="44"/>
      <c r="N133" s="16"/>
      <c r="P133" s="19">
        <v>5.51</v>
      </c>
      <c r="Q133" s="19">
        <v>4.4584999999999999</v>
      </c>
      <c r="R133" s="19">
        <v>0.92500000000000004</v>
      </c>
      <c r="S133">
        <f t="shared" si="69"/>
        <v>10</v>
      </c>
      <c r="T133">
        <f t="shared" si="63"/>
        <v>55.099999999999994</v>
      </c>
      <c r="U133">
        <f t="shared" si="64"/>
        <v>44.585000000000001</v>
      </c>
      <c r="V133">
        <f t="shared" si="65"/>
        <v>9.25</v>
      </c>
      <c r="Y133" s="9"/>
      <c r="Z133">
        <f>(0.5*($E133-$E132))+(0.5*($E134-$E133))</f>
        <v>10</v>
      </c>
      <c r="AA133">
        <f t="shared" si="66"/>
        <v>55.099999999999994</v>
      </c>
      <c r="AB133">
        <f t="shared" si="67"/>
        <v>44.585000000000001</v>
      </c>
      <c r="AC133">
        <f t="shared" si="68"/>
        <v>9.25</v>
      </c>
      <c r="AF133" s="9"/>
      <c r="AH133" s="3">
        <v>32.158999999999999</v>
      </c>
      <c r="AJ133" s="24"/>
    </row>
    <row r="134" spans="1:36" x14ac:dyDescent="0.2">
      <c r="D134" s="3">
        <v>257763</v>
      </c>
      <c r="E134">
        <v>50</v>
      </c>
      <c r="F134" s="16">
        <v>0.13411589147286823</v>
      </c>
      <c r="G134" s="13">
        <v>0.37512054263565875</v>
      </c>
      <c r="J134" s="16"/>
      <c r="K134" s="24"/>
      <c r="M134" s="44"/>
      <c r="N134" s="16"/>
      <c r="P134" s="19">
        <v>8.4085000000000001</v>
      </c>
      <c r="Q134" s="19">
        <v>8.3125</v>
      </c>
      <c r="R134" s="19">
        <v>1.0470000000000002</v>
      </c>
      <c r="S134">
        <f t="shared" si="69"/>
        <v>17.5</v>
      </c>
      <c r="T134">
        <f t="shared" si="63"/>
        <v>147.14875000000001</v>
      </c>
      <c r="U134">
        <f t="shared" si="64"/>
        <v>145.46875</v>
      </c>
      <c r="V134">
        <f t="shared" si="65"/>
        <v>18.322500000000002</v>
      </c>
      <c r="Y134" s="9"/>
      <c r="Z134">
        <f>(0.5*($E134-$E133))</f>
        <v>5</v>
      </c>
      <c r="AA134">
        <f t="shared" si="66"/>
        <v>42.042500000000004</v>
      </c>
      <c r="AB134">
        <f t="shared" si="67"/>
        <v>41.5625</v>
      </c>
      <c r="AC134">
        <f t="shared" si="68"/>
        <v>5.2350000000000012</v>
      </c>
      <c r="AF134" s="9"/>
      <c r="AJ134" s="24"/>
    </row>
    <row r="135" spans="1:36" x14ac:dyDescent="0.2">
      <c r="D135" s="3">
        <v>257762</v>
      </c>
      <c r="E135">
        <v>75</v>
      </c>
      <c r="F135" s="16">
        <v>6.9232558139534883E-2</v>
      </c>
      <c r="G135" s="13">
        <v>0.25438793023255812</v>
      </c>
      <c r="J135" s="16"/>
      <c r="K135" s="24"/>
      <c r="M135" s="44"/>
      <c r="N135" s="16"/>
      <c r="P135" s="19">
        <v>6.6295000000000002</v>
      </c>
      <c r="Q135" s="19">
        <v>7.2714999999999996</v>
      </c>
      <c r="R135" s="19">
        <v>0.91799999999999993</v>
      </c>
      <c r="S135">
        <f t="shared" si="69"/>
        <v>25</v>
      </c>
      <c r="T135">
        <f t="shared" si="63"/>
        <v>165.73750000000001</v>
      </c>
      <c r="U135">
        <f t="shared" si="64"/>
        <v>181.78749999999999</v>
      </c>
      <c r="V135">
        <f t="shared" si="65"/>
        <v>22.95</v>
      </c>
      <c r="Y135" s="9"/>
      <c r="Z135">
        <v>0</v>
      </c>
      <c r="AC135"/>
      <c r="AF135" s="9"/>
      <c r="AJ135" s="24"/>
    </row>
    <row r="136" spans="1:36" x14ac:dyDescent="0.2">
      <c r="D136" s="3">
        <v>257761</v>
      </c>
      <c r="E136">
        <v>100</v>
      </c>
      <c r="F136" s="16">
        <v>5.5386046511627901E-2</v>
      </c>
      <c r="G136" s="13">
        <v>0.27639511627906976</v>
      </c>
      <c r="J136" s="16"/>
      <c r="K136" s="24"/>
      <c r="M136" s="44"/>
      <c r="N136" s="16"/>
      <c r="P136" s="19">
        <v>10.2415</v>
      </c>
      <c r="Q136" s="19">
        <v>10.378499999999999</v>
      </c>
      <c r="R136" s="19">
        <v>1.1219999999999999</v>
      </c>
      <c r="S136">
        <f t="shared" si="69"/>
        <v>40.5</v>
      </c>
      <c r="T136">
        <f t="shared" si="63"/>
        <v>414.78075000000001</v>
      </c>
      <c r="U136">
        <f t="shared" si="64"/>
        <v>420.32924999999994</v>
      </c>
      <c r="V136">
        <f t="shared" si="65"/>
        <v>45.440999999999995</v>
      </c>
      <c r="Y136" s="9"/>
      <c r="Z136">
        <v>0</v>
      </c>
      <c r="AC136"/>
      <c r="AF136" s="9"/>
      <c r="AJ136" s="24"/>
    </row>
    <row r="137" spans="1:36" x14ac:dyDescent="0.2">
      <c r="D137" s="3">
        <v>257760</v>
      </c>
      <c r="E137">
        <v>156</v>
      </c>
      <c r="F137" s="16">
        <v>5.5386046511627894E-2</v>
      </c>
      <c r="G137" s="13">
        <v>0.21188322093023254</v>
      </c>
      <c r="J137" s="16"/>
      <c r="K137" s="24"/>
      <c r="M137" s="50">
        <v>53.694123410005488</v>
      </c>
      <c r="N137" s="13">
        <v>3.5373333333333328</v>
      </c>
      <c r="O137" s="50">
        <v>158</v>
      </c>
      <c r="P137" s="19">
        <v>16.771999999999998</v>
      </c>
      <c r="Q137" s="19">
        <v>16.695999999999998</v>
      </c>
      <c r="R137" s="19">
        <v>1.3134999999999999</v>
      </c>
      <c r="S137">
        <f>(0.5*($E137-$E136))</f>
        <v>28</v>
      </c>
      <c r="T137">
        <f t="shared" si="63"/>
        <v>469.61599999999999</v>
      </c>
      <c r="U137">
        <f t="shared" si="64"/>
        <v>467.48799999999994</v>
      </c>
      <c r="V137">
        <f t="shared" si="65"/>
        <v>36.777999999999999</v>
      </c>
      <c r="Y137" s="9"/>
      <c r="Z137">
        <v>0</v>
      </c>
      <c r="AC137"/>
      <c r="AF137" s="9"/>
      <c r="AH137" s="3">
        <v>34.377000000000002</v>
      </c>
      <c r="AJ137" s="24"/>
    </row>
    <row r="138" spans="1:36" x14ac:dyDescent="0.2">
      <c r="A138" s="6">
        <v>37833</v>
      </c>
      <c r="B138" s="1">
        <v>8.0324074074074062E-2</v>
      </c>
      <c r="C138" s="1" t="s">
        <v>47</v>
      </c>
      <c r="D138" s="3">
        <v>263273</v>
      </c>
      <c r="E138">
        <v>1</v>
      </c>
      <c r="F138" s="16">
        <v>0.52723255813953473</v>
      </c>
      <c r="G138" s="13">
        <v>0.13656585271317834</v>
      </c>
      <c r="H138" s="16">
        <v>34.587765019379852</v>
      </c>
      <c r="I138" s="19">
        <v>26.971241283914729</v>
      </c>
      <c r="J138" s="13">
        <v>29.122719961240314</v>
      </c>
      <c r="K138" s="19">
        <v>15.211532170542636</v>
      </c>
      <c r="L138" s="24">
        <v>212</v>
      </c>
      <c r="M138" s="51">
        <v>102.49541374437246</v>
      </c>
      <c r="N138" s="13">
        <v>6.5445000000000002</v>
      </c>
      <c r="O138" s="50">
        <v>292.5</v>
      </c>
      <c r="P138" s="19">
        <v>4.0999999999999995E-2</v>
      </c>
      <c r="Q138" s="19">
        <v>0.6825</v>
      </c>
      <c r="R138" s="19">
        <v>0.32100000000000001</v>
      </c>
      <c r="S138">
        <f>($E138)+(0.5*($E139-$E138))</f>
        <v>3</v>
      </c>
      <c r="T138">
        <f t="shared" si="63"/>
        <v>0.12299999999999998</v>
      </c>
      <c r="U138">
        <f t="shared" si="64"/>
        <v>2.0474999999999999</v>
      </c>
      <c r="V138">
        <f t="shared" si="65"/>
        <v>0.96300000000000008</v>
      </c>
      <c r="W138" s="9">
        <f>SUM(T138:T147)</f>
        <v>1382.3125</v>
      </c>
      <c r="X138" s="9">
        <f>SUM(U138:U147)</f>
        <v>1310.2257500000001</v>
      </c>
      <c r="Y138" s="9">
        <f>SUM(V138:V147)</f>
        <v>148.55250000000001</v>
      </c>
      <c r="Z138">
        <f>($E138)+(0.5*($E139-$E138))</f>
        <v>3</v>
      </c>
      <c r="AA138">
        <f>($Z138*P138)</f>
        <v>0.12299999999999998</v>
      </c>
      <c r="AB138">
        <f>($Z138*Q138)</f>
        <v>2.0474999999999999</v>
      </c>
      <c r="AC138">
        <f t="shared" ref="AC138:AC144" si="70">($Z138*R138)</f>
        <v>0.96300000000000008</v>
      </c>
      <c r="AD138" s="9">
        <f>SUM(AA138:AA144)</f>
        <v>79.825000000000003</v>
      </c>
      <c r="AE138" s="9">
        <f>SUM(AB138:AB144)</f>
        <v>83.750749999999996</v>
      </c>
      <c r="AF138" s="9">
        <f>SUM(AC138:AC144)</f>
        <v>28.333749999999995</v>
      </c>
      <c r="AH138" s="3">
        <v>31.573</v>
      </c>
      <c r="AJ138" s="24"/>
    </row>
    <row r="139" spans="1:36" x14ac:dyDescent="0.2">
      <c r="D139" s="3">
        <v>263272</v>
      </c>
      <c r="E139">
        <v>5</v>
      </c>
      <c r="F139" s="16">
        <v>0.41495155038759685</v>
      </c>
      <c r="G139" s="13">
        <v>0.12335817829457378</v>
      </c>
      <c r="J139" s="16"/>
      <c r="K139" s="24"/>
      <c r="P139" s="19">
        <v>3.8500000000000006E-2</v>
      </c>
      <c r="Q139" s="19">
        <v>0.746</v>
      </c>
      <c r="R139" s="19">
        <v>0.32600000000000001</v>
      </c>
      <c r="S139">
        <f>(0.5*($E139-$E138))+(0.5*($E140-$E139))</f>
        <v>4.5</v>
      </c>
      <c r="T139">
        <f t="shared" si="63"/>
        <v>0.17325000000000002</v>
      </c>
      <c r="U139">
        <f t="shared" si="64"/>
        <v>3.3570000000000002</v>
      </c>
      <c r="V139">
        <f t="shared" si="65"/>
        <v>1.4670000000000001</v>
      </c>
      <c r="Y139" s="9"/>
      <c r="Z139">
        <f>(0.5*($E139-$E138))+(0.5*($E140-$E139))</f>
        <v>4.5</v>
      </c>
      <c r="AA139">
        <f t="shared" ref="AA139:AA144" si="71">($Z139*P139)</f>
        <v>0.17325000000000002</v>
      </c>
      <c r="AB139">
        <f t="shared" ref="AB139:AB144" si="72">($Z139*Q139)</f>
        <v>3.3570000000000002</v>
      </c>
      <c r="AC139">
        <f t="shared" si="70"/>
        <v>1.4670000000000001</v>
      </c>
      <c r="AF139" s="9"/>
      <c r="AJ139" s="24"/>
    </row>
    <row r="140" spans="1:36" x14ac:dyDescent="0.2">
      <c r="D140" s="3">
        <v>263271</v>
      </c>
      <c r="E140">
        <v>10</v>
      </c>
      <c r="F140" s="16">
        <v>0.41983333333333328</v>
      </c>
      <c r="G140" s="13">
        <v>0.1307166666666667</v>
      </c>
      <c r="J140" s="16"/>
      <c r="K140" s="24"/>
      <c r="M140" s="51"/>
      <c r="N140" s="13"/>
      <c r="O140" s="50"/>
      <c r="P140" s="19">
        <v>6.5500000000000003E-2</v>
      </c>
      <c r="Q140" s="19">
        <v>1.0235000000000001</v>
      </c>
      <c r="R140" s="19">
        <v>0.31850000000000001</v>
      </c>
      <c r="S140">
        <f t="shared" ref="S140:S146" si="73">(0.5*($E140-$E139))+(0.5*($E141-$E140))</f>
        <v>7.5</v>
      </c>
      <c r="T140">
        <f t="shared" si="63"/>
        <v>0.49125000000000002</v>
      </c>
      <c r="U140">
        <f t="shared" si="64"/>
        <v>7.6762500000000005</v>
      </c>
      <c r="V140">
        <f t="shared" si="65"/>
        <v>2.3887499999999999</v>
      </c>
      <c r="Y140" s="9"/>
      <c r="Z140">
        <f>(0.5*($E140-$E139))+(0.5*($E141-$E140))</f>
        <v>7.5</v>
      </c>
      <c r="AA140">
        <f t="shared" si="71"/>
        <v>0.49125000000000002</v>
      </c>
      <c r="AB140">
        <f t="shared" si="72"/>
        <v>7.6762500000000005</v>
      </c>
      <c r="AC140">
        <f t="shared" si="70"/>
        <v>2.3887499999999999</v>
      </c>
      <c r="AF140" s="9"/>
      <c r="AJ140" s="24"/>
    </row>
    <row r="141" spans="1:36" x14ac:dyDescent="0.2">
      <c r="D141" s="3">
        <v>263270</v>
      </c>
      <c r="E141">
        <v>20</v>
      </c>
      <c r="F141" s="16">
        <v>1.1105612403100777</v>
      </c>
      <c r="G141" s="13">
        <v>0.55312178488372099</v>
      </c>
      <c r="J141" s="16"/>
      <c r="K141" s="24"/>
      <c r="M141" s="51"/>
      <c r="N141" s="13"/>
      <c r="O141" s="50"/>
      <c r="P141" s="19">
        <v>1.1859999999999999</v>
      </c>
      <c r="Q141" s="19">
        <v>1.5149999999999999</v>
      </c>
      <c r="R141" s="19">
        <v>0.55300000000000005</v>
      </c>
      <c r="S141">
        <f t="shared" si="73"/>
        <v>10</v>
      </c>
      <c r="T141">
        <f t="shared" si="63"/>
        <v>11.86</v>
      </c>
      <c r="U141">
        <f t="shared" si="64"/>
        <v>15.149999999999999</v>
      </c>
      <c r="V141">
        <f t="shared" si="65"/>
        <v>5.53</v>
      </c>
      <c r="Y141" s="9"/>
      <c r="Z141">
        <f>(0.5*($E141-$E140))+(0.5*($E142-$E141))</f>
        <v>10</v>
      </c>
      <c r="AA141">
        <f t="shared" si="71"/>
        <v>11.86</v>
      </c>
      <c r="AB141">
        <f t="shared" si="72"/>
        <v>15.149999999999999</v>
      </c>
      <c r="AC141">
        <f t="shared" si="70"/>
        <v>5.53</v>
      </c>
      <c r="AF141" s="9"/>
      <c r="AJ141" s="24"/>
    </row>
    <row r="142" spans="1:36" x14ac:dyDescent="0.2">
      <c r="D142" s="3">
        <v>263269</v>
      </c>
      <c r="E142">
        <v>30</v>
      </c>
      <c r="F142" s="16">
        <v>0.58093217054263568</v>
      </c>
      <c r="G142" s="13">
        <v>0.39707889534883711</v>
      </c>
      <c r="J142" s="16"/>
      <c r="K142" s="24"/>
      <c r="P142" s="19">
        <v>0.89100000000000001</v>
      </c>
      <c r="Q142" s="19">
        <v>1.111</v>
      </c>
      <c r="R142" s="19">
        <v>0.56299999999999994</v>
      </c>
      <c r="S142">
        <f t="shared" si="73"/>
        <v>10</v>
      </c>
      <c r="T142">
        <f t="shared" si="63"/>
        <v>8.91</v>
      </c>
      <c r="U142">
        <f t="shared" si="64"/>
        <v>11.11</v>
      </c>
      <c r="V142">
        <f t="shared" si="65"/>
        <v>5.629999999999999</v>
      </c>
      <c r="Y142" s="9"/>
      <c r="Z142">
        <f>(0.5*($E142-$E141))+(0.5*($E143-$E142))</f>
        <v>10</v>
      </c>
      <c r="AA142">
        <f t="shared" si="71"/>
        <v>8.91</v>
      </c>
      <c r="AB142">
        <f t="shared" si="72"/>
        <v>11.11</v>
      </c>
      <c r="AC142">
        <f t="shared" si="70"/>
        <v>5.629999999999999</v>
      </c>
      <c r="AF142" s="9"/>
      <c r="AJ142" s="24"/>
    </row>
    <row r="143" spans="1:36" x14ac:dyDescent="0.2">
      <c r="D143" s="3">
        <v>263268</v>
      </c>
      <c r="E143">
        <v>40</v>
      </c>
      <c r="F143" s="16">
        <v>0.45888759689922476</v>
      </c>
      <c r="G143" s="13">
        <v>0.28892565891472877</v>
      </c>
      <c r="J143" s="16"/>
      <c r="K143" s="24"/>
      <c r="M143" s="51">
        <v>86.249777132702874</v>
      </c>
      <c r="N143" s="13">
        <v>6.7539999999999996</v>
      </c>
      <c r="O143" s="50">
        <v>301.5</v>
      </c>
      <c r="P143" s="19">
        <v>3.2349999999999999</v>
      </c>
      <c r="Q143" s="19">
        <v>2.383</v>
      </c>
      <c r="R143" s="19">
        <v>0.78300000000000003</v>
      </c>
      <c r="S143">
        <f t="shared" si="73"/>
        <v>10</v>
      </c>
      <c r="T143">
        <f t="shared" si="63"/>
        <v>32.35</v>
      </c>
      <c r="U143">
        <f t="shared" si="64"/>
        <v>23.83</v>
      </c>
      <c r="V143">
        <f t="shared" si="65"/>
        <v>7.83</v>
      </c>
      <c r="Y143" s="9"/>
      <c r="Z143">
        <f>(0.5*($E143-$E142))+(0.5*($E144-$E143))</f>
        <v>10</v>
      </c>
      <c r="AA143">
        <f t="shared" si="71"/>
        <v>32.35</v>
      </c>
      <c r="AB143">
        <f t="shared" si="72"/>
        <v>23.83</v>
      </c>
      <c r="AC143">
        <f t="shared" si="70"/>
        <v>7.83</v>
      </c>
      <c r="AF143" s="9"/>
      <c r="AH143" s="3">
        <v>32.332999999999998</v>
      </c>
      <c r="AJ143" s="24"/>
    </row>
    <row r="144" spans="1:36" x14ac:dyDescent="0.2">
      <c r="D144" s="3">
        <v>263267</v>
      </c>
      <c r="E144">
        <v>50</v>
      </c>
      <c r="F144" s="16">
        <v>0.20423604651162791</v>
      </c>
      <c r="G144" s="13">
        <v>0.17501688372093027</v>
      </c>
      <c r="J144" s="16"/>
      <c r="K144" s="24"/>
      <c r="M144" s="51"/>
      <c r="N144" s="13"/>
      <c r="O144" s="50"/>
      <c r="P144" s="19">
        <v>5.1835000000000004</v>
      </c>
      <c r="Q144" s="19">
        <v>4.1159999999999997</v>
      </c>
      <c r="R144" s="19">
        <v>0.90500000000000003</v>
      </c>
      <c r="S144">
        <f t="shared" si="73"/>
        <v>17.5</v>
      </c>
      <c r="T144">
        <f t="shared" si="63"/>
        <v>90.711250000000007</v>
      </c>
      <c r="U144">
        <f t="shared" si="64"/>
        <v>72.03</v>
      </c>
      <c r="V144">
        <f t="shared" si="65"/>
        <v>15.8375</v>
      </c>
      <c r="Y144" s="9"/>
      <c r="Z144">
        <f>(0.5*($E144-$E143))</f>
        <v>5</v>
      </c>
      <c r="AA144">
        <f t="shared" si="71"/>
        <v>25.917500000000004</v>
      </c>
      <c r="AB144">
        <f t="shared" si="72"/>
        <v>20.58</v>
      </c>
      <c r="AC144">
        <f t="shared" si="70"/>
        <v>4.5250000000000004</v>
      </c>
      <c r="AF144" s="9"/>
      <c r="AJ144" s="24"/>
    </row>
    <row r="145" spans="1:36" x14ac:dyDescent="0.2">
      <c r="D145" s="3">
        <v>263266</v>
      </c>
      <c r="E145">
        <v>75</v>
      </c>
      <c r="F145" s="16">
        <v>6.0578488372093023E-2</v>
      </c>
      <c r="G145" s="13">
        <v>0.13885231976744183</v>
      </c>
      <c r="J145" s="16"/>
      <c r="K145" s="24"/>
      <c r="M145" s="51"/>
      <c r="N145" s="13"/>
      <c r="O145" s="50"/>
      <c r="P145" s="19">
        <v>9.4265000000000008</v>
      </c>
      <c r="Q145" s="19">
        <v>8.9695</v>
      </c>
      <c r="R145" s="19">
        <v>1.083</v>
      </c>
      <c r="S145">
        <f t="shared" si="73"/>
        <v>25</v>
      </c>
      <c r="T145">
        <f t="shared" si="63"/>
        <v>235.66250000000002</v>
      </c>
      <c r="U145">
        <f t="shared" si="64"/>
        <v>224.23750000000001</v>
      </c>
      <c r="V145">
        <f t="shared" si="65"/>
        <v>27.074999999999999</v>
      </c>
      <c r="Y145" s="9"/>
      <c r="Z145">
        <v>0</v>
      </c>
      <c r="AC145"/>
      <c r="AF145" s="9"/>
      <c r="AJ145" s="24"/>
    </row>
    <row r="146" spans="1:36" x14ac:dyDescent="0.2">
      <c r="D146" s="3">
        <v>263265</v>
      </c>
      <c r="E146">
        <v>100</v>
      </c>
      <c r="F146" s="16">
        <v>2.5962209302325595E-2</v>
      </c>
      <c r="G146" s="13">
        <v>0.11600088953488366</v>
      </c>
      <c r="J146" s="16"/>
      <c r="K146" s="24"/>
      <c r="M146" s="51"/>
      <c r="N146" s="13"/>
      <c r="O146" s="50"/>
      <c r="P146" s="19">
        <v>14.6225</v>
      </c>
      <c r="Q146" s="19">
        <v>12.928000000000001</v>
      </c>
      <c r="R146" s="19">
        <v>1.2575000000000001</v>
      </c>
      <c r="S146">
        <f t="shared" si="73"/>
        <v>37.5</v>
      </c>
      <c r="T146">
        <f t="shared" si="63"/>
        <v>548.34375</v>
      </c>
      <c r="U146">
        <f t="shared" si="64"/>
        <v>484.8</v>
      </c>
      <c r="V146">
        <f t="shared" si="65"/>
        <v>47.15625</v>
      </c>
      <c r="Y146" s="9"/>
      <c r="Z146">
        <v>0</v>
      </c>
      <c r="AC146"/>
      <c r="AF146" s="9"/>
      <c r="AJ146" s="24"/>
    </row>
    <row r="147" spans="1:36" x14ac:dyDescent="0.2">
      <c r="D147" s="3">
        <v>263264</v>
      </c>
      <c r="E147">
        <v>150</v>
      </c>
      <c r="F147" s="16">
        <v>2.7693023255813951E-2</v>
      </c>
      <c r="G147" s="13">
        <v>0.11653305813953488</v>
      </c>
      <c r="J147" s="16"/>
      <c r="K147" s="24"/>
      <c r="M147" s="51">
        <v>49.229228246914246</v>
      </c>
      <c r="N147" s="13">
        <v>3.1875</v>
      </c>
      <c r="O147" s="50">
        <v>142</v>
      </c>
      <c r="P147" s="19">
        <v>18.147500000000001</v>
      </c>
      <c r="Q147" s="19">
        <v>18.639499999999998</v>
      </c>
      <c r="R147" s="19">
        <v>1.387</v>
      </c>
      <c r="S147">
        <f>(0.5*($E147-$E146))</f>
        <v>25</v>
      </c>
      <c r="T147">
        <f t="shared" si="63"/>
        <v>453.6875</v>
      </c>
      <c r="U147">
        <f t="shared" si="64"/>
        <v>465.98749999999995</v>
      </c>
      <c r="V147">
        <f t="shared" si="65"/>
        <v>34.674999999999997</v>
      </c>
      <c r="Y147" s="9"/>
      <c r="Z147">
        <v>0</v>
      </c>
      <c r="AC147"/>
      <c r="AF147" s="9"/>
      <c r="AH147" s="3">
        <v>34.634999999999998</v>
      </c>
      <c r="AJ147" s="24"/>
    </row>
    <row r="148" spans="1:36" x14ac:dyDescent="0.2">
      <c r="A148" s="6">
        <v>37846</v>
      </c>
      <c r="B148" s="1">
        <v>0.56689814814814821</v>
      </c>
      <c r="C148" s="1" t="s">
        <v>22</v>
      </c>
      <c r="D148" s="3">
        <v>188561</v>
      </c>
      <c r="E148">
        <v>1</v>
      </c>
      <c r="F148" s="16">
        <v>0.67553668604651151</v>
      </c>
      <c r="G148" s="13">
        <v>0.19248370639534884</v>
      </c>
      <c r="H148" s="16">
        <v>40.291107655038758</v>
      </c>
      <c r="I148" s="19">
        <v>34.097349026162789</v>
      </c>
      <c r="J148" s="19">
        <v>32.242689631782945</v>
      </c>
      <c r="K148" s="19">
        <v>19.538877078488369</v>
      </c>
      <c r="L148" s="24">
        <v>225</v>
      </c>
      <c r="M148" s="52">
        <v>102.98119581756575</v>
      </c>
      <c r="N148" s="24">
        <v>5.6869999999999994</v>
      </c>
      <c r="O148" s="44">
        <v>254</v>
      </c>
      <c r="P148" s="19">
        <v>0</v>
      </c>
      <c r="Q148" s="19">
        <v>0.93500000000000005</v>
      </c>
      <c r="R148" s="19">
        <v>0.26250000000000001</v>
      </c>
      <c r="S148">
        <f>($E148)+(0.5*($E149-$E148))</f>
        <v>3</v>
      </c>
      <c r="T148">
        <f t="shared" si="63"/>
        <v>0</v>
      </c>
      <c r="U148">
        <f t="shared" si="64"/>
        <v>2.8050000000000002</v>
      </c>
      <c r="V148">
        <f t="shared" si="65"/>
        <v>0.78750000000000009</v>
      </c>
      <c r="W148" s="9">
        <f>SUM(T148:T157)</f>
        <v>1164.2212500000001</v>
      </c>
      <c r="X148" s="9">
        <f>SUM(U148:U157)</f>
        <v>1081.2069999999999</v>
      </c>
      <c r="Y148" s="9">
        <f>SUM(V148:V157)</f>
        <v>126.52424999999999</v>
      </c>
      <c r="Z148">
        <f>($E148)+(0.5*($E149-$E148))</f>
        <v>3</v>
      </c>
      <c r="AA148">
        <f>($Z148*P148)</f>
        <v>0</v>
      </c>
      <c r="AB148">
        <f>($Z148*Q148)</f>
        <v>2.8050000000000002</v>
      </c>
      <c r="AC148">
        <f t="shared" ref="AC148:AC154" si="74">($Z148*R148)</f>
        <v>0.78750000000000009</v>
      </c>
      <c r="AD148" s="9">
        <f>SUM(AA148:AA154)</f>
        <v>24.592500000000001</v>
      </c>
      <c r="AE148" s="9">
        <f>SUM(AB148:AB154)</f>
        <v>65.921999999999997</v>
      </c>
      <c r="AF148" s="9">
        <f>SUM(AC148:AC154)</f>
        <v>20.824249999999999</v>
      </c>
      <c r="AH148" s="3">
        <v>31.138999999999999</v>
      </c>
      <c r="AJ148" s="24"/>
    </row>
    <row r="149" spans="1:36" x14ac:dyDescent="0.2">
      <c r="D149" s="3">
        <v>188562</v>
      </c>
      <c r="E149">
        <v>5</v>
      </c>
      <c r="F149" s="16">
        <v>0.5889294186046512</v>
      </c>
      <c r="G149" s="13">
        <v>0.25562380813953484</v>
      </c>
      <c r="H149" s="16"/>
      <c r="I149" s="19"/>
      <c r="J149" s="16"/>
      <c r="K149" s="24"/>
      <c r="M149" s="52"/>
      <c r="N149" s="24"/>
      <c r="O149" s="44"/>
      <c r="P149" s="19">
        <v>0</v>
      </c>
      <c r="Q149" s="19">
        <v>0.90100000000000002</v>
      </c>
      <c r="R149" s="19">
        <v>0.23899999999999999</v>
      </c>
      <c r="S149">
        <f>(0.5*($E149-$E148))+(0.5*($E150-$E149))</f>
        <v>4.5</v>
      </c>
      <c r="T149">
        <f t="shared" si="63"/>
        <v>0</v>
      </c>
      <c r="U149">
        <f t="shared" si="64"/>
        <v>4.0545</v>
      </c>
      <c r="V149">
        <f t="shared" si="65"/>
        <v>1.0754999999999999</v>
      </c>
      <c r="Y149" s="9"/>
      <c r="Z149">
        <f>(0.5*($E149-$E148))+(0.5*($E150-$E149))</f>
        <v>4.5</v>
      </c>
      <c r="AA149">
        <f t="shared" ref="AA149:AA154" si="75">($Z149*P149)</f>
        <v>0</v>
      </c>
      <c r="AB149">
        <f t="shared" ref="AB149:AB154" si="76">($Z149*Q149)</f>
        <v>4.0545</v>
      </c>
      <c r="AC149">
        <f t="shared" si="74"/>
        <v>1.0754999999999999</v>
      </c>
      <c r="AF149" s="9"/>
      <c r="AJ149" s="24"/>
    </row>
    <row r="150" spans="1:36" x14ac:dyDescent="0.2">
      <c r="D150" s="3">
        <v>188563</v>
      </c>
      <c r="E150">
        <v>10</v>
      </c>
      <c r="F150" s="16">
        <v>0.65821523255813941</v>
      </c>
      <c r="G150" s="13">
        <v>0.27536572674418613</v>
      </c>
      <c r="J150" s="16"/>
      <c r="K150" s="24"/>
      <c r="M150" s="52"/>
      <c r="N150" s="24"/>
      <c r="O150" s="44"/>
      <c r="P150" s="19">
        <v>0</v>
      </c>
      <c r="Q150" s="19">
        <v>1.014</v>
      </c>
      <c r="R150" s="19">
        <v>0.28149999999999997</v>
      </c>
      <c r="S150">
        <f t="shared" ref="S150:S156" si="77">(0.5*($E150-$E149))+(0.5*($E151-$E150))</f>
        <v>7.5</v>
      </c>
      <c r="T150">
        <f t="shared" si="63"/>
        <v>0</v>
      </c>
      <c r="U150">
        <f t="shared" si="64"/>
        <v>7.6050000000000004</v>
      </c>
      <c r="V150">
        <f t="shared" si="65"/>
        <v>2.1112499999999996</v>
      </c>
      <c r="Y150" s="9"/>
      <c r="Z150">
        <f>(0.5*($E150-$E149))+(0.5*($E151-$E150))</f>
        <v>7.5</v>
      </c>
      <c r="AA150">
        <f t="shared" si="75"/>
        <v>0</v>
      </c>
      <c r="AB150">
        <f t="shared" si="76"/>
        <v>7.6050000000000004</v>
      </c>
      <c r="AC150">
        <f t="shared" si="74"/>
        <v>2.1112499999999996</v>
      </c>
      <c r="AF150" s="9"/>
      <c r="AJ150" s="24"/>
    </row>
    <row r="151" spans="1:36" x14ac:dyDescent="0.2">
      <c r="D151" s="3">
        <v>188564</v>
      </c>
      <c r="E151">
        <v>20</v>
      </c>
      <c r="F151" s="16">
        <v>0.53696505813953488</v>
      </c>
      <c r="G151" s="13">
        <v>0.21886299418604646</v>
      </c>
      <c r="H151" s="16"/>
      <c r="I151" s="19"/>
      <c r="J151" s="16"/>
      <c r="K151" s="24"/>
      <c r="M151" s="52"/>
      <c r="N151" s="24"/>
      <c r="O151" s="44"/>
      <c r="P151" s="19">
        <v>0</v>
      </c>
      <c r="Q151" s="19">
        <v>1.0680000000000001</v>
      </c>
      <c r="R151" s="19">
        <v>0.33050000000000002</v>
      </c>
      <c r="S151">
        <f t="shared" si="77"/>
        <v>10</v>
      </c>
      <c r="T151">
        <f t="shared" si="63"/>
        <v>0</v>
      </c>
      <c r="U151">
        <f t="shared" si="64"/>
        <v>10.68</v>
      </c>
      <c r="V151">
        <f t="shared" si="65"/>
        <v>3.3050000000000002</v>
      </c>
      <c r="Y151" s="9"/>
      <c r="Z151">
        <f>(0.5*($E151-$E150))+(0.5*($E152-$E151))</f>
        <v>10</v>
      </c>
      <c r="AA151">
        <f t="shared" si="75"/>
        <v>0</v>
      </c>
      <c r="AB151">
        <f t="shared" si="76"/>
        <v>10.68</v>
      </c>
      <c r="AC151">
        <f t="shared" si="74"/>
        <v>3.3050000000000002</v>
      </c>
      <c r="AF151" s="9"/>
      <c r="AJ151" s="24"/>
    </row>
    <row r="152" spans="1:36" x14ac:dyDescent="0.2">
      <c r="D152" s="3">
        <v>188565</v>
      </c>
      <c r="E152">
        <v>30</v>
      </c>
      <c r="F152" s="16">
        <v>0.88339412790697702</v>
      </c>
      <c r="G152" s="13">
        <v>0.62493383720930207</v>
      </c>
      <c r="H152" s="16"/>
      <c r="I152" s="19"/>
      <c r="J152" s="16"/>
      <c r="K152" s="24"/>
      <c r="M152" s="52"/>
      <c r="N152" s="24"/>
      <c r="O152" s="44"/>
      <c r="P152" s="19">
        <v>0</v>
      </c>
      <c r="Q152" s="19">
        <v>0.96449999999999991</v>
      </c>
      <c r="R152" s="19">
        <v>0.40450000000000003</v>
      </c>
      <c r="S152">
        <f t="shared" si="77"/>
        <v>10</v>
      </c>
      <c r="T152">
        <f t="shared" si="63"/>
        <v>0</v>
      </c>
      <c r="U152">
        <f t="shared" si="64"/>
        <v>9.6449999999999996</v>
      </c>
      <c r="V152">
        <f t="shared" si="65"/>
        <v>4.0449999999999999</v>
      </c>
      <c r="Y152" s="9"/>
      <c r="Z152">
        <f>(0.5*($E152-$E151))+(0.5*($E153-$E152))</f>
        <v>10</v>
      </c>
      <c r="AA152">
        <f t="shared" si="75"/>
        <v>0</v>
      </c>
      <c r="AB152">
        <f t="shared" si="76"/>
        <v>9.6449999999999996</v>
      </c>
      <c r="AC152">
        <f t="shared" si="74"/>
        <v>4.0449999999999999</v>
      </c>
      <c r="AF152" s="9"/>
      <c r="AJ152" s="24"/>
    </row>
    <row r="153" spans="1:36" x14ac:dyDescent="0.2">
      <c r="D153" s="3">
        <v>188566</v>
      </c>
      <c r="E153">
        <v>40</v>
      </c>
      <c r="F153" s="16">
        <v>0.6582152325581393</v>
      </c>
      <c r="G153" s="13">
        <v>0.53881822674418622</v>
      </c>
      <c r="H153" s="16"/>
      <c r="I153" s="19"/>
      <c r="J153" s="16"/>
      <c r="K153" s="24"/>
      <c r="M153" s="52">
        <v>94.226821920681999</v>
      </c>
      <c r="N153" s="24">
        <v>7.1779999999999999</v>
      </c>
      <c r="O153" s="44">
        <v>320.5</v>
      </c>
      <c r="P153" s="19">
        <v>0.86650000000000005</v>
      </c>
      <c r="Q153" s="19">
        <v>1.246</v>
      </c>
      <c r="R153" s="19">
        <v>0.56000000000000005</v>
      </c>
      <c r="S153">
        <f t="shared" si="77"/>
        <v>10</v>
      </c>
      <c r="T153">
        <f t="shared" si="63"/>
        <v>8.6650000000000009</v>
      </c>
      <c r="U153">
        <f t="shared" si="64"/>
        <v>12.46</v>
      </c>
      <c r="V153">
        <f t="shared" si="65"/>
        <v>5.6000000000000005</v>
      </c>
      <c r="Y153" s="9"/>
      <c r="Z153">
        <f>(0.5*($E153-$E152))+(0.5*($E154-$E153))</f>
        <v>10</v>
      </c>
      <c r="AA153">
        <f t="shared" si="75"/>
        <v>8.6650000000000009</v>
      </c>
      <c r="AB153">
        <f t="shared" si="76"/>
        <v>12.46</v>
      </c>
      <c r="AC153">
        <f t="shared" si="74"/>
        <v>5.6000000000000005</v>
      </c>
      <c r="AF153" s="9"/>
      <c r="AH153" s="3">
        <v>32.191000000000003</v>
      </c>
      <c r="AJ153" s="24"/>
    </row>
    <row r="154" spans="1:36" x14ac:dyDescent="0.2">
      <c r="D154" s="3">
        <v>188567</v>
      </c>
      <c r="E154">
        <v>50</v>
      </c>
      <c r="F154" s="16">
        <v>0.36870775193798455</v>
      </c>
      <c r="G154" s="13">
        <v>0.38394505813953506</v>
      </c>
      <c r="H154" s="16"/>
      <c r="I154" s="19"/>
      <c r="J154" s="16"/>
      <c r="K154" s="24"/>
      <c r="M154" s="52"/>
      <c r="N154" s="24"/>
      <c r="O154" s="44"/>
      <c r="P154" s="19">
        <v>3.1855000000000002</v>
      </c>
      <c r="Q154" s="19">
        <v>3.7344999999999997</v>
      </c>
      <c r="R154" s="19">
        <v>0.78</v>
      </c>
      <c r="S154">
        <f t="shared" si="77"/>
        <v>17.5</v>
      </c>
      <c r="T154">
        <f t="shared" si="63"/>
        <v>55.746250000000003</v>
      </c>
      <c r="U154">
        <f t="shared" si="64"/>
        <v>65.353749999999991</v>
      </c>
      <c r="V154">
        <f t="shared" si="65"/>
        <v>13.65</v>
      </c>
      <c r="Y154" s="9"/>
      <c r="Z154">
        <f>(0.5*($E154-$E153))</f>
        <v>5</v>
      </c>
      <c r="AA154">
        <f t="shared" si="75"/>
        <v>15.927500000000002</v>
      </c>
      <c r="AB154">
        <f t="shared" si="76"/>
        <v>18.672499999999999</v>
      </c>
      <c r="AC154">
        <f t="shared" si="74"/>
        <v>3.9000000000000004</v>
      </c>
      <c r="AF154" s="9"/>
      <c r="AJ154" s="24"/>
    </row>
    <row r="155" spans="1:36" x14ac:dyDescent="0.2">
      <c r="D155" s="3">
        <v>188568</v>
      </c>
      <c r="E155">
        <v>75</v>
      </c>
      <c r="F155" s="16">
        <v>7.5765271317829466E-2</v>
      </c>
      <c r="G155" s="13">
        <v>0.1961881395348837</v>
      </c>
      <c r="H155" s="16"/>
      <c r="I155" s="19"/>
      <c r="J155" s="16"/>
      <c r="K155" s="24"/>
      <c r="M155" s="52"/>
      <c r="N155" s="24"/>
      <c r="O155" s="44"/>
      <c r="P155" s="19">
        <v>10.417999999999999</v>
      </c>
      <c r="Q155" s="19">
        <v>8.5790000000000006</v>
      </c>
      <c r="R155" s="19">
        <v>1.0859999999999999</v>
      </c>
      <c r="S155">
        <f t="shared" si="77"/>
        <v>25</v>
      </c>
      <c r="T155">
        <f t="shared" si="63"/>
        <v>260.45</v>
      </c>
      <c r="U155">
        <f t="shared" si="64"/>
        <v>214.47500000000002</v>
      </c>
      <c r="V155">
        <f t="shared" si="65"/>
        <v>27.149999999999995</v>
      </c>
      <c r="Y155" s="9"/>
      <c r="Z155">
        <v>0</v>
      </c>
      <c r="AC155"/>
      <c r="AF155" s="9"/>
      <c r="AJ155" s="24"/>
    </row>
    <row r="156" spans="1:36" x14ac:dyDescent="0.2">
      <c r="D156" s="3">
        <v>188569</v>
      </c>
      <c r="E156">
        <v>100</v>
      </c>
      <c r="F156" s="16">
        <v>3.2716821705426349E-2</v>
      </c>
      <c r="G156" s="13">
        <v>0.10753465116279071</v>
      </c>
      <c r="H156" s="16"/>
      <c r="I156" s="19"/>
      <c r="J156" s="16"/>
      <c r="K156" s="24"/>
      <c r="M156" s="52"/>
      <c r="N156" s="24"/>
      <c r="O156" s="44"/>
      <c r="P156" s="19">
        <v>15.076000000000001</v>
      </c>
      <c r="Q156" s="19">
        <v>12.3415</v>
      </c>
      <c r="R156" s="19">
        <v>1.2719999999999998</v>
      </c>
      <c r="S156">
        <f t="shared" si="77"/>
        <v>32.5</v>
      </c>
      <c r="T156">
        <f t="shared" si="63"/>
        <v>489.97</v>
      </c>
      <c r="U156">
        <f t="shared" si="64"/>
        <v>401.09875</v>
      </c>
      <c r="V156">
        <f t="shared" si="65"/>
        <v>41.339999999999996</v>
      </c>
      <c r="Y156" s="9"/>
      <c r="Z156">
        <v>0</v>
      </c>
      <c r="AC156"/>
      <c r="AF156" s="9"/>
      <c r="AJ156" s="24"/>
    </row>
    <row r="157" spans="1:36" x14ac:dyDescent="0.2">
      <c r="D157" s="3">
        <v>188570</v>
      </c>
      <c r="E157">
        <v>140</v>
      </c>
      <c r="F157" s="16">
        <v>2.4107131782945747E-2</v>
      </c>
      <c r="G157" s="13">
        <v>6.7978953488372088E-2</v>
      </c>
      <c r="H157" s="16"/>
      <c r="I157" s="19"/>
      <c r="J157" s="16"/>
      <c r="K157" s="24"/>
      <c r="M157" s="52">
        <v>51.632422537656538</v>
      </c>
      <c r="N157" s="24">
        <v>3.383</v>
      </c>
      <c r="O157" s="44">
        <v>151</v>
      </c>
      <c r="P157" s="19">
        <v>17.4695</v>
      </c>
      <c r="Q157" s="19">
        <v>17.651499999999999</v>
      </c>
      <c r="R157" s="19">
        <v>1.373</v>
      </c>
      <c r="S157">
        <f>(0.5*($E157-$E156))</f>
        <v>20</v>
      </c>
      <c r="T157">
        <f t="shared" si="63"/>
        <v>349.39</v>
      </c>
      <c r="U157">
        <f t="shared" si="64"/>
        <v>353.03</v>
      </c>
      <c r="V157">
        <f t="shared" si="65"/>
        <v>27.46</v>
      </c>
      <c r="Y157" s="9"/>
      <c r="Z157">
        <v>0</v>
      </c>
      <c r="AC157"/>
      <c r="AF157" s="9"/>
      <c r="AH157" s="3">
        <v>34.393000000000001</v>
      </c>
      <c r="AJ157" s="24"/>
    </row>
    <row r="158" spans="1:36" x14ac:dyDescent="0.2">
      <c r="A158" s="6">
        <v>37867</v>
      </c>
      <c r="B158" s="1">
        <v>0.57847222222222217</v>
      </c>
      <c r="C158" s="1" t="s">
        <v>22</v>
      </c>
      <c r="D158" s="3">
        <v>188571</v>
      </c>
      <c r="E158">
        <v>1</v>
      </c>
      <c r="F158" s="16">
        <v>0.45791124031007757</v>
      </c>
      <c r="G158" s="13">
        <v>0.16816220930232556</v>
      </c>
      <c r="H158" s="16">
        <v>79.802106395348844</v>
      </c>
      <c r="I158" s="19">
        <v>46.508666860465119</v>
      </c>
      <c r="J158" s="19">
        <v>59.013566279069764</v>
      </c>
      <c r="K158" s="19">
        <v>29.229938372093024</v>
      </c>
      <c r="L158" s="24">
        <v>246</v>
      </c>
      <c r="M158" s="51">
        <v>99.225747272453333</v>
      </c>
      <c r="N158" s="3">
        <v>5.6029999999999998</v>
      </c>
      <c r="O158" s="3">
        <v>250.5</v>
      </c>
      <c r="P158" s="19">
        <v>1.3000000000000001E-2</v>
      </c>
      <c r="Q158" s="19">
        <v>0.62549999999999994</v>
      </c>
      <c r="R158" s="19">
        <v>0.21099999999999999</v>
      </c>
      <c r="S158">
        <f>($E158)+(0.5*($E159-$E158))</f>
        <v>3</v>
      </c>
      <c r="T158">
        <f t="shared" si="63"/>
        <v>3.9000000000000007E-2</v>
      </c>
      <c r="U158">
        <f t="shared" si="64"/>
        <v>1.8764999999999998</v>
      </c>
      <c r="V158">
        <f t="shared" si="65"/>
        <v>0.63300000000000001</v>
      </c>
      <c r="W158" s="9">
        <f>SUM(T158:T167)</f>
        <v>934.70900000000006</v>
      </c>
      <c r="X158" s="9">
        <f>SUM(U158:U167)</f>
        <v>927.50524999999993</v>
      </c>
      <c r="Y158" s="9">
        <f>SUM(V158:V167)</f>
        <v>114.66525000000001</v>
      </c>
      <c r="Z158">
        <f>($E158)+(0.5*($E159-$E158))</f>
        <v>3</v>
      </c>
      <c r="AA158">
        <f>($Z158*P158)</f>
        <v>3.9000000000000007E-2</v>
      </c>
      <c r="AB158">
        <f>($Z158*Q158)</f>
        <v>1.8764999999999998</v>
      </c>
      <c r="AC158">
        <f t="shared" ref="AC158:AC164" si="78">($Z158*R158)</f>
        <v>0.63300000000000001</v>
      </c>
      <c r="AD158" s="9">
        <f>SUM(AA158:AA164)</f>
        <v>35.225250000000003</v>
      </c>
      <c r="AE158" s="9">
        <f>SUM(AB158:AB164)</f>
        <v>67.930250000000001</v>
      </c>
      <c r="AF158" s="9">
        <f>SUM(AC158:AC164)</f>
        <v>19.5365</v>
      </c>
      <c r="AH158" s="3">
        <v>31.225000000000001</v>
      </c>
      <c r="AJ158" s="24"/>
    </row>
    <row r="159" spans="1:36" x14ac:dyDescent="0.2">
      <c r="D159" s="3">
        <v>188572</v>
      </c>
      <c r="E159">
        <v>5</v>
      </c>
      <c r="F159" s="16">
        <v>0.48764573643410863</v>
      </c>
      <c r="G159" s="13">
        <v>0.19170959302325552</v>
      </c>
      <c r="I159" s="19"/>
      <c r="J159" s="19"/>
      <c r="M159" s="51"/>
      <c r="N159" s="3"/>
      <c r="O159" s="3"/>
      <c r="P159" s="19">
        <v>0</v>
      </c>
      <c r="Q159" s="19">
        <v>0.62250000000000005</v>
      </c>
      <c r="R159" s="19">
        <v>0.19550000000000001</v>
      </c>
      <c r="S159">
        <f>(0.5*($E159-$E158))+(0.5*($E160-$E159))</f>
        <v>4.5</v>
      </c>
      <c r="T159">
        <f t="shared" si="63"/>
        <v>0</v>
      </c>
      <c r="U159">
        <f t="shared" si="64"/>
        <v>2.8012500000000005</v>
      </c>
      <c r="V159">
        <f t="shared" si="65"/>
        <v>0.87975000000000003</v>
      </c>
      <c r="Y159" s="9"/>
      <c r="Z159">
        <f>(0.5*($E159-$E158))+(0.5*($E160-$E159))</f>
        <v>4.5</v>
      </c>
      <c r="AA159">
        <f t="shared" ref="AA159:AA164" si="79">($Z159*P159)</f>
        <v>0</v>
      </c>
      <c r="AB159">
        <f t="shared" ref="AB159:AB164" si="80">($Z159*Q159)</f>
        <v>2.8012500000000005</v>
      </c>
      <c r="AC159">
        <f t="shared" si="78"/>
        <v>0.87975000000000003</v>
      </c>
      <c r="AF159" s="9"/>
      <c r="AJ159" s="24"/>
    </row>
    <row r="160" spans="1:36" x14ac:dyDescent="0.2">
      <c r="D160" s="3">
        <v>188573</v>
      </c>
      <c r="E160">
        <v>10</v>
      </c>
      <c r="F160" s="16">
        <v>0.46980503875969004</v>
      </c>
      <c r="G160" s="13">
        <v>0.23185116279069742</v>
      </c>
      <c r="J160" s="19"/>
      <c r="P160" s="19">
        <v>1.5E-3</v>
      </c>
      <c r="Q160" s="19">
        <v>0.61899999999999999</v>
      </c>
      <c r="R160" s="19">
        <v>0.19850000000000001</v>
      </c>
      <c r="S160">
        <f t="shared" ref="S160:S166" si="81">(0.5*($E160-$E159))+(0.5*($E161-$E160))</f>
        <v>7.5</v>
      </c>
      <c r="T160">
        <f t="shared" si="63"/>
        <v>1.125E-2</v>
      </c>
      <c r="U160">
        <f t="shared" si="64"/>
        <v>4.6425000000000001</v>
      </c>
      <c r="V160">
        <f t="shared" si="65"/>
        <v>1.48875</v>
      </c>
      <c r="Y160" s="9"/>
      <c r="Z160">
        <f>(0.5*($E160-$E159))+(0.5*($E161-$E160))</f>
        <v>7.5</v>
      </c>
      <c r="AA160">
        <f t="shared" si="79"/>
        <v>1.125E-2</v>
      </c>
      <c r="AB160">
        <f t="shared" si="80"/>
        <v>4.6425000000000001</v>
      </c>
      <c r="AC160">
        <f t="shared" si="78"/>
        <v>1.48875</v>
      </c>
      <c r="AF160" s="9"/>
      <c r="AJ160" s="24"/>
    </row>
    <row r="161" spans="1:36" x14ac:dyDescent="0.2">
      <c r="D161" s="3">
        <v>188574</v>
      </c>
      <c r="E161">
        <v>20</v>
      </c>
      <c r="F161" s="16">
        <v>1.5242879069767441</v>
      </c>
      <c r="G161" s="13">
        <v>0.76363783430232557</v>
      </c>
      <c r="I161" s="19"/>
      <c r="J161" s="19"/>
      <c r="K161" s="24"/>
      <c r="P161" s="19">
        <v>0</v>
      </c>
      <c r="Q161" s="19">
        <v>1.0024999999999999</v>
      </c>
      <c r="R161" s="19">
        <v>0.30599999999999999</v>
      </c>
      <c r="S161">
        <f t="shared" si="81"/>
        <v>10</v>
      </c>
      <c r="T161">
        <f t="shared" si="63"/>
        <v>0</v>
      </c>
      <c r="U161">
        <f t="shared" si="64"/>
        <v>10.024999999999999</v>
      </c>
      <c r="V161">
        <f t="shared" si="65"/>
        <v>3.06</v>
      </c>
      <c r="Y161" s="9"/>
      <c r="Z161">
        <f>(0.5*($E161-$E160))+(0.5*($E162-$E161))</f>
        <v>10</v>
      </c>
      <c r="AA161">
        <f t="shared" si="79"/>
        <v>0</v>
      </c>
      <c r="AB161">
        <f t="shared" si="80"/>
        <v>10.024999999999999</v>
      </c>
      <c r="AC161">
        <f t="shared" si="78"/>
        <v>3.06</v>
      </c>
      <c r="AF161" s="9"/>
      <c r="AJ161" s="24"/>
    </row>
    <row r="162" spans="1:36" x14ac:dyDescent="0.2">
      <c r="D162" s="3">
        <v>188575</v>
      </c>
      <c r="E162">
        <v>30</v>
      </c>
      <c r="F162" s="16">
        <v>1.8187526162790695</v>
      </c>
      <c r="G162" s="13">
        <v>0.97926723837209328</v>
      </c>
      <c r="I162" s="19"/>
      <c r="J162" s="19"/>
      <c r="K162" s="24"/>
      <c r="P162" s="19">
        <v>0.38950000000000001</v>
      </c>
      <c r="Q162" s="19">
        <v>1.1835</v>
      </c>
      <c r="R162" s="19">
        <v>0.42249999999999999</v>
      </c>
      <c r="S162">
        <f t="shared" si="81"/>
        <v>10</v>
      </c>
      <c r="T162">
        <f t="shared" si="63"/>
        <v>3.895</v>
      </c>
      <c r="U162">
        <f t="shared" si="64"/>
        <v>11.835000000000001</v>
      </c>
      <c r="V162">
        <f t="shared" si="65"/>
        <v>4.2249999999999996</v>
      </c>
      <c r="Y162" s="9"/>
      <c r="Z162">
        <f>(0.5*($E162-$E161))+(0.5*($E163-$E162))</f>
        <v>10</v>
      </c>
      <c r="AA162">
        <f t="shared" si="79"/>
        <v>3.895</v>
      </c>
      <c r="AB162">
        <f t="shared" si="80"/>
        <v>11.835000000000001</v>
      </c>
      <c r="AC162">
        <f t="shared" si="78"/>
        <v>4.2249999999999996</v>
      </c>
      <c r="AF162" s="9"/>
      <c r="AJ162" s="24"/>
    </row>
    <row r="163" spans="1:36" x14ac:dyDescent="0.2">
      <c r="D163" s="3">
        <v>188576</v>
      </c>
      <c r="E163">
        <v>40</v>
      </c>
      <c r="F163" s="16">
        <v>1.6975024418604654</v>
      </c>
      <c r="G163" s="13">
        <v>0.74712950581395365</v>
      </c>
      <c r="I163" s="19"/>
      <c r="J163" s="19"/>
      <c r="K163" s="24"/>
      <c r="M163" s="51">
        <v>93.806630143165918</v>
      </c>
      <c r="N163" s="3">
        <v>7.05</v>
      </c>
      <c r="O163" s="3">
        <v>314.5</v>
      </c>
      <c r="P163" s="19">
        <v>1.4765000000000001</v>
      </c>
      <c r="Q163" s="19">
        <v>2.1375000000000002</v>
      </c>
      <c r="R163" s="19">
        <v>0.5615</v>
      </c>
      <c r="S163">
        <f t="shared" si="81"/>
        <v>10</v>
      </c>
      <c r="T163">
        <f t="shared" si="63"/>
        <v>14.765000000000001</v>
      </c>
      <c r="U163">
        <f t="shared" si="64"/>
        <v>21.375</v>
      </c>
      <c r="V163">
        <f t="shared" si="65"/>
        <v>5.6150000000000002</v>
      </c>
      <c r="Y163" s="9"/>
      <c r="Z163">
        <f>(0.5*($E163-$E162))+(0.5*($E164-$E163))</f>
        <v>10</v>
      </c>
      <c r="AA163">
        <f t="shared" si="79"/>
        <v>14.765000000000001</v>
      </c>
      <c r="AB163">
        <f t="shared" si="80"/>
        <v>21.375</v>
      </c>
      <c r="AC163">
        <f t="shared" si="78"/>
        <v>5.6150000000000002</v>
      </c>
      <c r="AF163" s="9"/>
      <c r="AH163" s="3">
        <v>32.155000000000001</v>
      </c>
      <c r="AJ163" s="24"/>
    </row>
    <row r="164" spans="1:36" x14ac:dyDescent="0.2">
      <c r="D164" s="3">
        <v>188577</v>
      </c>
      <c r="E164">
        <v>50</v>
      </c>
      <c r="F164" s="16">
        <v>0.30329186046511625</v>
      </c>
      <c r="G164" s="13">
        <v>0.24470581395348837</v>
      </c>
      <c r="I164" s="19"/>
      <c r="J164" s="19"/>
      <c r="K164" s="24"/>
      <c r="M164" s="51"/>
      <c r="N164" s="3"/>
      <c r="O164" s="3"/>
      <c r="P164" s="19">
        <v>3.3029999999999999</v>
      </c>
      <c r="Q164" s="19">
        <v>3.0750000000000002</v>
      </c>
      <c r="R164" s="19">
        <v>0.72699999999999998</v>
      </c>
      <c r="S164">
        <f t="shared" si="81"/>
        <v>17.5</v>
      </c>
      <c r="T164">
        <f t="shared" si="63"/>
        <v>57.802500000000002</v>
      </c>
      <c r="U164">
        <f t="shared" si="64"/>
        <v>53.8125</v>
      </c>
      <c r="V164">
        <f t="shared" si="65"/>
        <v>12.7225</v>
      </c>
      <c r="Y164" s="9"/>
      <c r="Z164">
        <f>(0.5*($E164-$E163))</f>
        <v>5</v>
      </c>
      <c r="AA164">
        <f t="shared" si="79"/>
        <v>16.515000000000001</v>
      </c>
      <c r="AB164">
        <f t="shared" si="80"/>
        <v>15.375</v>
      </c>
      <c r="AC164">
        <f t="shared" si="78"/>
        <v>3.6349999999999998</v>
      </c>
      <c r="AF164" s="9"/>
      <c r="AJ164" s="24"/>
    </row>
    <row r="165" spans="1:36" x14ac:dyDescent="0.2">
      <c r="D165" s="3">
        <v>188578</v>
      </c>
      <c r="E165">
        <v>75</v>
      </c>
      <c r="F165" s="16">
        <v>0.26166356589147288</v>
      </c>
      <c r="G165" s="13">
        <v>0.21776947674418595</v>
      </c>
      <c r="I165" s="19"/>
      <c r="J165" s="19"/>
      <c r="K165" s="24"/>
      <c r="P165" s="19">
        <v>7.4794999999999998</v>
      </c>
      <c r="Q165" s="19">
        <v>6.6520000000000001</v>
      </c>
      <c r="R165" s="19">
        <v>0.9365</v>
      </c>
      <c r="S165">
        <f t="shared" si="81"/>
        <v>25</v>
      </c>
      <c r="T165">
        <f t="shared" si="63"/>
        <v>186.98749999999998</v>
      </c>
      <c r="U165">
        <f t="shared" si="64"/>
        <v>166.3</v>
      </c>
      <c r="V165">
        <f t="shared" si="65"/>
        <v>23.412500000000001</v>
      </c>
      <c r="Y165" s="9"/>
      <c r="Z165">
        <v>0</v>
      </c>
      <c r="AC165"/>
      <c r="AF165" s="9"/>
      <c r="AJ165" s="24"/>
    </row>
    <row r="166" spans="1:36" x14ac:dyDescent="0.2">
      <c r="D166" s="3">
        <v>188579</v>
      </c>
      <c r="E166">
        <v>100</v>
      </c>
      <c r="F166" s="16">
        <v>0.29734496124031007</v>
      </c>
      <c r="G166" s="13">
        <v>0.20532383720930233</v>
      </c>
      <c r="I166" s="19"/>
      <c r="J166" s="19"/>
      <c r="K166" s="24"/>
      <c r="P166" s="19">
        <v>10.4175</v>
      </c>
      <c r="Q166" s="19">
        <v>8.9469999999999992</v>
      </c>
      <c r="R166" s="19">
        <v>1.0655000000000001</v>
      </c>
      <c r="S166">
        <f t="shared" si="81"/>
        <v>32.5</v>
      </c>
      <c r="T166">
        <f t="shared" si="63"/>
        <v>338.56875000000002</v>
      </c>
      <c r="U166">
        <f t="shared" si="64"/>
        <v>290.77749999999997</v>
      </c>
      <c r="V166">
        <f t="shared" si="65"/>
        <v>34.628750000000004</v>
      </c>
      <c r="Y166" s="9"/>
      <c r="Z166">
        <v>0</v>
      </c>
      <c r="AC166"/>
      <c r="AF166" s="9"/>
      <c r="AJ166" s="24"/>
    </row>
    <row r="167" spans="1:36" x14ac:dyDescent="0.2">
      <c r="D167" s="3">
        <v>188580</v>
      </c>
      <c r="E167">
        <v>140</v>
      </c>
      <c r="F167" s="16">
        <v>3.960457364341087E-2</v>
      </c>
      <c r="G167" s="13">
        <v>0.10513220930232557</v>
      </c>
      <c r="I167" s="19"/>
      <c r="J167" s="19"/>
      <c r="K167" s="24"/>
      <c r="M167" s="51">
        <v>53.659175183111351</v>
      </c>
      <c r="N167" s="3">
        <v>3.6435000000000004</v>
      </c>
      <c r="O167" s="3">
        <v>163</v>
      </c>
      <c r="P167" s="19">
        <v>16.632000000000001</v>
      </c>
      <c r="Q167" s="19">
        <v>18.202999999999999</v>
      </c>
      <c r="R167" s="19">
        <v>1.4</v>
      </c>
      <c r="S167">
        <f>(0.5*($E167-$E166))</f>
        <v>20</v>
      </c>
      <c r="T167">
        <f t="shared" si="63"/>
        <v>332.64000000000004</v>
      </c>
      <c r="U167">
        <f t="shared" si="64"/>
        <v>364.06</v>
      </c>
      <c r="V167">
        <f t="shared" si="65"/>
        <v>28</v>
      </c>
      <c r="Y167" s="9"/>
      <c r="Z167">
        <v>0</v>
      </c>
      <c r="AC167"/>
      <c r="AF167" s="9"/>
      <c r="AH167" s="3">
        <v>34.082999999999998</v>
      </c>
      <c r="AJ167" s="24"/>
    </row>
    <row r="168" spans="1:36" x14ac:dyDescent="0.2">
      <c r="A168" s="6">
        <v>37880</v>
      </c>
      <c r="B168" s="1">
        <v>0.55018518518518522</v>
      </c>
      <c r="C168" s="1" t="s">
        <v>22</v>
      </c>
      <c r="D168" s="3">
        <v>188581</v>
      </c>
      <c r="E168">
        <v>1</v>
      </c>
      <c r="F168" s="16">
        <v>0.3865484496124032</v>
      </c>
      <c r="G168" s="13">
        <v>0.20059098837209294</v>
      </c>
      <c r="H168" s="16">
        <v>47.40486395348838</v>
      </c>
      <c r="I168" s="19">
        <v>35.160718604651166</v>
      </c>
      <c r="J168" s="19">
        <v>40.456844186046517</v>
      </c>
      <c r="K168" s="24">
        <v>22.137538081395348</v>
      </c>
      <c r="L168" s="24">
        <v>259</v>
      </c>
      <c r="M168" s="51">
        <v>98.216114566459879</v>
      </c>
      <c r="N168" s="3">
        <v>5.4630000000000001</v>
      </c>
      <c r="O168" s="3">
        <v>244</v>
      </c>
      <c r="P168" s="19">
        <v>5.6500000000000002E-2</v>
      </c>
      <c r="Q168" s="19">
        <v>0.78099999999999992</v>
      </c>
      <c r="R168" s="19">
        <v>0.13100000000000001</v>
      </c>
      <c r="S168">
        <f>($E168)+(0.5*($E169-$E168))</f>
        <v>3</v>
      </c>
      <c r="T168">
        <f t="shared" si="63"/>
        <v>0.16950000000000001</v>
      </c>
      <c r="U168">
        <f t="shared" si="64"/>
        <v>2.343</v>
      </c>
      <c r="V168">
        <f t="shared" si="65"/>
        <v>0.39300000000000002</v>
      </c>
      <c r="W168" s="9">
        <f>SUM(T168:T177)</f>
        <v>1077.5762500000001</v>
      </c>
      <c r="X168" s="9">
        <f>SUM(U168:U177)</f>
        <v>1109.8820000000001</v>
      </c>
      <c r="Y168" s="9">
        <f>SUM(V168:V177)</f>
        <v>120.837</v>
      </c>
      <c r="Z168">
        <f>($E168)+(0.5*($E169-$E168))</f>
        <v>3</v>
      </c>
      <c r="AA168">
        <f>($Z168*P168)</f>
        <v>0.16950000000000001</v>
      </c>
      <c r="AB168">
        <f>($Z168*Q168)</f>
        <v>2.343</v>
      </c>
      <c r="AC168">
        <f t="shared" ref="AC168:AC174" si="82">($Z168*R168)</f>
        <v>0.39300000000000002</v>
      </c>
      <c r="AD168" s="9">
        <f>SUM(AA168:AA174)</f>
        <v>61.517500000000005</v>
      </c>
      <c r="AE168" s="9">
        <f>SUM(AB168:AB174)</f>
        <v>91.453249999999997</v>
      </c>
      <c r="AF168" s="9">
        <f>SUM(AC168:AC174)</f>
        <v>21.0745</v>
      </c>
      <c r="AH168" s="3">
        <v>30.26</v>
      </c>
      <c r="AJ168" s="24"/>
    </row>
    <row r="169" spans="1:36" x14ac:dyDescent="0.2">
      <c r="D169" s="3">
        <v>188582</v>
      </c>
      <c r="E169">
        <v>5</v>
      </c>
      <c r="F169" s="16">
        <v>0.38654844961240309</v>
      </c>
      <c r="G169" s="13">
        <v>0.18551598837209304</v>
      </c>
      <c r="H169" s="16"/>
      <c r="I169" s="24"/>
      <c r="J169" s="16"/>
      <c r="K169" s="24"/>
      <c r="M169" s="51"/>
      <c r="N169" s="3"/>
      <c r="O169" s="3"/>
      <c r="P169" s="19">
        <v>2.9000000000000001E-2</v>
      </c>
      <c r="Q169" s="19">
        <v>0.73199999999999998</v>
      </c>
      <c r="R169" s="19">
        <v>0.13950000000000001</v>
      </c>
      <c r="S169">
        <f>(0.5*($E169-$E168))+(0.5*($E170-$E169))</f>
        <v>4.5</v>
      </c>
      <c r="T169">
        <f t="shared" si="63"/>
        <v>0.1305</v>
      </c>
      <c r="U169">
        <f t="shared" si="64"/>
        <v>3.294</v>
      </c>
      <c r="V169">
        <f t="shared" si="65"/>
        <v>0.62775000000000003</v>
      </c>
      <c r="Y169" s="9"/>
      <c r="Z169">
        <f>(0.5*($E169-$E168))+(0.5*($E170-$E169))</f>
        <v>4.5</v>
      </c>
      <c r="AA169">
        <f t="shared" ref="AA169:AA174" si="83">($Z169*P169)</f>
        <v>0.1305</v>
      </c>
      <c r="AB169">
        <f t="shared" ref="AB169:AB174" si="84">($Z169*Q169)</f>
        <v>3.294</v>
      </c>
      <c r="AC169">
        <f t="shared" si="82"/>
        <v>0.62775000000000003</v>
      </c>
      <c r="AF169" s="9"/>
      <c r="AJ169" s="24"/>
    </row>
    <row r="170" spans="1:36" x14ac:dyDescent="0.2">
      <c r="D170" s="3">
        <v>188583</v>
      </c>
      <c r="E170">
        <v>10</v>
      </c>
      <c r="F170" s="16">
        <v>0.39249534883720932</v>
      </c>
      <c r="G170" s="13">
        <v>0.2248979651162791</v>
      </c>
      <c r="J170" s="16"/>
      <c r="K170" s="24"/>
      <c r="P170" s="19">
        <v>0</v>
      </c>
      <c r="Q170" s="19">
        <v>0.8115</v>
      </c>
      <c r="R170" s="19">
        <v>0.1205</v>
      </c>
      <c r="S170">
        <f t="shared" ref="S170:S176" si="85">(0.5*($E170-$E169))+(0.5*($E171-$E170))</f>
        <v>7.5</v>
      </c>
      <c r="T170">
        <f t="shared" si="63"/>
        <v>0</v>
      </c>
      <c r="U170">
        <f t="shared" si="64"/>
        <v>6.0862499999999997</v>
      </c>
      <c r="V170">
        <f t="shared" si="65"/>
        <v>0.90374999999999994</v>
      </c>
      <c r="Y170" s="9"/>
      <c r="Z170">
        <f>(0.5*($E170-$E169))+(0.5*($E171-$E170))</f>
        <v>7.5</v>
      </c>
      <c r="AA170">
        <f t="shared" si="83"/>
        <v>0</v>
      </c>
      <c r="AB170">
        <f t="shared" si="84"/>
        <v>6.0862499999999997</v>
      </c>
      <c r="AC170">
        <f t="shared" si="82"/>
        <v>0.90374999999999994</v>
      </c>
      <c r="AF170" s="9"/>
      <c r="AJ170" s="24"/>
    </row>
    <row r="171" spans="1:36" x14ac:dyDescent="0.2">
      <c r="D171" s="3">
        <v>188584</v>
      </c>
      <c r="E171">
        <v>20</v>
      </c>
      <c r="F171" s="16">
        <v>1.5416093604651164</v>
      </c>
      <c r="G171" s="13">
        <v>0.79052768895348824</v>
      </c>
      <c r="J171" s="16"/>
      <c r="K171" s="24"/>
      <c r="P171" s="19">
        <v>0</v>
      </c>
      <c r="Q171" s="19">
        <v>0.92800000000000005</v>
      </c>
      <c r="R171" s="19">
        <v>0.34749999999999998</v>
      </c>
      <c r="S171">
        <f t="shared" si="85"/>
        <v>10</v>
      </c>
      <c r="T171">
        <f t="shared" si="63"/>
        <v>0</v>
      </c>
      <c r="U171">
        <f t="shared" si="64"/>
        <v>9.2800000000000011</v>
      </c>
      <c r="V171">
        <f t="shared" si="65"/>
        <v>3.4749999999999996</v>
      </c>
      <c r="Y171" s="9"/>
      <c r="Z171">
        <f>(0.5*($E171-$E170))+(0.5*($E172-$E171))</f>
        <v>10</v>
      </c>
      <c r="AA171">
        <f t="shared" si="83"/>
        <v>0</v>
      </c>
      <c r="AB171">
        <f t="shared" si="84"/>
        <v>9.2800000000000011</v>
      </c>
      <c r="AC171">
        <f t="shared" si="82"/>
        <v>3.4749999999999996</v>
      </c>
      <c r="AF171" s="9"/>
      <c r="AJ171" s="24"/>
    </row>
    <row r="172" spans="1:36" x14ac:dyDescent="0.2">
      <c r="D172" s="3">
        <v>188585</v>
      </c>
      <c r="E172">
        <v>30</v>
      </c>
      <c r="F172" s="16">
        <v>1.2644661046511629</v>
      </c>
      <c r="G172" s="13">
        <v>0.55787938953488392</v>
      </c>
      <c r="J172" s="16"/>
      <c r="K172" s="24"/>
      <c r="P172" s="19">
        <v>0.38450000000000001</v>
      </c>
      <c r="Q172" s="19">
        <v>1.2189999999999999</v>
      </c>
      <c r="R172" s="19">
        <v>0.442</v>
      </c>
      <c r="S172">
        <f t="shared" si="85"/>
        <v>10</v>
      </c>
      <c r="T172">
        <f t="shared" si="63"/>
        <v>3.8450000000000002</v>
      </c>
      <c r="U172">
        <f t="shared" si="64"/>
        <v>12.189999999999998</v>
      </c>
      <c r="V172">
        <f t="shared" si="65"/>
        <v>4.42</v>
      </c>
      <c r="Y172" s="9"/>
      <c r="Z172">
        <f>(0.5*($E172-$E171))+(0.5*($E173-$E172))</f>
        <v>10</v>
      </c>
      <c r="AA172">
        <f t="shared" si="83"/>
        <v>3.8450000000000002</v>
      </c>
      <c r="AB172">
        <f t="shared" si="84"/>
        <v>12.189999999999998</v>
      </c>
      <c r="AC172">
        <f t="shared" si="82"/>
        <v>4.42</v>
      </c>
      <c r="AF172" s="9"/>
      <c r="AJ172" s="24"/>
    </row>
    <row r="173" spans="1:36" x14ac:dyDescent="0.2">
      <c r="D173" s="3">
        <v>188586</v>
      </c>
      <c r="E173">
        <v>40</v>
      </c>
      <c r="F173" s="16">
        <v>0.60625087209302331</v>
      </c>
      <c r="G173" s="13">
        <v>0.48010303779069763</v>
      </c>
      <c r="J173" s="16"/>
      <c r="K173" s="24"/>
      <c r="M173" s="51">
        <v>91.42011085956554</v>
      </c>
      <c r="N173" s="3">
        <v>6.9544999999999995</v>
      </c>
      <c r="O173" s="3">
        <v>310.5</v>
      </c>
      <c r="P173" s="19">
        <v>2.7965</v>
      </c>
      <c r="Q173" s="19">
        <v>3.2065000000000001</v>
      </c>
      <c r="R173" s="19">
        <v>0.69300000000000006</v>
      </c>
      <c r="S173">
        <f t="shared" si="85"/>
        <v>10</v>
      </c>
      <c r="T173">
        <f t="shared" si="63"/>
        <v>27.965</v>
      </c>
      <c r="U173">
        <f t="shared" si="64"/>
        <v>32.064999999999998</v>
      </c>
      <c r="V173">
        <f t="shared" si="65"/>
        <v>6.9300000000000006</v>
      </c>
      <c r="Y173" s="9"/>
      <c r="Z173">
        <f>(0.5*($E173-$E172))+(0.5*($E174-$E173))</f>
        <v>10</v>
      </c>
      <c r="AA173">
        <f t="shared" si="83"/>
        <v>27.965</v>
      </c>
      <c r="AB173">
        <f t="shared" si="84"/>
        <v>32.064999999999998</v>
      </c>
      <c r="AC173">
        <f t="shared" si="82"/>
        <v>6.9300000000000006</v>
      </c>
      <c r="AF173" s="9"/>
      <c r="AH173" s="3">
        <v>32.225999999999999</v>
      </c>
      <c r="AJ173" s="24"/>
    </row>
    <row r="174" spans="1:36" x14ac:dyDescent="0.2">
      <c r="D174" s="3">
        <v>188587</v>
      </c>
      <c r="E174">
        <v>50</v>
      </c>
      <c r="F174" s="16">
        <v>9.815046511627909E-2</v>
      </c>
      <c r="G174" s="13">
        <v>0.14582145348837208</v>
      </c>
      <c r="J174" s="16"/>
      <c r="K174" s="24"/>
      <c r="M174" s="51"/>
      <c r="N174" s="3"/>
      <c r="O174" s="3"/>
      <c r="P174" s="19">
        <v>5.8815000000000008</v>
      </c>
      <c r="Q174" s="19">
        <v>5.2389999999999999</v>
      </c>
      <c r="R174" s="19">
        <v>0.86499999999999999</v>
      </c>
      <c r="S174">
        <f t="shared" si="85"/>
        <v>17.5</v>
      </c>
      <c r="T174">
        <f t="shared" si="63"/>
        <v>102.92625000000001</v>
      </c>
      <c r="U174">
        <f t="shared" si="64"/>
        <v>91.682500000000005</v>
      </c>
      <c r="V174">
        <f t="shared" si="65"/>
        <v>15.137499999999999</v>
      </c>
      <c r="Y174" s="9"/>
      <c r="Z174">
        <f>(0.5*($E174-$E173))</f>
        <v>5</v>
      </c>
      <c r="AA174">
        <f t="shared" si="83"/>
        <v>29.407500000000006</v>
      </c>
      <c r="AB174">
        <f t="shared" si="84"/>
        <v>26.195</v>
      </c>
      <c r="AC174">
        <f t="shared" si="82"/>
        <v>4.3250000000000002</v>
      </c>
      <c r="AF174" s="9"/>
      <c r="AJ174" s="24"/>
    </row>
    <row r="175" spans="1:36" x14ac:dyDescent="0.2">
      <c r="D175" s="3">
        <v>188588</v>
      </c>
      <c r="E175">
        <v>75</v>
      </c>
      <c r="F175" s="16">
        <v>0.11536984496124034</v>
      </c>
      <c r="G175" s="13">
        <v>0.17691784883720926</v>
      </c>
      <c r="J175" s="16"/>
      <c r="K175" s="24"/>
      <c r="P175" s="19">
        <v>9.5504999999999995</v>
      </c>
      <c r="Q175" s="19">
        <v>9.1524999999999999</v>
      </c>
      <c r="R175" s="19">
        <v>1.028</v>
      </c>
      <c r="S175">
        <f t="shared" si="85"/>
        <v>25</v>
      </c>
      <c r="T175">
        <f t="shared" si="63"/>
        <v>238.76249999999999</v>
      </c>
      <c r="U175">
        <f t="shared" si="64"/>
        <v>228.8125</v>
      </c>
      <c r="V175">
        <f t="shared" si="65"/>
        <v>25.7</v>
      </c>
      <c r="Y175" s="9"/>
      <c r="Z175">
        <v>0</v>
      </c>
      <c r="AC175"/>
      <c r="AF175" s="9"/>
      <c r="AJ175" s="24"/>
    </row>
    <row r="176" spans="1:36" x14ac:dyDescent="0.2">
      <c r="D176" s="3">
        <v>188589</v>
      </c>
      <c r="E176">
        <v>100</v>
      </c>
      <c r="F176" s="16">
        <v>6.7155581395348857E-2</v>
      </c>
      <c r="G176" s="13">
        <v>0.15444994186046512</v>
      </c>
      <c r="J176" s="16"/>
      <c r="K176" s="24"/>
      <c r="P176" s="19">
        <v>10.755000000000001</v>
      </c>
      <c r="Q176" s="19">
        <v>10.5375</v>
      </c>
      <c r="R176" s="19">
        <v>1.0840000000000001</v>
      </c>
      <c r="S176">
        <f t="shared" si="85"/>
        <v>32.5</v>
      </c>
      <c r="T176">
        <f t="shared" si="63"/>
        <v>349.53750000000002</v>
      </c>
      <c r="U176">
        <f t="shared" si="64"/>
        <v>342.46875</v>
      </c>
      <c r="V176">
        <f t="shared" si="65"/>
        <v>35.230000000000004</v>
      </c>
      <c r="Y176" s="9"/>
      <c r="Z176">
        <v>0</v>
      </c>
      <c r="AC176"/>
      <c r="AF176" s="9"/>
      <c r="AJ176" s="24"/>
    </row>
    <row r="177" spans="1:36" x14ac:dyDescent="0.2">
      <c r="D177" s="3">
        <v>188590</v>
      </c>
      <c r="E177">
        <v>140</v>
      </c>
      <c r="F177" s="16">
        <v>3.2716821705426363E-2</v>
      </c>
      <c r="G177" s="13">
        <v>8.7892151162790699E-2</v>
      </c>
      <c r="J177" s="16"/>
      <c r="K177" s="24"/>
      <c r="M177" s="51">
        <v>50.908969065400498</v>
      </c>
      <c r="N177" s="3">
        <v>3.3795000000000002</v>
      </c>
      <c r="O177" s="3">
        <v>151</v>
      </c>
      <c r="P177" s="19">
        <v>17.712000000000003</v>
      </c>
      <c r="Q177" s="19">
        <v>19.082999999999998</v>
      </c>
      <c r="R177" s="19">
        <v>1.401</v>
      </c>
      <c r="S177">
        <f>(0.5*($E177-$E176))</f>
        <v>20</v>
      </c>
      <c r="T177">
        <f t="shared" si="63"/>
        <v>354.24000000000007</v>
      </c>
      <c r="U177">
        <f t="shared" si="64"/>
        <v>381.65999999999997</v>
      </c>
      <c r="V177">
        <f t="shared" si="65"/>
        <v>28.02</v>
      </c>
      <c r="Y177" s="9"/>
      <c r="Z177">
        <v>0</v>
      </c>
      <c r="AC177"/>
      <c r="AF177" s="9"/>
      <c r="AH177" s="3">
        <v>34.343000000000004</v>
      </c>
      <c r="AJ177" s="24"/>
    </row>
    <row r="178" spans="1:36" x14ac:dyDescent="0.2">
      <c r="A178" s="36">
        <v>37913</v>
      </c>
      <c r="B178" s="4">
        <v>0.74513888888888891</v>
      </c>
      <c r="C178" s="1" t="s">
        <v>57</v>
      </c>
      <c r="D178" s="3">
        <v>267310</v>
      </c>
      <c r="E178">
        <v>3</v>
      </c>
      <c r="F178" s="31">
        <v>0.98652725563909782</v>
      </c>
      <c r="G178" s="32">
        <v>0.4100011748120298</v>
      </c>
      <c r="H178" s="3">
        <v>49.981237312030082</v>
      </c>
      <c r="I178" s="16">
        <v>34.967700422932332</v>
      </c>
      <c r="J178" s="3">
        <v>39.995523026315787</v>
      </c>
      <c r="K178" s="16">
        <v>20.490557565789473</v>
      </c>
      <c r="L178" s="24">
        <v>292</v>
      </c>
      <c r="M178" s="51">
        <v>98.090738784445222</v>
      </c>
      <c r="N178" s="3">
        <v>5.9340000000000002</v>
      </c>
      <c r="O178" s="3">
        <v>265</v>
      </c>
      <c r="P178" s="24">
        <v>0</v>
      </c>
      <c r="Q178" s="24">
        <v>0.378</v>
      </c>
      <c r="R178" s="24">
        <v>0.19550000000000001</v>
      </c>
      <c r="S178">
        <f>($E178)+(0.5*($E179-$E178))</f>
        <v>6.5</v>
      </c>
      <c r="T178">
        <f t="shared" si="63"/>
        <v>0</v>
      </c>
      <c r="U178">
        <f t="shared" si="64"/>
        <v>2.4569999999999999</v>
      </c>
      <c r="V178">
        <f t="shared" si="65"/>
        <v>1.27075</v>
      </c>
      <c r="W178" s="9">
        <f>SUM(T178:T187)</f>
        <v>1406.99425</v>
      </c>
      <c r="X178" s="9">
        <f>SUM(U178:U187)</f>
        <v>1300.59925</v>
      </c>
      <c r="Y178" s="9">
        <f>SUM(V178:V187)</f>
        <v>149.02125000000001</v>
      </c>
      <c r="Z178">
        <f>($E178)+(0.5*($E179-$E178))</f>
        <v>6.5</v>
      </c>
      <c r="AA178">
        <f>($Z178*P178)</f>
        <v>0</v>
      </c>
      <c r="AB178">
        <f>($Z178*Q178)</f>
        <v>2.4569999999999999</v>
      </c>
      <c r="AC178">
        <f t="shared" ref="AC178:AC184" si="86">($Z178*R178)</f>
        <v>1.27075</v>
      </c>
      <c r="AD178" s="9">
        <f>SUM(AA178:AA184)</f>
        <v>139.23124999999999</v>
      </c>
      <c r="AE178" s="9">
        <f>SUM(AB178:AB184)</f>
        <v>135.81874999999999</v>
      </c>
      <c r="AF178" s="9">
        <f>SUM(AC178:AC184)</f>
        <v>24.90325</v>
      </c>
      <c r="AH178" s="3">
        <v>31.199000000000002</v>
      </c>
      <c r="AJ178" s="24"/>
    </row>
    <row r="179" spans="1:36" x14ac:dyDescent="0.2">
      <c r="D179" s="3">
        <v>267309</v>
      </c>
      <c r="E179">
        <v>10</v>
      </c>
      <c r="F179" s="31">
        <v>1.0051409774436091</v>
      </c>
      <c r="G179" s="32">
        <v>0.48765155075187983</v>
      </c>
      <c r="H179" s="3"/>
      <c r="M179" s="52"/>
      <c r="P179" s="24">
        <v>7.4999999999999997E-3</v>
      </c>
      <c r="Q179" s="24">
        <v>0.47550000000000003</v>
      </c>
      <c r="R179" s="24">
        <v>0.23499999999999999</v>
      </c>
      <c r="S179">
        <f>(0.5*($E179-$E178))+(0.5*($E180-$E179))</f>
        <v>8.5</v>
      </c>
      <c r="T179">
        <f t="shared" si="63"/>
        <v>6.3750000000000001E-2</v>
      </c>
      <c r="U179">
        <f t="shared" si="64"/>
        <v>4.0417500000000004</v>
      </c>
      <c r="V179">
        <f t="shared" si="65"/>
        <v>1.9974999999999998</v>
      </c>
      <c r="Y179" s="9"/>
      <c r="Z179">
        <f>(0.5*($E179-$E178))+(0.5*($E180-$E179))</f>
        <v>8.5</v>
      </c>
      <c r="AA179">
        <f t="shared" ref="AA179:AA184" si="87">($Z179*P179)</f>
        <v>6.3750000000000001E-2</v>
      </c>
      <c r="AB179">
        <f t="shared" ref="AB179:AB184" si="88">($Z179*Q179)</f>
        <v>4.0417500000000004</v>
      </c>
      <c r="AC179">
        <f t="shared" si="86"/>
        <v>1.9974999999999998</v>
      </c>
      <c r="AF179" s="9"/>
      <c r="AJ179" s="24"/>
    </row>
    <row r="180" spans="1:36" x14ac:dyDescent="0.2">
      <c r="D180" s="3">
        <v>267308</v>
      </c>
      <c r="E180">
        <v>20</v>
      </c>
      <c r="F180" s="31">
        <v>1.5635526315789474</v>
      </c>
      <c r="G180" s="32">
        <v>0.64169407894736841</v>
      </c>
      <c r="M180" s="56"/>
      <c r="P180" s="24">
        <v>3.6000000000000004E-2</v>
      </c>
      <c r="Q180" s="24">
        <v>0.32300000000000001</v>
      </c>
      <c r="R180" s="24">
        <v>0.19900000000000001</v>
      </c>
      <c r="S180">
        <f t="shared" ref="S180:S186" si="89">(0.5*($E180-$E179))+(0.5*($E181-$E180))</f>
        <v>10</v>
      </c>
      <c r="T180">
        <f t="shared" si="63"/>
        <v>0.36000000000000004</v>
      </c>
      <c r="U180">
        <f t="shared" si="64"/>
        <v>3.23</v>
      </c>
      <c r="V180">
        <f t="shared" si="65"/>
        <v>1.9900000000000002</v>
      </c>
      <c r="Y180" s="9"/>
      <c r="Z180">
        <f>(0.5*($E180-$E179))+(0.5*($E181-$E180))</f>
        <v>10</v>
      </c>
      <c r="AA180">
        <f t="shared" si="87"/>
        <v>0.36000000000000004</v>
      </c>
      <c r="AB180">
        <f t="shared" si="88"/>
        <v>3.23</v>
      </c>
      <c r="AC180">
        <f t="shared" si="86"/>
        <v>1.9900000000000002</v>
      </c>
      <c r="AF180" s="9"/>
      <c r="AJ180" s="24"/>
    </row>
    <row r="181" spans="1:36" x14ac:dyDescent="0.2">
      <c r="D181" s="3">
        <v>267307</v>
      </c>
      <c r="E181">
        <v>30</v>
      </c>
      <c r="F181" s="31">
        <v>0.61950845864661641</v>
      </c>
      <c r="G181" s="32">
        <v>0.4049809680451128</v>
      </c>
      <c r="H181" s="3"/>
      <c r="K181" s="24"/>
      <c r="M181" s="56"/>
      <c r="P181" s="24">
        <v>1.6789999999999998</v>
      </c>
      <c r="Q181" s="24">
        <v>2.1915</v>
      </c>
      <c r="R181" s="24">
        <v>0.55800000000000005</v>
      </c>
      <c r="S181">
        <f t="shared" si="89"/>
        <v>10</v>
      </c>
      <c r="T181">
        <f t="shared" si="63"/>
        <v>16.79</v>
      </c>
      <c r="U181">
        <f t="shared" si="64"/>
        <v>21.914999999999999</v>
      </c>
      <c r="V181">
        <f t="shared" si="65"/>
        <v>5.58</v>
      </c>
      <c r="Y181" s="9"/>
      <c r="Z181">
        <f>(0.5*($E181-$E180))+(0.5*($E182-$E181))</f>
        <v>10</v>
      </c>
      <c r="AA181">
        <f t="shared" si="87"/>
        <v>16.79</v>
      </c>
      <c r="AB181">
        <f t="shared" si="88"/>
        <v>21.914999999999999</v>
      </c>
      <c r="AC181">
        <f t="shared" si="86"/>
        <v>5.58</v>
      </c>
      <c r="AF181" s="9"/>
      <c r="AJ181" s="24"/>
    </row>
    <row r="182" spans="1:36" x14ac:dyDescent="0.2">
      <c r="D182" s="3">
        <v>267306</v>
      </c>
      <c r="E182">
        <v>40</v>
      </c>
      <c r="F182" s="31">
        <v>0.23164229323308269</v>
      </c>
      <c r="G182" s="32">
        <v>0.21911109022556394</v>
      </c>
      <c r="H182" s="3"/>
      <c r="K182" s="24"/>
      <c r="M182" s="56"/>
      <c r="P182" s="24">
        <v>7.9450000000000003</v>
      </c>
      <c r="Q182" s="24">
        <v>6.6435000000000004</v>
      </c>
      <c r="R182" s="24">
        <v>0.9305000000000001</v>
      </c>
      <c r="S182">
        <f t="shared" si="89"/>
        <v>10</v>
      </c>
      <c r="T182">
        <f t="shared" si="63"/>
        <v>79.45</v>
      </c>
      <c r="U182">
        <f t="shared" si="64"/>
        <v>66.435000000000002</v>
      </c>
      <c r="V182">
        <f t="shared" si="65"/>
        <v>9.3050000000000015</v>
      </c>
      <c r="Y182" s="9"/>
      <c r="Z182">
        <f>(0.5*($E182-$E181))+(0.5*($E183-$E182))</f>
        <v>10</v>
      </c>
      <c r="AA182">
        <f t="shared" si="87"/>
        <v>79.45</v>
      </c>
      <c r="AB182">
        <f t="shared" si="88"/>
        <v>66.435000000000002</v>
      </c>
      <c r="AC182">
        <f t="shared" si="86"/>
        <v>9.3050000000000015</v>
      </c>
      <c r="AF182" s="9"/>
      <c r="AJ182" s="24"/>
    </row>
    <row r="183" spans="1:36" x14ac:dyDescent="0.2">
      <c r="D183" s="3">
        <v>267305</v>
      </c>
      <c r="E183">
        <v>50</v>
      </c>
      <c r="F183" s="31">
        <v>0.18219548872180452</v>
      </c>
      <c r="G183" s="32">
        <v>0.22006015037593987</v>
      </c>
      <c r="H183" s="3"/>
      <c r="K183" s="24"/>
      <c r="M183" s="51">
        <v>81.280444535731618</v>
      </c>
      <c r="N183" s="3">
        <v>6.2080000000000002</v>
      </c>
      <c r="O183" s="3">
        <v>277.5</v>
      </c>
      <c r="P183" s="24">
        <v>8.5135000000000005</v>
      </c>
      <c r="Q183" s="24">
        <v>7.548</v>
      </c>
      <c r="R183" s="24">
        <v>0.95199999999999996</v>
      </c>
      <c r="S183">
        <f t="shared" si="89"/>
        <v>10</v>
      </c>
      <c r="T183">
        <f t="shared" si="63"/>
        <v>85.135000000000005</v>
      </c>
      <c r="U183">
        <f t="shared" si="64"/>
        <v>75.48</v>
      </c>
      <c r="V183">
        <f t="shared" si="65"/>
        <v>9.52</v>
      </c>
      <c r="Y183" s="9"/>
      <c r="Z183">
        <f>(0.5*($E183-$E182))</f>
        <v>5</v>
      </c>
      <c r="AA183">
        <f t="shared" si="87"/>
        <v>42.567500000000003</v>
      </c>
      <c r="AB183">
        <f t="shared" si="88"/>
        <v>37.74</v>
      </c>
      <c r="AC183">
        <f t="shared" si="86"/>
        <v>4.76</v>
      </c>
      <c r="AF183" s="9"/>
      <c r="AH183" s="3">
        <v>32.747</v>
      </c>
      <c r="AJ183" s="24"/>
    </row>
    <row r="184" spans="1:36" x14ac:dyDescent="0.2">
      <c r="D184" s="3">
        <v>267304</v>
      </c>
      <c r="E184">
        <v>60</v>
      </c>
      <c r="F184" s="31">
        <v>0.16818045112781954</v>
      </c>
      <c r="G184" s="32">
        <v>0.20659398496240611</v>
      </c>
      <c r="H184" s="3"/>
      <c r="K184" s="24"/>
      <c r="M184" s="56"/>
      <c r="P184" s="24">
        <v>9.2025000000000006</v>
      </c>
      <c r="Q184" s="24">
        <v>8.5670000000000002</v>
      </c>
      <c r="R184" s="24">
        <v>1.0425</v>
      </c>
      <c r="S184">
        <f t="shared" si="89"/>
        <v>15</v>
      </c>
      <c r="T184">
        <f t="shared" si="63"/>
        <v>138.03750000000002</v>
      </c>
      <c r="U184">
        <f t="shared" si="64"/>
        <v>128.505</v>
      </c>
      <c r="V184">
        <f t="shared" si="65"/>
        <v>15.637499999999999</v>
      </c>
      <c r="Y184" s="9"/>
      <c r="Z184">
        <v>0</v>
      </c>
      <c r="AA184">
        <f t="shared" si="87"/>
        <v>0</v>
      </c>
      <c r="AB184">
        <f t="shared" si="88"/>
        <v>0</v>
      </c>
      <c r="AC184">
        <f t="shared" si="86"/>
        <v>0</v>
      </c>
      <c r="AF184" s="9"/>
      <c r="AJ184" s="24"/>
    </row>
    <row r="185" spans="1:36" x14ac:dyDescent="0.2">
      <c r="D185" s="3">
        <v>267303</v>
      </c>
      <c r="E185">
        <v>80</v>
      </c>
      <c r="F185" s="31">
        <v>0.14540601503759398</v>
      </c>
      <c r="G185" s="32">
        <v>0.19483646616541356</v>
      </c>
      <c r="H185" s="3"/>
      <c r="K185" s="24"/>
      <c r="M185" s="52"/>
      <c r="P185" s="24">
        <v>8.7850000000000001</v>
      </c>
      <c r="Q185" s="24">
        <v>7.9265000000000008</v>
      </c>
      <c r="R185" s="24">
        <v>0.96449999999999991</v>
      </c>
      <c r="S185">
        <f t="shared" si="89"/>
        <v>20</v>
      </c>
      <c r="T185">
        <f t="shared" si="63"/>
        <v>175.7</v>
      </c>
      <c r="U185">
        <f t="shared" si="64"/>
        <v>158.53000000000003</v>
      </c>
      <c r="V185">
        <f t="shared" si="65"/>
        <v>19.29</v>
      </c>
      <c r="Y185" s="9"/>
      <c r="Z185">
        <v>0</v>
      </c>
      <c r="AC185"/>
      <c r="AF185" s="9"/>
      <c r="AJ185" s="24"/>
    </row>
    <row r="186" spans="1:36" x14ac:dyDescent="0.2">
      <c r="D186" s="3">
        <v>267302</v>
      </c>
      <c r="E186">
        <v>100</v>
      </c>
      <c r="F186" s="31">
        <v>0.10160902255639098</v>
      </c>
      <c r="G186" s="32">
        <v>0.1448796992481203</v>
      </c>
      <c r="H186" s="35"/>
      <c r="K186" s="24"/>
      <c r="M186" s="52"/>
      <c r="P186" s="24">
        <v>10.722999999999999</v>
      </c>
      <c r="Q186" s="24">
        <v>8.6165000000000003</v>
      </c>
      <c r="R186" s="24">
        <v>1.0785</v>
      </c>
      <c r="S186">
        <f t="shared" si="89"/>
        <v>39</v>
      </c>
      <c r="T186">
        <f t="shared" si="63"/>
        <v>418.19699999999995</v>
      </c>
      <c r="U186">
        <f t="shared" si="64"/>
        <v>336.04349999999999</v>
      </c>
      <c r="V186">
        <f t="shared" si="65"/>
        <v>42.061500000000002</v>
      </c>
      <c r="Y186" s="9"/>
      <c r="Z186">
        <v>0</v>
      </c>
      <c r="AC186"/>
      <c r="AF186" s="9"/>
      <c r="AJ186" s="24"/>
    </row>
    <row r="187" spans="1:36" x14ac:dyDescent="0.2">
      <c r="D187" s="3">
        <v>267301</v>
      </c>
      <c r="E187">
        <v>158</v>
      </c>
      <c r="F187" s="31">
        <v>2.9781954887218035E-2</v>
      </c>
      <c r="G187" s="32">
        <v>0.10174060150375942</v>
      </c>
      <c r="H187" s="35"/>
      <c r="K187" s="24"/>
      <c r="M187" s="51">
        <v>53.62762052564193</v>
      </c>
      <c r="N187" s="3">
        <v>3.5564999999999998</v>
      </c>
      <c r="O187" s="3">
        <v>159</v>
      </c>
      <c r="P187" s="24">
        <v>17.009</v>
      </c>
      <c r="Q187" s="24">
        <v>17.378</v>
      </c>
      <c r="R187" s="24">
        <v>1.4610000000000001</v>
      </c>
      <c r="S187">
        <f>(0.5*($E187-$E186))</f>
        <v>29</v>
      </c>
      <c r="T187">
        <f t="shared" si="63"/>
        <v>493.26100000000002</v>
      </c>
      <c r="U187">
        <f t="shared" si="64"/>
        <v>503.96199999999999</v>
      </c>
      <c r="V187">
        <f t="shared" si="65"/>
        <v>42.369</v>
      </c>
      <c r="Y187" s="9"/>
      <c r="Z187">
        <v>0</v>
      </c>
      <c r="AC187"/>
      <c r="AF187" s="9"/>
      <c r="AH187" s="3">
        <v>34.334000000000003</v>
      </c>
      <c r="AJ187" s="24"/>
    </row>
    <row r="188" spans="1:36" x14ac:dyDescent="0.2">
      <c r="A188" s="36">
        <v>37918</v>
      </c>
      <c r="B188" s="4">
        <v>9.1666666666666674E-2</v>
      </c>
      <c r="C188" s="1" t="s">
        <v>57</v>
      </c>
      <c r="D188" s="17">
        <v>267519</v>
      </c>
      <c r="E188">
        <v>5</v>
      </c>
      <c r="F188" s="31">
        <v>0.9492998120300753</v>
      </c>
      <c r="G188" s="32">
        <v>0.49376292293233093</v>
      </c>
      <c r="H188" s="13">
        <v>36.920207706766924</v>
      </c>
      <c r="I188" s="19">
        <v>24.960188909774441</v>
      </c>
      <c r="J188" s="13">
        <v>30.157952067669175</v>
      </c>
      <c r="K188" s="24">
        <v>15.954014097744361</v>
      </c>
      <c r="L188" s="24">
        <v>297</v>
      </c>
      <c r="M188" s="51">
        <v>97.505766015962791</v>
      </c>
      <c r="N188" s="3">
        <v>5.9094999999999995</v>
      </c>
      <c r="O188" s="3">
        <v>264</v>
      </c>
      <c r="P188" s="24">
        <v>0.27849999999999997</v>
      </c>
      <c r="Q188" s="24">
        <v>0.25900000000000001</v>
      </c>
      <c r="R188" s="24">
        <v>0.17599999999999999</v>
      </c>
      <c r="S188">
        <f>($E188)+(0.5*($E189-$E188))</f>
        <v>7.5</v>
      </c>
      <c r="T188">
        <f t="shared" si="63"/>
        <v>2.0887499999999997</v>
      </c>
      <c r="U188">
        <f t="shared" si="64"/>
        <v>1.9425000000000001</v>
      </c>
      <c r="V188">
        <f t="shared" si="65"/>
        <v>1.3199999999999998</v>
      </c>
      <c r="W188" s="9">
        <f>SUM(T188:T197)</f>
        <v>1284.5822499999999</v>
      </c>
      <c r="X188" s="9">
        <f>SUM(U188:U197)</f>
        <v>1101.7015000000001</v>
      </c>
      <c r="Y188" s="9">
        <f>SUM(V188:V197)</f>
        <v>127.08750000000001</v>
      </c>
      <c r="Z188">
        <f>($E188)+(0.5*($E189-$E188))</f>
        <v>7.5</v>
      </c>
      <c r="AA188">
        <f>($Z188*P188)</f>
        <v>2.0887499999999997</v>
      </c>
      <c r="AB188">
        <f>($Z188*Q188)</f>
        <v>1.9425000000000001</v>
      </c>
      <c r="AC188">
        <f t="shared" ref="AC188:AC194" si="90">($Z188*R188)</f>
        <v>1.3199999999999998</v>
      </c>
      <c r="AD188" s="9">
        <f>SUM(AA188:AA194)</f>
        <v>62.924999999999997</v>
      </c>
      <c r="AE188" s="9">
        <f>SUM(AB188:AB194)</f>
        <v>61.828749999999992</v>
      </c>
      <c r="AF188" s="9">
        <f>SUM(AC188:AC194)</f>
        <v>16.383749999999999</v>
      </c>
      <c r="AJ188" s="24"/>
    </row>
    <row r="189" spans="1:36" x14ac:dyDescent="0.2">
      <c r="D189" s="17">
        <v>267518</v>
      </c>
      <c r="E189">
        <v>10</v>
      </c>
      <c r="F189" s="31">
        <v>0.78111936090225553</v>
      </c>
      <c r="G189" s="32">
        <v>0.37345643796992489</v>
      </c>
      <c r="I189" s="24"/>
      <c r="K189" s="22"/>
      <c r="M189" s="56"/>
      <c r="P189" s="24">
        <v>0.27150000000000002</v>
      </c>
      <c r="Q189" s="24">
        <v>0.29649999999999999</v>
      </c>
      <c r="R189" s="24">
        <v>0.1605</v>
      </c>
      <c r="S189">
        <f>(0.5*($E189-$E188))+(0.5*($E190-$E189))</f>
        <v>7.5</v>
      </c>
      <c r="T189">
        <f t="shared" si="63"/>
        <v>2.0362500000000003</v>
      </c>
      <c r="U189">
        <f t="shared" si="64"/>
        <v>2.2237499999999999</v>
      </c>
      <c r="V189">
        <f t="shared" si="65"/>
        <v>1.2037500000000001</v>
      </c>
      <c r="Y189" s="9"/>
      <c r="Z189">
        <f>(0.5*($E189-$E188))+(0.5*($E190-$E189))</f>
        <v>7.5</v>
      </c>
      <c r="AA189">
        <f t="shared" ref="AA189:AA194" si="91">($Z189*P189)</f>
        <v>2.0362500000000003</v>
      </c>
      <c r="AB189">
        <f t="shared" ref="AB189:AB194" si="92">($Z189*Q189)</f>
        <v>2.2237499999999999</v>
      </c>
      <c r="AC189">
        <f t="shared" si="90"/>
        <v>1.2037500000000001</v>
      </c>
      <c r="AF189" s="9"/>
      <c r="AJ189" s="24"/>
    </row>
    <row r="190" spans="1:36" x14ac:dyDescent="0.2">
      <c r="D190" s="17">
        <v>267517</v>
      </c>
      <c r="E190">
        <v>20</v>
      </c>
      <c r="F190" s="31">
        <v>0.75418421052631568</v>
      </c>
      <c r="G190" s="32">
        <v>0.33719802631578943</v>
      </c>
      <c r="K190" s="22"/>
      <c r="M190" s="56"/>
      <c r="P190" s="24">
        <v>0.27400000000000002</v>
      </c>
      <c r="Q190" s="24">
        <v>0.36299999999999999</v>
      </c>
      <c r="R190" s="24">
        <v>0.16299999999999998</v>
      </c>
      <c r="S190">
        <f t="shared" ref="S190:S196" si="93">(0.5*($E190-$E189))+(0.5*($E191-$E190))</f>
        <v>10</v>
      </c>
      <c r="T190">
        <f t="shared" si="63"/>
        <v>2.74</v>
      </c>
      <c r="U190">
        <f t="shared" si="64"/>
        <v>3.63</v>
      </c>
      <c r="V190">
        <f t="shared" si="65"/>
        <v>1.63</v>
      </c>
      <c r="Y190" s="9"/>
      <c r="Z190">
        <f>(0.5*($E190-$E189))+(0.5*($E191-$E190))</f>
        <v>10</v>
      </c>
      <c r="AA190">
        <f t="shared" si="91"/>
        <v>2.74</v>
      </c>
      <c r="AB190">
        <f t="shared" si="92"/>
        <v>3.63</v>
      </c>
      <c r="AC190">
        <f t="shared" si="90"/>
        <v>1.63</v>
      </c>
      <c r="AF190" s="9"/>
      <c r="AJ190" s="24"/>
    </row>
    <row r="191" spans="1:36" x14ac:dyDescent="0.2">
      <c r="D191" s="17">
        <v>267516</v>
      </c>
      <c r="E191">
        <v>30</v>
      </c>
      <c r="F191" s="31">
        <v>0.53331597744360904</v>
      </c>
      <c r="G191" s="32">
        <v>0.3221640507518797</v>
      </c>
      <c r="K191" s="22"/>
      <c r="M191" s="52"/>
      <c r="P191" s="24">
        <v>0.72199999999999998</v>
      </c>
      <c r="Q191" s="24">
        <v>1.1509999999999998</v>
      </c>
      <c r="R191" s="24">
        <v>0.33600000000000002</v>
      </c>
      <c r="S191">
        <f t="shared" si="93"/>
        <v>10</v>
      </c>
      <c r="T191">
        <f t="shared" si="63"/>
        <v>7.22</v>
      </c>
      <c r="U191">
        <f t="shared" si="64"/>
        <v>11.509999999999998</v>
      </c>
      <c r="V191">
        <f t="shared" si="65"/>
        <v>3.3600000000000003</v>
      </c>
      <c r="Y191" s="9"/>
      <c r="Z191">
        <f>(0.5*($E191-$E190))+(0.5*($E192-$E191))</f>
        <v>10</v>
      </c>
      <c r="AA191">
        <f t="shared" si="91"/>
        <v>7.22</v>
      </c>
      <c r="AB191">
        <f t="shared" si="92"/>
        <v>11.509999999999998</v>
      </c>
      <c r="AC191">
        <f t="shared" si="90"/>
        <v>3.3600000000000003</v>
      </c>
      <c r="AF191" s="9"/>
      <c r="AJ191" s="24"/>
    </row>
    <row r="192" spans="1:36" x14ac:dyDescent="0.2">
      <c r="D192" s="17">
        <v>267515</v>
      </c>
      <c r="E192">
        <v>40</v>
      </c>
      <c r="F192" s="31">
        <v>0.33938289473684213</v>
      </c>
      <c r="G192" s="32">
        <v>0.19809473684210527</v>
      </c>
      <c r="K192" s="22"/>
      <c r="M192" s="52"/>
      <c r="P192" s="24">
        <v>2.31</v>
      </c>
      <c r="Q192" s="24">
        <v>2.3739999999999997</v>
      </c>
      <c r="R192" s="24">
        <v>0.53099999999999992</v>
      </c>
      <c r="S192">
        <f t="shared" si="93"/>
        <v>10</v>
      </c>
      <c r="T192">
        <f t="shared" si="63"/>
        <v>23.1</v>
      </c>
      <c r="U192">
        <f t="shared" si="64"/>
        <v>23.739999999999995</v>
      </c>
      <c r="V192">
        <f t="shared" si="65"/>
        <v>5.3099999999999987</v>
      </c>
      <c r="Y192" s="9"/>
      <c r="Z192">
        <f>(0.5*($E192-$E191))+(0.5*($E193-$E192))</f>
        <v>10</v>
      </c>
      <c r="AA192">
        <f t="shared" si="91"/>
        <v>23.1</v>
      </c>
      <c r="AB192">
        <f t="shared" si="92"/>
        <v>23.739999999999995</v>
      </c>
      <c r="AC192">
        <f t="shared" si="90"/>
        <v>5.3099999999999987</v>
      </c>
      <c r="AF192" s="9"/>
      <c r="AJ192" s="24"/>
    </row>
    <row r="193" spans="1:36" x14ac:dyDescent="0.2">
      <c r="D193" s="17">
        <v>267514</v>
      </c>
      <c r="E193">
        <v>50</v>
      </c>
      <c r="F193" s="31">
        <v>0.18219548872180452</v>
      </c>
      <c r="G193" s="32">
        <v>0.17506015037593986</v>
      </c>
      <c r="K193" s="22"/>
      <c r="M193" s="52"/>
      <c r="P193" s="24">
        <v>5.1479999999999997</v>
      </c>
      <c r="Q193" s="24">
        <v>3.7565</v>
      </c>
      <c r="R193" s="24">
        <v>0.71199999999999997</v>
      </c>
      <c r="S193">
        <f t="shared" si="93"/>
        <v>10</v>
      </c>
      <c r="T193">
        <f t="shared" ref="T193:T227" si="94">($S193*P193)</f>
        <v>51.48</v>
      </c>
      <c r="U193">
        <f t="shared" ref="U193:U227" si="95">($S193*Q193)</f>
        <v>37.564999999999998</v>
      </c>
      <c r="V193">
        <f t="shared" ref="V193:V227" si="96">($S193*R193)</f>
        <v>7.1199999999999992</v>
      </c>
      <c r="Y193" s="9"/>
      <c r="Z193">
        <f>(0.5*($E193-$E192))</f>
        <v>5</v>
      </c>
      <c r="AA193">
        <f t="shared" si="91"/>
        <v>25.74</v>
      </c>
      <c r="AB193">
        <f t="shared" si="92"/>
        <v>18.782499999999999</v>
      </c>
      <c r="AC193">
        <f t="shared" si="90"/>
        <v>3.5599999999999996</v>
      </c>
      <c r="AF193" s="9"/>
      <c r="AJ193" s="24"/>
    </row>
    <row r="194" spans="1:36" x14ac:dyDescent="0.2">
      <c r="D194" s="17">
        <v>267513</v>
      </c>
      <c r="E194">
        <v>60</v>
      </c>
      <c r="F194" s="31">
        <v>0.1471578947368421</v>
      </c>
      <c r="G194" s="32">
        <v>0.13914473684210527</v>
      </c>
      <c r="K194" s="22"/>
      <c r="M194" s="52"/>
      <c r="P194" s="24">
        <v>6.5039999999999996</v>
      </c>
      <c r="Q194" s="24">
        <v>5.0194999999999999</v>
      </c>
      <c r="R194" s="24">
        <v>0.79649999999999999</v>
      </c>
      <c r="S194">
        <f t="shared" si="93"/>
        <v>15</v>
      </c>
      <c r="T194">
        <f t="shared" si="94"/>
        <v>97.559999999999988</v>
      </c>
      <c r="U194">
        <f t="shared" si="95"/>
        <v>75.292500000000004</v>
      </c>
      <c r="V194">
        <f t="shared" si="96"/>
        <v>11.9475</v>
      </c>
      <c r="Y194" s="9"/>
      <c r="Z194">
        <v>0</v>
      </c>
      <c r="AA194">
        <f t="shared" si="91"/>
        <v>0</v>
      </c>
      <c r="AB194">
        <f t="shared" si="92"/>
        <v>0</v>
      </c>
      <c r="AC194">
        <f t="shared" si="90"/>
        <v>0</v>
      </c>
      <c r="AF194" s="9"/>
      <c r="AJ194" s="24"/>
    </row>
    <row r="195" spans="1:36" x14ac:dyDescent="0.2">
      <c r="D195" s="17">
        <v>267512</v>
      </c>
      <c r="E195">
        <v>80</v>
      </c>
      <c r="F195" s="31">
        <v>4.2045112781954871E-2</v>
      </c>
      <c r="G195" s="32">
        <v>8.3148496240601513E-2</v>
      </c>
      <c r="K195" s="22"/>
      <c r="M195" s="52"/>
      <c r="P195" s="24">
        <v>10.1675</v>
      </c>
      <c r="Q195" s="24">
        <v>7.8864999999999998</v>
      </c>
      <c r="R195" s="24">
        <v>0.96799999999999997</v>
      </c>
      <c r="S195">
        <f t="shared" si="93"/>
        <v>20</v>
      </c>
      <c r="T195">
        <f t="shared" si="94"/>
        <v>203.35000000000002</v>
      </c>
      <c r="U195">
        <f t="shared" si="95"/>
        <v>157.72999999999999</v>
      </c>
      <c r="V195">
        <f t="shared" si="96"/>
        <v>19.36</v>
      </c>
      <c r="Y195" s="9"/>
      <c r="Z195">
        <v>0</v>
      </c>
      <c r="AC195"/>
      <c r="AF195" s="9"/>
      <c r="AJ195" s="24"/>
    </row>
    <row r="196" spans="1:36" x14ac:dyDescent="0.2">
      <c r="D196" s="17">
        <v>267511</v>
      </c>
      <c r="E196">
        <v>100</v>
      </c>
      <c r="F196" s="31">
        <v>5.6060150375939852E-2</v>
      </c>
      <c r="G196" s="32">
        <v>8.7614661654135353E-2</v>
      </c>
      <c r="H196" s="16"/>
      <c r="K196" s="22"/>
      <c r="M196" s="52"/>
      <c r="P196" s="24">
        <v>11.1325</v>
      </c>
      <c r="Q196" s="24">
        <v>8.6425000000000001</v>
      </c>
      <c r="R196" s="24">
        <v>1.0125</v>
      </c>
      <c r="S196">
        <f t="shared" si="93"/>
        <v>39.5</v>
      </c>
      <c r="T196">
        <f t="shared" si="94"/>
        <v>439.73374999999999</v>
      </c>
      <c r="U196">
        <f t="shared" si="95"/>
        <v>341.37875000000003</v>
      </c>
      <c r="V196">
        <f t="shared" si="96"/>
        <v>39.993749999999999</v>
      </c>
      <c r="Y196" s="9"/>
      <c r="Z196">
        <v>0</v>
      </c>
      <c r="AC196"/>
      <c r="AF196" s="9"/>
      <c r="AJ196" s="24"/>
    </row>
    <row r="197" spans="1:36" x14ac:dyDescent="0.2">
      <c r="D197" s="17">
        <v>267510</v>
      </c>
      <c r="E197">
        <v>159</v>
      </c>
      <c r="I197" s="3"/>
      <c r="J197" s="24"/>
      <c r="K197" s="22"/>
      <c r="M197" s="51">
        <v>53.896397636917357</v>
      </c>
      <c r="N197" s="3">
        <v>3.5754999999999999</v>
      </c>
      <c r="O197" s="3">
        <v>159.5</v>
      </c>
      <c r="P197" s="24">
        <v>15.433</v>
      </c>
      <c r="Q197" s="24">
        <v>15.141999999999999</v>
      </c>
      <c r="R197" s="24">
        <v>1.2150000000000001</v>
      </c>
      <c r="S197">
        <f>(0.5*($E197-$E196))</f>
        <v>29.5</v>
      </c>
      <c r="T197">
        <f t="shared" si="94"/>
        <v>455.27350000000001</v>
      </c>
      <c r="U197">
        <f t="shared" si="95"/>
        <v>446.68899999999996</v>
      </c>
      <c r="V197">
        <f t="shared" si="96"/>
        <v>35.842500000000001</v>
      </c>
      <c r="Y197" s="9"/>
      <c r="Z197">
        <v>0</v>
      </c>
      <c r="AC197"/>
      <c r="AF197" s="9"/>
      <c r="AJ197" s="24"/>
    </row>
    <row r="198" spans="1:36" x14ac:dyDescent="0.2">
      <c r="A198" s="36">
        <v>37925</v>
      </c>
      <c r="B198" s="4">
        <v>0.33958333333333335</v>
      </c>
      <c r="C198" s="1" t="s">
        <v>57</v>
      </c>
      <c r="D198" s="3">
        <v>267841</v>
      </c>
      <c r="E198">
        <v>5</v>
      </c>
      <c r="F198" s="16">
        <v>1.108573023255814</v>
      </c>
      <c r="G198" s="13">
        <v>0.5793231976744182</v>
      </c>
      <c r="H198" s="19">
        <v>54.23655305232554</v>
      </c>
      <c r="I198" s="13">
        <v>41.445893132267443</v>
      </c>
      <c r="J198" s="13">
        <v>48.005800339147257</v>
      </c>
      <c r="K198" s="3">
        <v>29.816774236918597</v>
      </c>
      <c r="L198" s="24">
        <v>304</v>
      </c>
      <c r="M198" s="51">
        <v>97.026316482315565</v>
      </c>
      <c r="N198" s="3">
        <v>5.9939999999999998</v>
      </c>
      <c r="O198" s="3">
        <v>267.5</v>
      </c>
      <c r="P198" s="24">
        <v>0</v>
      </c>
      <c r="Q198" s="24">
        <v>0.61650000000000005</v>
      </c>
      <c r="R198" s="24">
        <v>0.22849999999999998</v>
      </c>
      <c r="S198">
        <f>($E198)+(0.5*($E199-$E198))</f>
        <v>7.5</v>
      </c>
      <c r="T198">
        <f t="shared" si="94"/>
        <v>0</v>
      </c>
      <c r="U198">
        <f t="shared" si="95"/>
        <v>4.6237500000000002</v>
      </c>
      <c r="V198">
        <f t="shared" si="96"/>
        <v>1.7137499999999999</v>
      </c>
      <c r="W198" s="9">
        <f>SUM(T198:T207)</f>
        <v>1264.9849999999999</v>
      </c>
      <c r="X198" s="9">
        <f>SUM(U198:U207)</f>
        <v>1124.5300000000002</v>
      </c>
      <c r="Y198" s="9">
        <f>SUM(V198:V207)</f>
        <v>126.16750000000002</v>
      </c>
      <c r="Z198">
        <f>($E198)+(0.5*($E199-$E198))</f>
        <v>7.5</v>
      </c>
      <c r="AA198">
        <f>($Z198*P198)</f>
        <v>0</v>
      </c>
      <c r="AB198">
        <f>($Z198*Q198)</f>
        <v>4.6237500000000002</v>
      </c>
      <c r="AC198">
        <f t="shared" ref="AC198:AC204" si="97">($Z198*R198)</f>
        <v>1.7137499999999999</v>
      </c>
      <c r="AD198" s="9">
        <f>SUM(AA198:AA204)</f>
        <v>29.142499999999998</v>
      </c>
      <c r="AE198" s="9">
        <f>SUM(AB198:AB204)</f>
        <v>48.484999999999999</v>
      </c>
      <c r="AF198" s="9">
        <f>SUM(AC198:AC204)</f>
        <v>16.580000000000002</v>
      </c>
      <c r="AH198" s="3">
        <v>31.245000000000001</v>
      </c>
      <c r="AJ198" s="24"/>
    </row>
    <row r="199" spans="1:36" x14ac:dyDescent="0.2">
      <c r="D199" s="3">
        <v>267840</v>
      </c>
      <c r="E199">
        <v>10</v>
      </c>
      <c r="F199" s="16">
        <v>1.0912515697674419</v>
      </c>
      <c r="G199" s="13">
        <v>0.61829646802325577</v>
      </c>
      <c r="K199" s="22"/>
      <c r="M199" s="52"/>
      <c r="P199" s="24">
        <v>0</v>
      </c>
      <c r="Q199" s="24">
        <v>0.46450000000000002</v>
      </c>
      <c r="R199" s="24">
        <v>0.2135</v>
      </c>
      <c r="S199">
        <f>(0.5*($E199-$E198))+(0.5*($E200-$E199))</f>
        <v>7.5</v>
      </c>
      <c r="T199">
        <f t="shared" si="94"/>
        <v>0</v>
      </c>
      <c r="U199">
        <f t="shared" si="95"/>
        <v>3.4837500000000001</v>
      </c>
      <c r="V199">
        <f t="shared" si="96"/>
        <v>1.6012500000000001</v>
      </c>
      <c r="Y199" s="9"/>
      <c r="Z199">
        <f>(0.5*($E199-$E198))+(0.5*($E200-$E199))</f>
        <v>7.5</v>
      </c>
      <c r="AA199">
        <f t="shared" ref="AA199:AA204" si="98">($Z199*P199)</f>
        <v>0</v>
      </c>
      <c r="AB199">
        <f t="shared" ref="AB199:AB204" si="99">($Z199*Q199)</f>
        <v>3.4837500000000001</v>
      </c>
      <c r="AC199">
        <f t="shared" si="97"/>
        <v>1.6012500000000001</v>
      </c>
      <c r="AF199" s="9"/>
      <c r="AJ199" s="24"/>
    </row>
    <row r="200" spans="1:36" x14ac:dyDescent="0.2">
      <c r="D200" s="3">
        <v>267839</v>
      </c>
      <c r="E200">
        <v>20</v>
      </c>
      <c r="F200" s="16">
        <v>1.108573023255814</v>
      </c>
      <c r="G200" s="13">
        <v>0.6012775726744185</v>
      </c>
      <c r="J200" s="24"/>
      <c r="K200" s="22"/>
      <c r="M200" s="56"/>
      <c r="P200" s="24">
        <v>5.0000000000000001E-3</v>
      </c>
      <c r="Q200" s="24">
        <v>0.65400000000000003</v>
      </c>
      <c r="R200" s="24">
        <v>0.222</v>
      </c>
      <c r="S200">
        <f t="shared" ref="S200:S206" si="100">(0.5*($E200-$E199))+(0.5*($E201-$E200))</f>
        <v>10</v>
      </c>
      <c r="T200">
        <f t="shared" si="94"/>
        <v>0.05</v>
      </c>
      <c r="U200">
        <f t="shared" si="95"/>
        <v>6.54</v>
      </c>
      <c r="V200">
        <f t="shared" si="96"/>
        <v>2.2200000000000002</v>
      </c>
      <c r="Y200" s="9"/>
      <c r="Z200">
        <f>(0.5*($E200-$E199))+(0.5*($E201-$E200))</f>
        <v>10</v>
      </c>
      <c r="AA200">
        <f t="shared" si="98"/>
        <v>0.05</v>
      </c>
      <c r="AB200">
        <f t="shared" si="99"/>
        <v>6.54</v>
      </c>
      <c r="AC200">
        <f t="shared" si="97"/>
        <v>2.2200000000000002</v>
      </c>
      <c r="AF200" s="9"/>
      <c r="AJ200" s="24"/>
    </row>
    <row r="201" spans="1:36" x14ac:dyDescent="0.2">
      <c r="D201" s="3">
        <v>267838</v>
      </c>
      <c r="E201">
        <v>30</v>
      </c>
      <c r="F201" s="16">
        <v>1.1605373837209303</v>
      </c>
      <c r="G201" s="13">
        <v>0.70390151162790682</v>
      </c>
      <c r="I201" s="3"/>
      <c r="J201" s="24"/>
      <c r="K201" s="22"/>
      <c r="M201" s="56"/>
      <c r="P201" s="24">
        <v>5.0000000000000001E-3</v>
      </c>
      <c r="Q201" s="24">
        <v>0.65900000000000003</v>
      </c>
      <c r="R201" s="24">
        <v>0.26250000000000001</v>
      </c>
      <c r="S201">
        <f t="shared" si="100"/>
        <v>10</v>
      </c>
      <c r="T201">
        <f t="shared" si="94"/>
        <v>0.05</v>
      </c>
      <c r="U201">
        <f t="shared" si="95"/>
        <v>6.59</v>
      </c>
      <c r="V201">
        <f t="shared" si="96"/>
        <v>2.625</v>
      </c>
      <c r="Y201" s="9"/>
      <c r="Z201">
        <f>(0.5*($E201-$E200))+(0.5*($E202-$E201))</f>
        <v>10</v>
      </c>
      <c r="AA201">
        <f t="shared" si="98"/>
        <v>0.05</v>
      </c>
      <c r="AB201">
        <f t="shared" si="99"/>
        <v>6.59</v>
      </c>
      <c r="AC201">
        <f t="shared" si="97"/>
        <v>2.625</v>
      </c>
      <c r="AF201" s="9"/>
      <c r="AJ201" s="24"/>
    </row>
    <row r="202" spans="1:36" x14ac:dyDescent="0.2">
      <c r="D202" s="3">
        <v>267837</v>
      </c>
      <c r="E202">
        <v>40</v>
      </c>
      <c r="F202" s="16">
        <v>0.74482250000000016</v>
      </c>
      <c r="G202" s="13">
        <v>0.60740437500000022</v>
      </c>
      <c r="I202" s="3"/>
      <c r="J202" s="24"/>
      <c r="K202" s="22"/>
      <c r="M202" s="56"/>
      <c r="P202" s="24">
        <v>0.95750000000000002</v>
      </c>
      <c r="Q202" s="24">
        <v>1.5245</v>
      </c>
      <c r="R202" s="24">
        <v>0.48699999999999999</v>
      </c>
      <c r="S202">
        <f t="shared" si="100"/>
        <v>10</v>
      </c>
      <c r="T202">
        <f t="shared" si="94"/>
        <v>9.5749999999999993</v>
      </c>
      <c r="U202">
        <f t="shared" si="95"/>
        <v>15.244999999999999</v>
      </c>
      <c r="V202">
        <f t="shared" si="96"/>
        <v>4.87</v>
      </c>
      <c r="Y202" s="9"/>
      <c r="Z202">
        <f>(0.5*($E202-$E201))+(0.5*($E203-$E202))</f>
        <v>10</v>
      </c>
      <c r="AA202">
        <f t="shared" si="98"/>
        <v>9.5749999999999993</v>
      </c>
      <c r="AB202">
        <f t="shared" si="99"/>
        <v>15.244999999999999</v>
      </c>
      <c r="AC202">
        <f t="shared" si="97"/>
        <v>4.87</v>
      </c>
      <c r="AF202" s="9"/>
      <c r="AJ202" s="24"/>
    </row>
    <row r="203" spans="1:36" x14ac:dyDescent="0.2">
      <c r="D203" s="3">
        <v>267836</v>
      </c>
      <c r="E203">
        <v>50</v>
      </c>
      <c r="F203" s="16">
        <v>0.2735573643410853</v>
      </c>
      <c r="G203" s="13">
        <v>0.34175843023255814</v>
      </c>
      <c r="I203" s="3"/>
      <c r="J203" s="24"/>
      <c r="K203" s="22"/>
      <c r="M203" s="51">
        <v>91.539436763793788</v>
      </c>
      <c r="N203" s="3">
        <v>6.7175000000000002</v>
      </c>
      <c r="O203" s="3">
        <v>300</v>
      </c>
      <c r="P203" s="24">
        <v>3.8935</v>
      </c>
      <c r="Q203" s="24">
        <v>2.4005000000000001</v>
      </c>
      <c r="R203" s="24">
        <v>0.71</v>
      </c>
      <c r="S203">
        <f t="shared" si="100"/>
        <v>10</v>
      </c>
      <c r="T203">
        <f t="shared" si="94"/>
        <v>38.935000000000002</v>
      </c>
      <c r="U203">
        <f t="shared" si="95"/>
        <v>24.005000000000003</v>
      </c>
      <c r="V203">
        <f t="shared" si="96"/>
        <v>7.1</v>
      </c>
      <c r="Y203" s="9"/>
      <c r="Z203">
        <f>(0.5*($E203-$E202))</f>
        <v>5</v>
      </c>
      <c r="AA203">
        <f t="shared" si="98"/>
        <v>19.467500000000001</v>
      </c>
      <c r="AB203">
        <f t="shared" si="99"/>
        <v>12.002500000000001</v>
      </c>
      <c r="AC203">
        <f t="shared" si="97"/>
        <v>3.55</v>
      </c>
      <c r="AF203" s="9"/>
      <c r="AH203" s="3">
        <v>32.625999999999998</v>
      </c>
      <c r="AJ203" s="24"/>
    </row>
    <row r="204" spans="1:36" x14ac:dyDescent="0.2">
      <c r="D204" s="3">
        <v>267835</v>
      </c>
      <c r="E204">
        <v>60</v>
      </c>
      <c r="F204" s="16">
        <v>0.17840697674418604</v>
      </c>
      <c r="G204" s="13">
        <v>0.26188430232558146</v>
      </c>
      <c r="I204" s="3"/>
      <c r="J204" s="24"/>
      <c r="K204" s="22"/>
      <c r="M204" s="52"/>
      <c r="P204" s="24">
        <v>6.17</v>
      </c>
      <c r="Q204" s="24">
        <v>3.613</v>
      </c>
      <c r="R204" s="24">
        <v>0.78700000000000003</v>
      </c>
      <c r="S204">
        <f t="shared" si="100"/>
        <v>15</v>
      </c>
      <c r="T204">
        <f t="shared" si="94"/>
        <v>92.55</v>
      </c>
      <c r="U204">
        <f t="shared" si="95"/>
        <v>54.195</v>
      </c>
      <c r="V204">
        <f t="shared" si="96"/>
        <v>11.805</v>
      </c>
      <c r="Y204" s="9"/>
      <c r="Z204">
        <v>0</v>
      </c>
      <c r="AA204">
        <f t="shared" si="98"/>
        <v>0</v>
      </c>
      <c r="AB204">
        <f t="shared" si="99"/>
        <v>0</v>
      </c>
      <c r="AC204">
        <f t="shared" si="97"/>
        <v>0</v>
      </c>
      <c r="AF204" s="9"/>
      <c r="AJ204" s="24"/>
    </row>
    <row r="205" spans="1:36" x14ac:dyDescent="0.2">
      <c r="D205" s="3">
        <v>267834</v>
      </c>
      <c r="E205">
        <v>80</v>
      </c>
      <c r="F205" s="16">
        <v>3.6160697674418603E-2</v>
      </c>
      <c r="G205" s="13">
        <v>0.10415093023255814</v>
      </c>
      <c r="I205" s="3"/>
      <c r="J205" s="24"/>
      <c r="K205" s="22"/>
      <c r="M205" s="52"/>
      <c r="P205" s="24">
        <v>12.584</v>
      </c>
      <c r="Q205" s="24">
        <v>10.649000000000001</v>
      </c>
      <c r="R205" s="24">
        <v>1.129</v>
      </c>
      <c r="S205">
        <f t="shared" si="100"/>
        <v>20</v>
      </c>
      <c r="T205">
        <f t="shared" si="94"/>
        <v>251.68</v>
      </c>
      <c r="U205">
        <f t="shared" si="95"/>
        <v>212.98000000000002</v>
      </c>
      <c r="V205">
        <f t="shared" si="96"/>
        <v>22.58</v>
      </c>
      <c r="Y205" s="9"/>
      <c r="Z205">
        <v>0</v>
      </c>
      <c r="AC205"/>
      <c r="AF205" s="9"/>
      <c r="AJ205" s="24"/>
    </row>
    <row r="206" spans="1:36" x14ac:dyDescent="0.2">
      <c r="D206" s="3">
        <v>267833</v>
      </c>
      <c r="E206">
        <v>100</v>
      </c>
      <c r="F206" s="16">
        <v>2.9272945736434103E-2</v>
      </c>
      <c r="G206" s="13">
        <v>7.8180872093023268E-2</v>
      </c>
      <c r="I206" s="3"/>
      <c r="J206" s="24"/>
      <c r="K206" s="22"/>
      <c r="M206" s="52"/>
      <c r="P206" s="24">
        <v>14.8995</v>
      </c>
      <c r="Q206" s="24">
        <v>13.719000000000001</v>
      </c>
      <c r="R206" s="24">
        <v>1.2545000000000002</v>
      </c>
      <c r="S206">
        <f t="shared" si="100"/>
        <v>32.5</v>
      </c>
      <c r="T206">
        <f t="shared" si="94"/>
        <v>484.23374999999999</v>
      </c>
      <c r="U206">
        <f t="shared" si="95"/>
        <v>445.86750000000006</v>
      </c>
      <c r="V206">
        <f t="shared" si="96"/>
        <v>40.771250000000009</v>
      </c>
      <c r="Y206" s="9"/>
      <c r="Z206">
        <v>0</v>
      </c>
      <c r="AC206"/>
      <c r="AF206" s="9"/>
      <c r="AJ206" s="24"/>
    </row>
    <row r="207" spans="1:36" x14ac:dyDescent="0.2">
      <c r="D207" s="3">
        <v>267832</v>
      </c>
      <c r="E207">
        <v>145</v>
      </c>
      <c r="F207" s="31"/>
      <c r="H207" s="16"/>
      <c r="M207" s="51">
        <v>54.765960297573315</v>
      </c>
      <c r="N207" s="3">
        <v>3.5950000000000002</v>
      </c>
      <c r="O207" s="3">
        <v>160.5</v>
      </c>
      <c r="P207" s="24">
        <v>17.240499999999997</v>
      </c>
      <c r="Q207" s="24">
        <v>15.6</v>
      </c>
      <c r="R207" s="24">
        <v>1.3725000000000001</v>
      </c>
      <c r="S207">
        <f>(0.5*($E207-$E206))</f>
        <v>22.5</v>
      </c>
      <c r="T207">
        <f t="shared" si="94"/>
        <v>387.91124999999994</v>
      </c>
      <c r="U207">
        <f t="shared" si="95"/>
        <v>351</v>
      </c>
      <c r="V207">
        <f t="shared" si="96"/>
        <v>30.881250000000001</v>
      </c>
      <c r="Y207" s="9"/>
      <c r="Z207">
        <v>0</v>
      </c>
      <c r="AC207"/>
      <c r="AF207" s="9"/>
      <c r="AH207" s="3">
        <v>34.485999999999997</v>
      </c>
      <c r="AJ207" s="24"/>
    </row>
    <row r="208" spans="1:36" x14ac:dyDescent="0.2">
      <c r="A208" s="6">
        <v>37937</v>
      </c>
      <c r="B208" s="1">
        <v>0.53740740740740744</v>
      </c>
      <c r="C208" s="1" t="s">
        <v>57</v>
      </c>
      <c r="D208" s="35">
        <v>267851</v>
      </c>
      <c r="E208">
        <v>5</v>
      </c>
      <c r="F208" s="16">
        <v>1.1432159302325582</v>
      </c>
      <c r="G208" s="13">
        <v>0.56723978197674418</v>
      </c>
      <c r="H208" s="16">
        <v>49.139527858527131</v>
      </c>
      <c r="I208" s="19">
        <v>38.461465443313955</v>
      </c>
      <c r="J208" s="13">
        <v>43.191208478682171</v>
      </c>
      <c r="K208" s="19">
        <v>25.089871547965117</v>
      </c>
      <c r="L208" s="24">
        <v>315</v>
      </c>
      <c r="M208" s="44">
        <v>96.584599143001938</v>
      </c>
      <c r="N208" s="32">
        <v>6.2229999999999999</v>
      </c>
      <c r="O208" s="47">
        <v>278</v>
      </c>
      <c r="P208" s="24">
        <v>0.317</v>
      </c>
      <c r="Q208" s="24">
        <v>1.3805000000000001</v>
      </c>
      <c r="R208" s="24">
        <v>0.28249999999999997</v>
      </c>
      <c r="S208">
        <f>($E208)+(0.5*($E209-$E208))</f>
        <v>7.5</v>
      </c>
      <c r="T208">
        <f t="shared" si="94"/>
        <v>2.3774999999999999</v>
      </c>
      <c r="U208">
        <f t="shared" si="95"/>
        <v>10.35375</v>
      </c>
      <c r="V208">
        <f t="shared" si="96"/>
        <v>2.1187499999999999</v>
      </c>
      <c r="W208" s="9">
        <f>SUM(T208:T217)</f>
        <v>1020.4037500000001</v>
      </c>
      <c r="X208" s="9">
        <f>SUM(U208:U217)</f>
        <v>1051.9424999999999</v>
      </c>
      <c r="Y208" s="9">
        <f>SUM(V208:V217)</f>
        <v>122.9325</v>
      </c>
      <c r="Z208">
        <f>($E208)+(0.5*($E209-$E208))</f>
        <v>7.5</v>
      </c>
      <c r="AA208">
        <f>($Z208*P208)</f>
        <v>2.3774999999999999</v>
      </c>
      <c r="AB208">
        <f>($Z208*Q208)</f>
        <v>10.35375</v>
      </c>
      <c r="AC208">
        <f t="shared" ref="AC208:AC214" si="101">($Z208*R208)</f>
        <v>2.1187499999999999</v>
      </c>
      <c r="AD208" s="9">
        <f>SUM(AA208:AA214)</f>
        <v>58.988749999999996</v>
      </c>
      <c r="AE208" s="9">
        <f>SUM(AB208:AB214)</f>
        <v>102.84</v>
      </c>
      <c r="AF208" s="9">
        <f>SUM(AC208:AC214)</f>
        <v>18.462499999999999</v>
      </c>
      <c r="AH208" s="3">
        <v>31.134</v>
      </c>
      <c r="AJ208" s="24"/>
    </row>
    <row r="209" spans="1:36" x14ac:dyDescent="0.2">
      <c r="D209" s="35">
        <v>267850</v>
      </c>
      <c r="E209">
        <v>10</v>
      </c>
      <c r="F209" s="16">
        <v>1.0566086627906977</v>
      </c>
      <c r="G209" s="13">
        <v>0.4986536337209303</v>
      </c>
      <c r="H209" s="16"/>
      <c r="I209" s="19"/>
      <c r="M209" s="44"/>
      <c r="N209" s="19"/>
      <c r="O209" s="44"/>
      <c r="P209" s="24">
        <v>0.27549999999999997</v>
      </c>
      <c r="Q209" s="24">
        <v>1.2655000000000001</v>
      </c>
      <c r="R209" s="24">
        <v>0.26850000000000002</v>
      </c>
      <c r="S209">
        <f>(0.5*($E209-$E208))+(0.5*($E210-$E209))</f>
        <v>7.5</v>
      </c>
      <c r="T209">
        <f t="shared" si="94"/>
        <v>2.0662499999999997</v>
      </c>
      <c r="U209">
        <f t="shared" si="95"/>
        <v>9.4912500000000009</v>
      </c>
      <c r="V209">
        <f t="shared" si="96"/>
        <v>2.0137499999999999</v>
      </c>
      <c r="Y209" s="9"/>
      <c r="Z209">
        <f>(0.5*($E209-$E208))+(0.5*($E210-$E209))</f>
        <v>7.5</v>
      </c>
      <c r="AA209">
        <f t="shared" ref="AA209:AA214" si="102">($Z209*P209)</f>
        <v>2.0662499999999997</v>
      </c>
      <c r="AB209">
        <f t="shared" ref="AB209:AB214" si="103">($Z209*Q209)</f>
        <v>9.4912500000000009</v>
      </c>
      <c r="AC209">
        <f t="shared" si="101"/>
        <v>2.0137499999999999</v>
      </c>
      <c r="AF209" s="9"/>
      <c r="AJ209" s="24"/>
    </row>
    <row r="210" spans="1:36" x14ac:dyDescent="0.2">
      <c r="D210" s="35">
        <v>267849</v>
      </c>
      <c r="E210">
        <v>20</v>
      </c>
      <c r="F210" s="16">
        <v>1.0392872093023255</v>
      </c>
      <c r="G210" s="13">
        <v>0.55958127906976751</v>
      </c>
      <c r="M210" s="44"/>
      <c r="N210" s="19"/>
      <c r="O210" s="44"/>
      <c r="P210" s="24">
        <v>0.317</v>
      </c>
      <c r="Q210" s="24">
        <v>1.3625</v>
      </c>
      <c r="R210" s="24">
        <v>0.28149999999999997</v>
      </c>
      <c r="S210">
        <f t="shared" ref="S210:S216" si="104">(0.5*($E210-$E209))+(0.5*($E211-$E210))</f>
        <v>10</v>
      </c>
      <c r="T210">
        <f t="shared" si="94"/>
        <v>3.17</v>
      </c>
      <c r="U210">
        <f t="shared" si="95"/>
        <v>13.625</v>
      </c>
      <c r="V210">
        <f t="shared" si="96"/>
        <v>2.8149999999999995</v>
      </c>
      <c r="Y210" s="9"/>
      <c r="Z210">
        <f>(0.5*($E210-$E209))+(0.5*($E211-$E210))</f>
        <v>10</v>
      </c>
      <c r="AA210">
        <f t="shared" si="102"/>
        <v>3.17</v>
      </c>
      <c r="AB210">
        <f t="shared" si="103"/>
        <v>13.625</v>
      </c>
      <c r="AC210">
        <f t="shared" si="101"/>
        <v>2.8149999999999995</v>
      </c>
      <c r="AF210" s="9"/>
      <c r="AJ210" s="24"/>
    </row>
    <row r="211" spans="1:36" x14ac:dyDescent="0.2">
      <c r="D211" s="35">
        <v>267848</v>
      </c>
      <c r="E211">
        <v>30</v>
      </c>
      <c r="F211" s="16">
        <v>1.0739301162790698</v>
      </c>
      <c r="G211" s="13">
        <v>0.5694522383720928</v>
      </c>
      <c r="H211" s="16"/>
      <c r="M211" s="44"/>
      <c r="N211" s="19"/>
      <c r="O211" s="44"/>
      <c r="P211" s="24">
        <v>0.27500000000000002</v>
      </c>
      <c r="Q211" s="24">
        <v>1.5149999999999999</v>
      </c>
      <c r="R211" s="24">
        <v>0.27100000000000002</v>
      </c>
      <c r="S211">
        <f t="shared" si="104"/>
        <v>10</v>
      </c>
      <c r="T211">
        <f t="shared" si="94"/>
        <v>2.75</v>
      </c>
      <c r="U211">
        <f t="shared" si="95"/>
        <v>15.149999999999999</v>
      </c>
      <c r="V211">
        <f t="shared" si="96"/>
        <v>2.71</v>
      </c>
      <c r="Y211" s="9"/>
      <c r="Z211">
        <f>(0.5*($E211-$E210))+(0.5*($E212-$E211))</f>
        <v>10</v>
      </c>
      <c r="AA211">
        <f t="shared" si="102"/>
        <v>2.75</v>
      </c>
      <c r="AB211">
        <f t="shared" si="103"/>
        <v>15.149999999999999</v>
      </c>
      <c r="AC211">
        <f t="shared" si="101"/>
        <v>2.71</v>
      </c>
      <c r="AF211" s="9"/>
      <c r="AJ211" s="24"/>
    </row>
    <row r="212" spans="1:36" x14ac:dyDescent="0.2">
      <c r="D212" s="35">
        <v>267847</v>
      </c>
      <c r="E212">
        <v>40</v>
      </c>
      <c r="F212" s="16">
        <v>0.44007054263565898</v>
      </c>
      <c r="G212" s="13">
        <v>0.42689127906976743</v>
      </c>
      <c r="H212" s="16"/>
      <c r="M212" s="44"/>
      <c r="N212" s="32"/>
      <c r="O212" s="47"/>
      <c r="P212" s="24">
        <v>2.1179999999999999</v>
      </c>
      <c r="Q212" s="24">
        <v>2.7130000000000001</v>
      </c>
      <c r="R212" s="24">
        <v>0.46500000000000002</v>
      </c>
      <c r="S212">
        <f t="shared" si="104"/>
        <v>10</v>
      </c>
      <c r="T212">
        <f t="shared" si="94"/>
        <v>21.18</v>
      </c>
      <c r="U212">
        <f t="shared" si="95"/>
        <v>27.130000000000003</v>
      </c>
      <c r="V212">
        <f t="shared" si="96"/>
        <v>4.6500000000000004</v>
      </c>
      <c r="Y212" s="9"/>
      <c r="Z212">
        <f>(0.5*($E212-$E211))+(0.5*($E213-$E212))</f>
        <v>10</v>
      </c>
      <c r="AA212">
        <f t="shared" si="102"/>
        <v>21.18</v>
      </c>
      <c r="AB212">
        <f t="shared" si="103"/>
        <v>27.130000000000003</v>
      </c>
      <c r="AC212">
        <f t="shared" si="101"/>
        <v>4.6500000000000004</v>
      </c>
      <c r="AF212" s="9"/>
      <c r="AJ212" s="24"/>
    </row>
    <row r="213" spans="1:36" x14ac:dyDescent="0.2">
      <c r="D213" s="35">
        <v>267846</v>
      </c>
      <c r="E213">
        <v>50</v>
      </c>
      <c r="F213" s="16">
        <v>0.2319290697674419</v>
      </c>
      <c r="G213" s="13">
        <v>0.30728459302325573</v>
      </c>
      <c r="H213" s="16"/>
      <c r="M213" s="44">
        <v>90.851941980078635</v>
      </c>
      <c r="N213" s="32">
        <v>6.4320000000000004</v>
      </c>
      <c r="O213" s="47">
        <v>287.5</v>
      </c>
      <c r="P213" s="24">
        <v>5.4889999999999999</v>
      </c>
      <c r="Q213" s="24">
        <v>5.4180000000000001</v>
      </c>
      <c r="R213" s="24">
        <v>0.83099999999999996</v>
      </c>
      <c r="S213">
        <f t="shared" si="104"/>
        <v>10</v>
      </c>
      <c r="T213">
        <f t="shared" si="94"/>
        <v>54.89</v>
      </c>
      <c r="U213">
        <f t="shared" si="95"/>
        <v>54.18</v>
      </c>
      <c r="V213">
        <f t="shared" si="96"/>
        <v>8.3099999999999987</v>
      </c>
      <c r="Y213" s="9"/>
      <c r="Z213">
        <f>(0.5*($E213-$E212))</f>
        <v>5</v>
      </c>
      <c r="AA213">
        <f t="shared" si="102"/>
        <v>27.445</v>
      </c>
      <c r="AB213">
        <f t="shared" si="103"/>
        <v>27.09</v>
      </c>
      <c r="AC213">
        <f t="shared" si="101"/>
        <v>4.1549999999999994</v>
      </c>
      <c r="AF213" s="9"/>
      <c r="AH213" s="3">
        <v>32.511000000000003</v>
      </c>
      <c r="AJ213" s="24"/>
    </row>
    <row r="214" spans="1:36" x14ac:dyDescent="0.2">
      <c r="D214" s="35">
        <v>267845</v>
      </c>
      <c r="E214">
        <v>60</v>
      </c>
      <c r="F214" s="16">
        <v>0.12914534883720935</v>
      </c>
      <c r="G214" s="13">
        <v>0.14810546511627909</v>
      </c>
      <c r="H214" s="16"/>
      <c r="M214" s="44"/>
      <c r="N214" s="32"/>
      <c r="O214" s="47"/>
      <c r="P214" s="24">
        <v>7.3540000000000001</v>
      </c>
      <c r="Q214" s="24">
        <v>6.8605</v>
      </c>
      <c r="R214" s="24">
        <v>0.88300000000000001</v>
      </c>
      <c r="S214">
        <f t="shared" si="104"/>
        <v>17.5</v>
      </c>
      <c r="T214">
        <f t="shared" si="94"/>
        <v>128.69499999999999</v>
      </c>
      <c r="U214">
        <f t="shared" si="95"/>
        <v>120.05875</v>
      </c>
      <c r="V214">
        <f t="shared" si="96"/>
        <v>15.452500000000001</v>
      </c>
      <c r="Y214" s="9"/>
      <c r="Z214">
        <v>0</v>
      </c>
      <c r="AA214">
        <f t="shared" si="102"/>
        <v>0</v>
      </c>
      <c r="AB214">
        <f t="shared" si="103"/>
        <v>0</v>
      </c>
      <c r="AC214">
        <f t="shared" si="101"/>
        <v>0</v>
      </c>
      <c r="AF214" s="9"/>
      <c r="AJ214" s="24"/>
    </row>
    <row r="215" spans="1:36" x14ac:dyDescent="0.2">
      <c r="D215" s="35">
        <v>267844</v>
      </c>
      <c r="E215">
        <v>85</v>
      </c>
      <c r="F215" s="16">
        <v>4.649232558139535E-2</v>
      </c>
      <c r="G215" s="13">
        <v>0.14201476744186045</v>
      </c>
      <c r="H215" s="16"/>
      <c r="M215" s="44"/>
      <c r="N215" s="32"/>
      <c r="O215" s="47"/>
      <c r="P215" s="24">
        <v>9.7914999999999992</v>
      </c>
      <c r="Q215" s="24">
        <v>9.7274999999999991</v>
      </c>
      <c r="R215" s="24">
        <v>1.0445</v>
      </c>
      <c r="S215">
        <f t="shared" si="104"/>
        <v>20</v>
      </c>
      <c r="T215">
        <f t="shared" si="94"/>
        <v>195.82999999999998</v>
      </c>
      <c r="U215">
        <f t="shared" si="95"/>
        <v>194.54999999999998</v>
      </c>
      <c r="V215">
        <f t="shared" si="96"/>
        <v>20.89</v>
      </c>
      <c r="Y215" s="9"/>
      <c r="Z215">
        <v>0</v>
      </c>
      <c r="AC215"/>
      <c r="AF215" s="9"/>
      <c r="AJ215" s="24"/>
    </row>
    <row r="216" spans="1:36" x14ac:dyDescent="0.2">
      <c r="D216" s="35">
        <v>267843</v>
      </c>
      <c r="E216" s="30">
        <v>100</v>
      </c>
      <c r="F216" s="16">
        <v>4.3048449612403103E-2</v>
      </c>
      <c r="G216" s="13">
        <v>0.13885098837209303</v>
      </c>
      <c r="H216" s="16"/>
      <c r="M216" s="44"/>
      <c r="N216" s="32"/>
      <c r="O216" s="47"/>
      <c r="P216" s="24">
        <v>9.9610000000000003</v>
      </c>
      <c r="Q216" s="24">
        <v>10.005500000000001</v>
      </c>
      <c r="R216" s="24">
        <v>1.0680000000000001</v>
      </c>
      <c r="S216">
        <f t="shared" si="104"/>
        <v>32.5</v>
      </c>
      <c r="T216">
        <f t="shared" si="94"/>
        <v>323.73250000000002</v>
      </c>
      <c r="U216">
        <f t="shared" si="95"/>
        <v>325.17875000000004</v>
      </c>
      <c r="V216">
        <f t="shared" si="96"/>
        <v>34.71</v>
      </c>
      <c r="Y216" s="9"/>
      <c r="Z216">
        <v>0</v>
      </c>
      <c r="AC216"/>
      <c r="AF216" s="9"/>
      <c r="AJ216" s="24"/>
    </row>
    <row r="217" spans="1:36" x14ac:dyDescent="0.2">
      <c r="D217" s="35">
        <v>267842</v>
      </c>
      <c r="E217" s="30">
        <v>150</v>
      </c>
      <c r="F217" s="16">
        <v>3.1509689922480627E-2</v>
      </c>
      <c r="G217" s="13">
        <v>0.13038819767441862</v>
      </c>
      <c r="H217" s="16"/>
      <c r="M217" s="44">
        <v>74.836594516935563</v>
      </c>
      <c r="N217" s="32">
        <v>5.5045000000000002</v>
      </c>
      <c r="O217" s="47">
        <v>246</v>
      </c>
      <c r="P217" s="24">
        <v>11.4285</v>
      </c>
      <c r="Q217" s="24">
        <v>11.289</v>
      </c>
      <c r="R217" s="24">
        <v>1.1705000000000001</v>
      </c>
      <c r="S217">
        <f>(0.5*($E217-$E216))</f>
        <v>25</v>
      </c>
      <c r="T217">
        <f t="shared" si="94"/>
        <v>285.71249999999998</v>
      </c>
      <c r="U217">
        <f t="shared" si="95"/>
        <v>282.22499999999997</v>
      </c>
      <c r="V217">
        <f t="shared" si="96"/>
        <v>29.262500000000003</v>
      </c>
      <c r="Y217" s="9"/>
      <c r="Z217">
        <v>0</v>
      </c>
      <c r="AC217"/>
      <c r="AF217" s="9"/>
      <c r="AH217" s="3">
        <v>33.201999999999998</v>
      </c>
      <c r="AJ217" s="24"/>
    </row>
    <row r="218" spans="1:36" x14ac:dyDescent="0.2">
      <c r="A218" s="6">
        <v>37977</v>
      </c>
      <c r="B218" s="1">
        <v>0.21356481481481482</v>
      </c>
      <c r="C218" s="1" t="s">
        <v>57</v>
      </c>
      <c r="D218" s="24">
        <v>268336</v>
      </c>
      <c r="E218">
        <v>5</v>
      </c>
      <c r="F218" s="31">
        <v>0.26278195488721812</v>
      </c>
      <c r="G218" s="32">
        <v>0.16924060150375933</v>
      </c>
      <c r="H218" s="16">
        <v>27.713860902255636</v>
      </c>
      <c r="I218" s="19">
        <v>19.419500469924813</v>
      </c>
      <c r="J218" s="19">
        <v>13.228443609022554</v>
      </c>
      <c r="K218" s="19">
        <v>7.2918143796992503</v>
      </c>
      <c r="L218" s="24">
        <v>356</v>
      </c>
      <c r="M218" s="50">
        <v>93.792097795931682</v>
      </c>
      <c r="N218" s="13">
        <v>6.9115000000000002</v>
      </c>
      <c r="O218" s="3">
        <v>308.5</v>
      </c>
      <c r="P218" s="24">
        <v>3.7629999999999999</v>
      </c>
      <c r="Q218" s="24">
        <v>5.1689999999999996</v>
      </c>
      <c r="R218" s="24">
        <v>0.65749999999999997</v>
      </c>
      <c r="S218">
        <f>($E218)+(0.5*($E219-$E218))</f>
        <v>7.5</v>
      </c>
      <c r="T218">
        <f t="shared" si="94"/>
        <v>28.2225</v>
      </c>
      <c r="U218">
        <f t="shared" si="95"/>
        <v>38.767499999999998</v>
      </c>
      <c r="V218">
        <f t="shared" si="96"/>
        <v>4.9312499999999995</v>
      </c>
      <c r="W218" s="9">
        <f>SUM(T218:T227)</f>
        <v>1138.93975</v>
      </c>
      <c r="X218" s="9">
        <f>SUM(U218:U227)</f>
        <v>1282.65175</v>
      </c>
      <c r="Y218" s="9">
        <f>SUM(V218:V227)</f>
        <v>134.26874999999998</v>
      </c>
      <c r="Z218">
        <f>($E218)+(0.5*($E219-$E218))</f>
        <v>7.5</v>
      </c>
      <c r="AA218">
        <f>($Z218*P218)</f>
        <v>28.2225</v>
      </c>
      <c r="AB218">
        <f>($Z218*Q218)</f>
        <v>38.767499999999998</v>
      </c>
      <c r="AC218">
        <f t="shared" ref="AC218:AC224" si="105">($Z218*R218)</f>
        <v>4.9312499999999995</v>
      </c>
      <c r="AD218" s="9">
        <f>SUM(AA218:AA224)</f>
        <v>187.66000000000003</v>
      </c>
      <c r="AE218" s="9">
        <f>SUM(AB218:AB224)</f>
        <v>254.61625000000001</v>
      </c>
      <c r="AF218" s="9">
        <f>SUM(AC218:AC224)</f>
        <v>32.786249999999995</v>
      </c>
      <c r="AJ218" s="24"/>
    </row>
    <row r="219" spans="1:36" x14ac:dyDescent="0.2">
      <c r="D219" s="24">
        <v>268335</v>
      </c>
      <c r="E219">
        <v>10</v>
      </c>
      <c r="F219" s="31">
        <v>0.25227067669172931</v>
      </c>
      <c r="G219" s="32">
        <v>0.1523909774436091</v>
      </c>
      <c r="H219" s="22"/>
      <c r="M219" s="44"/>
      <c r="N219" s="16"/>
      <c r="P219" s="24">
        <v>3.7349999999999999</v>
      </c>
      <c r="Q219" s="24">
        <v>5.0285000000000002</v>
      </c>
      <c r="R219" s="24">
        <v>0.65100000000000002</v>
      </c>
      <c r="S219">
        <f>(0.5*($E219-$E218))+(0.5*($E220-$E219))</f>
        <v>7.5</v>
      </c>
      <c r="T219">
        <f t="shared" si="94"/>
        <v>28.012499999999999</v>
      </c>
      <c r="U219">
        <f t="shared" si="95"/>
        <v>37.713750000000005</v>
      </c>
      <c r="V219">
        <f t="shared" si="96"/>
        <v>4.8825000000000003</v>
      </c>
      <c r="Y219" s="9"/>
      <c r="Z219">
        <f>(0.5*($E219-$E218))+(0.5*($E220-$E219))</f>
        <v>7.5</v>
      </c>
      <c r="AA219">
        <f t="shared" ref="AA219:AA224" si="106">($Z219*P219)</f>
        <v>28.012499999999999</v>
      </c>
      <c r="AB219">
        <f t="shared" ref="AB219:AB224" si="107">($Z219*Q219)</f>
        <v>37.713750000000005</v>
      </c>
      <c r="AC219">
        <f t="shared" si="105"/>
        <v>4.8825000000000003</v>
      </c>
      <c r="AF219" s="9"/>
      <c r="AJ219" s="24"/>
    </row>
    <row r="220" spans="1:36" x14ac:dyDescent="0.2">
      <c r="D220" s="24">
        <v>268334</v>
      </c>
      <c r="E220">
        <v>20</v>
      </c>
      <c r="F220" s="31">
        <v>0.2732932330827067</v>
      </c>
      <c r="G220" s="32">
        <v>0.11409022556390985</v>
      </c>
      <c r="M220" s="44"/>
      <c r="N220" s="31"/>
      <c r="O220" s="31"/>
      <c r="P220" s="24">
        <v>3.7160000000000002</v>
      </c>
      <c r="Q220" s="24">
        <v>5.0715000000000003</v>
      </c>
      <c r="R220" s="24">
        <v>0.65200000000000002</v>
      </c>
      <c r="S220">
        <f t="shared" ref="S220:S226" si="108">(0.5*($E220-$E219))+(0.5*($E221-$E220))</f>
        <v>10</v>
      </c>
      <c r="T220">
        <f t="shared" si="94"/>
        <v>37.160000000000004</v>
      </c>
      <c r="U220">
        <f t="shared" si="95"/>
        <v>50.715000000000003</v>
      </c>
      <c r="V220">
        <f t="shared" si="96"/>
        <v>6.5200000000000005</v>
      </c>
      <c r="Y220" s="9"/>
      <c r="Z220">
        <f>(0.5*($E220-$E219))+(0.5*($E221-$E220))</f>
        <v>10</v>
      </c>
      <c r="AA220">
        <f t="shared" si="106"/>
        <v>37.160000000000004</v>
      </c>
      <c r="AB220">
        <f t="shared" si="107"/>
        <v>50.715000000000003</v>
      </c>
      <c r="AC220">
        <f t="shared" si="105"/>
        <v>6.5200000000000005</v>
      </c>
      <c r="AF220" s="9"/>
      <c r="AJ220" s="24"/>
    </row>
    <row r="221" spans="1:36" x14ac:dyDescent="0.2">
      <c r="D221" s="24">
        <v>268333</v>
      </c>
      <c r="E221">
        <v>30</v>
      </c>
      <c r="F221" s="31">
        <v>0.26278195488721801</v>
      </c>
      <c r="G221" s="32">
        <v>0.16024060150375941</v>
      </c>
      <c r="H221" s="16"/>
      <c r="M221" s="44"/>
      <c r="N221" s="31"/>
      <c r="O221" s="31"/>
      <c r="P221" s="24">
        <v>3.7805</v>
      </c>
      <c r="Q221" s="24">
        <v>5.1050000000000004</v>
      </c>
      <c r="R221" s="24">
        <v>0.65400000000000003</v>
      </c>
      <c r="S221">
        <f t="shared" si="108"/>
        <v>10</v>
      </c>
      <c r="T221">
        <f t="shared" si="94"/>
        <v>37.805</v>
      </c>
      <c r="U221">
        <f t="shared" si="95"/>
        <v>51.050000000000004</v>
      </c>
      <c r="V221">
        <f t="shared" si="96"/>
        <v>6.54</v>
      </c>
      <c r="Y221" s="9"/>
      <c r="Z221">
        <f>(0.5*($E221-$E220))+(0.5*($E222-$E221))</f>
        <v>10</v>
      </c>
      <c r="AA221">
        <f t="shared" si="106"/>
        <v>37.805</v>
      </c>
      <c r="AB221">
        <f t="shared" si="107"/>
        <v>51.050000000000004</v>
      </c>
      <c r="AC221">
        <f t="shared" si="105"/>
        <v>6.54</v>
      </c>
      <c r="AF221" s="9"/>
      <c r="AJ221" s="24"/>
    </row>
    <row r="222" spans="1:36" x14ac:dyDescent="0.2">
      <c r="D222" s="24">
        <v>268332</v>
      </c>
      <c r="E222">
        <v>40</v>
      </c>
      <c r="F222" s="31">
        <v>0.28222781954887216</v>
      </c>
      <c r="G222" s="32">
        <v>0.14219365601503769</v>
      </c>
      <c r="H222" s="16"/>
      <c r="M222" s="44"/>
      <c r="N222" s="16"/>
      <c r="P222" s="24">
        <v>3.7569999999999997</v>
      </c>
      <c r="Q222" s="24">
        <v>5.09</v>
      </c>
      <c r="R222" s="24">
        <v>0.66149999999999998</v>
      </c>
      <c r="S222">
        <f t="shared" si="108"/>
        <v>10</v>
      </c>
      <c r="T222">
        <f t="shared" si="94"/>
        <v>37.569999999999993</v>
      </c>
      <c r="U222">
        <f t="shared" si="95"/>
        <v>50.9</v>
      </c>
      <c r="V222">
        <f t="shared" si="96"/>
        <v>6.6150000000000002</v>
      </c>
      <c r="Y222" s="9"/>
      <c r="Z222">
        <f>(0.5*($E222-$E221))+(0.5*($E223-$E222))</f>
        <v>10</v>
      </c>
      <c r="AA222">
        <f t="shared" si="106"/>
        <v>37.569999999999993</v>
      </c>
      <c r="AB222">
        <f t="shared" si="107"/>
        <v>50.9</v>
      </c>
      <c r="AC222">
        <f t="shared" si="105"/>
        <v>6.6150000000000002</v>
      </c>
      <c r="AF222" s="9"/>
      <c r="AJ222" s="24"/>
    </row>
    <row r="223" spans="1:36" x14ac:dyDescent="0.2">
      <c r="D223" s="24">
        <v>268331</v>
      </c>
      <c r="E223">
        <v>50</v>
      </c>
      <c r="F223" s="31">
        <v>0.23650375939849624</v>
      </c>
      <c r="G223" s="32">
        <v>0.1428665413533835</v>
      </c>
      <c r="H223" s="16"/>
      <c r="M223" s="44"/>
      <c r="N223" s="31"/>
      <c r="O223" s="31"/>
      <c r="P223" s="24">
        <v>3.778</v>
      </c>
      <c r="Q223" s="24">
        <v>5.0939999999999994</v>
      </c>
      <c r="R223" s="24">
        <v>0.65949999999999998</v>
      </c>
      <c r="S223">
        <f t="shared" si="108"/>
        <v>10</v>
      </c>
      <c r="T223">
        <f t="shared" si="94"/>
        <v>37.78</v>
      </c>
      <c r="U223">
        <f t="shared" si="95"/>
        <v>50.94</v>
      </c>
      <c r="V223">
        <f t="shared" si="96"/>
        <v>6.5949999999999998</v>
      </c>
      <c r="Y223" s="9"/>
      <c r="Z223">
        <f>(0.5*($E223-$E222))</f>
        <v>5</v>
      </c>
      <c r="AA223">
        <f t="shared" si="106"/>
        <v>18.89</v>
      </c>
      <c r="AB223">
        <f t="shared" si="107"/>
        <v>25.47</v>
      </c>
      <c r="AC223">
        <f t="shared" si="105"/>
        <v>3.2974999999999999</v>
      </c>
      <c r="AF223" s="9"/>
      <c r="AJ223" s="24"/>
    </row>
    <row r="224" spans="1:36" x14ac:dyDescent="0.2">
      <c r="D224" s="24">
        <v>268330</v>
      </c>
      <c r="E224">
        <v>60</v>
      </c>
      <c r="F224" s="31">
        <v>0.19971428571428573</v>
      </c>
      <c r="G224" s="32">
        <v>0.14464285714285718</v>
      </c>
      <c r="H224" s="16"/>
      <c r="M224" s="44"/>
      <c r="N224" s="31"/>
      <c r="O224" s="31"/>
      <c r="P224" s="24">
        <v>4.1340000000000003</v>
      </c>
      <c r="Q224" s="24">
        <v>5.4275000000000002</v>
      </c>
      <c r="R224" s="24">
        <v>0.6705000000000001</v>
      </c>
      <c r="S224">
        <f t="shared" si="108"/>
        <v>15</v>
      </c>
      <c r="T224">
        <f t="shared" si="94"/>
        <v>62.010000000000005</v>
      </c>
      <c r="U224">
        <f t="shared" si="95"/>
        <v>81.412500000000009</v>
      </c>
      <c r="V224">
        <f t="shared" si="96"/>
        <v>10.057500000000001</v>
      </c>
      <c r="Y224" s="9"/>
      <c r="Z224">
        <v>0</v>
      </c>
      <c r="AA224">
        <f t="shared" si="106"/>
        <v>0</v>
      </c>
      <c r="AB224">
        <f t="shared" si="107"/>
        <v>0</v>
      </c>
      <c r="AC224">
        <f t="shared" si="105"/>
        <v>0</v>
      </c>
      <c r="AF224" s="9"/>
      <c r="AJ224" s="24"/>
    </row>
    <row r="225" spans="4:36" x14ac:dyDescent="0.2">
      <c r="D225" s="24">
        <v>268329</v>
      </c>
      <c r="E225">
        <v>80</v>
      </c>
      <c r="F225" s="31">
        <v>0.39864022556390977</v>
      </c>
      <c r="G225" s="32">
        <v>0.22389699248120298</v>
      </c>
      <c r="H225" s="16"/>
      <c r="M225" s="44"/>
      <c r="N225" s="31"/>
      <c r="O225" s="31"/>
      <c r="P225" s="24">
        <v>5.5860000000000003</v>
      </c>
      <c r="Q225" s="24">
        <v>5.7130000000000001</v>
      </c>
      <c r="R225" s="24">
        <v>0.70199999999999996</v>
      </c>
      <c r="S225">
        <f t="shared" si="108"/>
        <v>20</v>
      </c>
      <c r="T225">
        <f t="shared" si="94"/>
        <v>111.72</v>
      </c>
      <c r="U225">
        <f t="shared" si="95"/>
        <v>114.26</v>
      </c>
      <c r="V225">
        <f t="shared" si="96"/>
        <v>14.04</v>
      </c>
      <c r="Y225" s="9"/>
      <c r="Z225">
        <v>0</v>
      </c>
      <c r="AC225"/>
      <c r="AF225" s="9"/>
      <c r="AJ225" s="24"/>
    </row>
    <row r="226" spans="4:36" x14ac:dyDescent="0.2">
      <c r="D226" s="24">
        <v>268328</v>
      </c>
      <c r="E226">
        <v>100</v>
      </c>
      <c r="F226" s="31">
        <v>4.6687593984962403E-2</v>
      </c>
      <c r="G226" s="32">
        <v>9.5315413533834561E-2</v>
      </c>
      <c r="H226" s="16"/>
      <c r="I226" s="19"/>
      <c r="M226" s="44"/>
      <c r="N226" s="31"/>
      <c r="O226" s="31"/>
      <c r="P226" s="24">
        <v>10.345000000000001</v>
      </c>
      <c r="Q226" s="24">
        <v>11.146000000000001</v>
      </c>
      <c r="R226" s="24">
        <v>1.0514999999999999</v>
      </c>
      <c r="S226">
        <f t="shared" si="108"/>
        <v>39.5</v>
      </c>
      <c r="T226">
        <f t="shared" si="94"/>
        <v>408.6275</v>
      </c>
      <c r="U226">
        <f t="shared" si="95"/>
        <v>440.26700000000005</v>
      </c>
      <c r="V226">
        <f t="shared" si="96"/>
        <v>41.534249999999993</v>
      </c>
      <c r="Y226" s="9"/>
      <c r="Z226">
        <v>0</v>
      </c>
      <c r="AC226"/>
      <c r="AF226" s="9"/>
      <c r="AJ226" s="24"/>
    </row>
    <row r="227" spans="4:36" x14ac:dyDescent="0.2">
      <c r="D227" s="24">
        <v>268327</v>
      </c>
      <c r="E227">
        <v>159</v>
      </c>
      <c r="F227" s="31"/>
      <c r="G227" s="32"/>
      <c r="H227" s="16"/>
      <c r="M227" s="50">
        <v>71.968768877404756</v>
      </c>
      <c r="N227" s="13">
        <v>5.2119999999999997</v>
      </c>
      <c r="O227" s="3">
        <v>232.5</v>
      </c>
      <c r="P227" s="24">
        <v>11.865500000000001</v>
      </c>
      <c r="Q227" s="24">
        <v>12.428000000000001</v>
      </c>
      <c r="R227" s="24">
        <v>1.1034999999999999</v>
      </c>
      <c r="S227">
        <f>(0.5*($E227-$E226))</f>
        <v>29.5</v>
      </c>
      <c r="T227">
        <f t="shared" si="94"/>
        <v>350.03225000000003</v>
      </c>
      <c r="U227">
        <f t="shared" si="95"/>
        <v>366.62600000000003</v>
      </c>
      <c r="V227">
        <f t="shared" si="96"/>
        <v>32.553249999999998</v>
      </c>
      <c r="Y227" s="9"/>
      <c r="Z227">
        <v>0</v>
      </c>
      <c r="AC227"/>
      <c r="AF227" s="9"/>
      <c r="AJ227" s="24"/>
    </row>
    <row r="228" spans="4:36" x14ac:dyDescent="0.2">
      <c r="F228" s="31"/>
      <c r="G228" s="32"/>
      <c r="H228" s="16"/>
      <c r="I228" s="3"/>
      <c r="J228" s="16"/>
      <c r="R228" s="16"/>
      <c r="V228"/>
      <c r="Y228" s="9"/>
      <c r="AC228"/>
      <c r="AF228" s="9"/>
    </row>
    <row r="229" spans="4:36" x14ac:dyDescent="0.2">
      <c r="F229" s="31"/>
      <c r="G229" s="32"/>
      <c r="H229" s="22"/>
      <c r="I229" s="3"/>
      <c r="J229" s="16"/>
      <c r="N229" s="31"/>
      <c r="O229" s="31"/>
      <c r="R229" s="16"/>
      <c r="V229"/>
      <c r="Y229" s="9"/>
      <c r="AC229"/>
      <c r="AF229" s="9"/>
    </row>
    <row r="230" spans="4:36" x14ac:dyDescent="0.2">
      <c r="F230" s="31"/>
      <c r="G230" s="32"/>
      <c r="L230" s="31"/>
      <c r="M230" s="31"/>
      <c r="N230" s="31"/>
      <c r="O230" s="31"/>
      <c r="R230" s="16"/>
      <c r="V230"/>
      <c r="Y230" s="9"/>
      <c r="AC230"/>
      <c r="AF230" s="9"/>
    </row>
    <row r="231" spans="4:36" x14ac:dyDescent="0.2">
      <c r="F231" s="31"/>
      <c r="G231" s="32"/>
      <c r="H231" s="16"/>
      <c r="L231" s="31"/>
      <c r="M231" s="31"/>
      <c r="N231" s="31"/>
      <c r="O231" s="31"/>
      <c r="R231" s="16"/>
      <c r="V231"/>
      <c r="Y231" s="9"/>
      <c r="AC231"/>
      <c r="AF231" s="9"/>
    </row>
    <row r="232" spans="4:36" x14ac:dyDescent="0.2">
      <c r="F232" s="31"/>
      <c r="G232" s="32"/>
      <c r="H232" s="16"/>
      <c r="L232" s="31"/>
      <c r="M232" s="31"/>
      <c r="N232" s="31"/>
      <c r="O232" s="31"/>
      <c r="R232" s="16"/>
      <c r="V232"/>
      <c r="Y232" s="9"/>
      <c r="AC232"/>
      <c r="AF232" s="9"/>
    </row>
    <row r="233" spans="4:36" x14ac:dyDescent="0.2">
      <c r="F233" s="31"/>
      <c r="G233" s="32"/>
      <c r="H233" s="16"/>
      <c r="L233" s="31"/>
      <c r="M233" s="31"/>
      <c r="R233" s="16"/>
      <c r="V233"/>
      <c r="Y233" s="9"/>
      <c r="AC233"/>
      <c r="AF233" s="9"/>
    </row>
    <row r="234" spans="4:36" x14ac:dyDescent="0.2">
      <c r="F234" s="31"/>
      <c r="G234" s="32"/>
      <c r="H234" s="16"/>
      <c r="L234" s="31"/>
      <c r="M234" s="31"/>
      <c r="N234" s="31"/>
      <c r="O234" s="31"/>
      <c r="R234" s="16"/>
      <c r="V234"/>
      <c r="Y234" s="9"/>
      <c r="AC234"/>
      <c r="AF234" s="9"/>
    </row>
    <row r="235" spans="4:36" x14ac:dyDescent="0.2">
      <c r="F235" s="31"/>
      <c r="G235" s="32"/>
      <c r="H235" s="16"/>
      <c r="L235" s="31"/>
      <c r="M235" s="31"/>
      <c r="N235" s="31"/>
      <c r="O235" s="31"/>
      <c r="R235" s="16"/>
      <c r="V235"/>
      <c r="Y235" s="9"/>
      <c r="AC235"/>
      <c r="AF235" s="9"/>
    </row>
    <row r="236" spans="4:36" x14ac:dyDescent="0.2">
      <c r="F236" s="31"/>
      <c r="G236" s="32"/>
      <c r="H236" s="16"/>
      <c r="L236" s="31"/>
      <c r="M236" s="31"/>
      <c r="N236" s="31"/>
      <c r="O236" s="31"/>
      <c r="R236" s="16"/>
      <c r="V236"/>
      <c r="Y236" s="9"/>
      <c r="AC236"/>
      <c r="AF236" s="9"/>
    </row>
    <row r="237" spans="4:36" x14ac:dyDescent="0.2">
      <c r="F237" s="31"/>
      <c r="G237" s="32"/>
      <c r="H237" s="16"/>
      <c r="L237" s="31"/>
      <c r="M237" s="31"/>
      <c r="N237" s="31"/>
      <c r="O237" s="31"/>
      <c r="R237" s="16"/>
      <c r="V237"/>
      <c r="Y237" s="9"/>
      <c r="AC237"/>
      <c r="AF237" s="9"/>
    </row>
    <row r="238" spans="4:36" x14ac:dyDescent="0.2">
      <c r="H238" s="16"/>
      <c r="I238" s="19"/>
      <c r="J238" s="16"/>
      <c r="K238" s="19"/>
      <c r="L238" s="34"/>
      <c r="M238" s="34"/>
      <c r="N238" s="31"/>
      <c r="O238" s="31"/>
      <c r="R238" s="16"/>
      <c r="V238"/>
      <c r="Y238" s="9"/>
      <c r="AC238"/>
      <c r="AF238" s="9"/>
    </row>
    <row r="239" spans="4:36" x14ac:dyDescent="0.2">
      <c r="H239" s="16"/>
      <c r="I239" s="19"/>
      <c r="L239" s="31"/>
      <c r="M239" s="31"/>
      <c r="N239" s="31"/>
      <c r="O239" s="31"/>
      <c r="R239" s="16"/>
      <c r="V239"/>
      <c r="Y239" s="9"/>
      <c r="AC239"/>
      <c r="AF239" s="9"/>
    </row>
    <row r="240" spans="4:36" x14ac:dyDescent="0.2">
      <c r="L240" s="31"/>
      <c r="M240" s="31"/>
      <c r="R240" s="16"/>
      <c r="V240"/>
      <c r="Y240" s="9"/>
      <c r="AC240"/>
      <c r="AF240" s="9"/>
    </row>
    <row r="241" spans="7:32" x14ac:dyDescent="0.2">
      <c r="H241" s="16"/>
      <c r="L241" s="31"/>
      <c r="M241" s="31"/>
      <c r="N241" s="31"/>
      <c r="O241" s="31"/>
      <c r="R241" s="16"/>
      <c r="V241"/>
      <c r="Y241" s="9"/>
      <c r="AC241"/>
      <c r="AF241" s="9"/>
    </row>
    <row r="242" spans="7:32" x14ac:dyDescent="0.2">
      <c r="H242" s="16"/>
      <c r="L242" s="31"/>
      <c r="M242" s="31"/>
      <c r="N242" s="31"/>
      <c r="O242" s="31"/>
      <c r="R242" s="16"/>
      <c r="V242"/>
      <c r="Y242" s="9"/>
      <c r="AC242"/>
      <c r="AF242" s="9"/>
    </row>
    <row r="243" spans="7:32" x14ac:dyDescent="0.2">
      <c r="H243" s="16"/>
      <c r="L243" s="31"/>
      <c r="M243" s="31"/>
      <c r="N243" s="31"/>
      <c r="O243" s="31"/>
      <c r="R243" s="16"/>
      <c r="V243"/>
      <c r="Y243" s="9"/>
      <c r="AC243"/>
      <c r="AF243" s="9"/>
    </row>
    <row r="244" spans="7:32" x14ac:dyDescent="0.2">
      <c r="H244" s="16"/>
      <c r="R244" s="16"/>
      <c r="V244"/>
      <c r="Y244" s="9"/>
      <c r="AC244"/>
      <c r="AF244" s="9"/>
    </row>
    <row r="245" spans="7:32" x14ac:dyDescent="0.2">
      <c r="H245" s="16"/>
      <c r="R245" s="16"/>
      <c r="V245"/>
      <c r="Y245" s="9"/>
      <c r="AC245"/>
      <c r="AF245" s="9"/>
    </row>
    <row r="246" spans="7:32" x14ac:dyDescent="0.2">
      <c r="H246" s="16"/>
      <c r="R246" s="16"/>
      <c r="V246"/>
      <c r="Y246" s="9"/>
      <c r="AC246"/>
      <c r="AF246" s="9"/>
    </row>
    <row r="247" spans="7:32" x14ac:dyDescent="0.2">
      <c r="H247" s="16"/>
      <c r="R247" s="16"/>
      <c r="V247"/>
      <c r="Y247" s="9"/>
      <c r="AC247"/>
      <c r="AF247" s="9"/>
    </row>
    <row r="248" spans="7:32" x14ac:dyDescent="0.2">
      <c r="H248" s="16"/>
      <c r="R248" s="16"/>
      <c r="V248"/>
      <c r="Y248" s="9"/>
      <c r="AC248"/>
      <c r="AF248" s="9"/>
    </row>
    <row r="249" spans="7:32" x14ac:dyDescent="0.2">
      <c r="G249" s="13"/>
      <c r="H249" s="16"/>
      <c r="I249" s="19"/>
      <c r="J249" s="16"/>
      <c r="K249" s="19"/>
      <c r="R249" s="16"/>
      <c r="V249"/>
      <c r="Y249" s="9"/>
      <c r="AC249"/>
      <c r="AF249" s="9"/>
    </row>
    <row r="250" spans="7:32" x14ac:dyDescent="0.2">
      <c r="G250" s="13"/>
      <c r="H250" s="16"/>
      <c r="R250" s="16"/>
      <c r="V250"/>
      <c r="Y250" s="9"/>
      <c r="AC250"/>
      <c r="AF250" s="9"/>
    </row>
    <row r="251" spans="7:32" x14ac:dyDescent="0.2">
      <c r="G251" s="13"/>
      <c r="R251" s="16"/>
      <c r="V251"/>
      <c r="Y251" s="9"/>
      <c r="AC251"/>
      <c r="AF251" s="9"/>
    </row>
    <row r="252" spans="7:32" x14ac:dyDescent="0.2">
      <c r="G252" s="13"/>
      <c r="H252" s="16"/>
      <c r="R252" s="16"/>
      <c r="V252"/>
      <c r="Y252" s="9"/>
      <c r="AC252"/>
      <c r="AF252" s="9"/>
    </row>
    <row r="253" spans="7:32" x14ac:dyDescent="0.2">
      <c r="G253" s="13"/>
      <c r="H253" s="16"/>
      <c r="R253" s="16"/>
      <c r="V253"/>
      <c r="Y253" s="9"/>
      <c r="AC253"/>
      <c r="AF253" s="9"/>
    </row>
    <row r="254" spans="7:32" x14ac:dyDescent="0.2">
      <c r="G254" s="13"/>
      <c r="H254" s="16"/>
      <c r="R254" s="16"/>
      <c r="V254"/>
      <c r="Y254" s="9"/>
      <c r="AC254"/>
      <c r="AF254" s="9"/>
    </row>
    <row r="255" spans="7:32" x14ac:dyDescent="0.2">
      <c r="G255" s="13"/>
      <c r="H255" s="16"/>
      <c r="R255" s="16"/>
      <c r="V255"/>
      <c r="Y255" s="9"/>
      <c r="AC255"/>
      <c r="AF255" s="9"/>
    </row>
    <row r="256" spans="7:32" x14ac:dyDescent="0.2">
      <c r="G256" s="13"/>
      <c r="H256" s="16"/>
      <c r="R256" s="16"/>
      <c r="V256"/>
      <c r="Y256" s="9"/>
      <c r="AC256"/>
      <c r="AF256" s="9"/>
    </row>
    <row r="257" spans="7:32" x14ac:dyDescent="0.2">
      <c r="G257" s="13"/>
      <c r="H257" s="16"/>
      <c r="R257" s="16"/>
      <c r="V257"/>
      <c r="Y257" s="9"/>
      <c r="AC257"/>
      <c r="AF257" s="9"/>
    </row>
    <row r="258" spans="7:32" x14ac:dyDescent="0.2">
      <c r="G258" s="13"/>
      <c r="H258" s="16"/>
      <c r="R258" s="16"/>
      <c r="V258"/>
      <c r="Y258" s="9"/>
      <c r="AC258"/>
      <c r="AF258" s="9"/>
    </row>
    <row r="259" spans="7:32" x14ac:dyDescent="0.2">
      <c r="H259" s="16"/>
      <c r="J259" s="16"/>
      <c r="R259" s="16"/>
      <c r="V259"/>
      <c r="Y259" s="9"/>
      <c r="AC259"/>
      <c r="AF259" s="9"/>
    </row>
    <row r="260" spans="7:32" x14ac:dyDescent="0.2">
      <c r="H260" s="16"/>
      <c r="R260" s="16"/>
      <c r="V260"/>
      <c r="Y260" s="9"/>
      <c r="AC260"/>
      <c r="AF260" s="9"/>
    </row>
    <row r="261" spans="7:32" x14ac:dyDescent="0.2">
      <c r="H261" s="16"/>
      <c r="R261" s="16"/>
      <c r="V261"/>
      <c r="Y261" s="9"/>
      <c r="AC261"/>
      <c r="AF261" s="9"/>
    </row>
    <row r="262" spans="7:32" x14ac:dyDescent="0.2">
      <c r="H262" s="16"/>
      <c r="R262" s="16"/>
      <c r="V262"/>
      <c r="Y262" s="9"/>
      <c r="AC262"/>
      <c r="AF262" s="9"/>
    </row>
    <row r="263" spans="7:32" x14ac:dyDescent="0.2">
      <c r="H263" s="16"/>
      <c r="R263" s="16"/>
      <c r="V263"/>
      <c r="Y263" s="9"/>
      <c r="AC263"/>
      <c r="AF263" s="9"/>
    </row>
    <row r="264" spans="7:32" x14ac:dyDescent="0.2">
      <c r="H264" s="16"/>
      <c r="R264" s="16"/>
      <c r="V264"/>
      <c r="Y264" s="9"/>
      <c r="AC264"/>
      <c r="AF264" s="9"/>
    </row>
    <row r="265" spans="7:32" x14ac:dyDescent="0.2">
      <c r="H265" s="16"/>
      <c r="R265" s="16"/>
      <c r="V265"/>
      <c r="Y265" s="9"/>
      <c r="AC265"/>
      <c r="AF265" s="9"/>
    </row>
    <row r="266" spans="7:32" x14ac:dyDescent="0.2">
      <c r="H266" s="16"/>
      <c r="R266" s="16"/>
      <c r="V266"/>
      <c r="Y266" s="9"/>
      <c r="AC266"/>
      <c r="AF266" s="9"/>
    </row>
    <row r="267" spans="7:32" x14ac:dyDescent="0.2">
      <c r="H267" s="16"/>
      <c r="R267" s="16"/>
      <c r="V267"/>
      <c r="Y267" s="9"/>
      <c r="AC267"/>
      <c r="AF267" s="9"/>
    </row>
    <row r="268" spans="7:32" x14ac:dyDescent="0.2">
      <c r="H268" s="16"/>
      <c r="R268" s="16"/>
      <c r="V268"/>
      <c r="Y268" s="9"/>
      <c r="AC268"/>
      <c r="AF268" s="9"/>
    </row>
    <row r="269" spans="7:32" x14ac:dyDescent="0.2">
      <c r="H269" s="16"/>
      <c r="R269" s="16"/>
      <c r="V269"/>
      <c r="Y269" s="9"/>
      <c r="AC269"/>
      <c r="AF269" s="9"/>
    </row>
    <row r="270" spans="7:32" x14ac:dyDescent="0.2">
      <c r="H270" s="16"/>
      <c r="R270" s="16"/>
      <c r="V270"/>
      <c r="Y270" s="9"/>
      <c r="AC270"/>
      <c r="AF270" s="9"/>
    </row>
    <row r="271" spans="7:32" x14ac:dyDescent="0.2">
      <c r="H271" s="16"/>
      <c r="R271" s="16"/>
      <c r="V271"/>
      <c r="Y271" s="9"/>
      <c r="AC271"/>
      <c r="AF271" s="9"/>
    </row>
    <row r="272" spans="7:32" x14ac:dyDescent="0.2">
      <c r="H272" s="16"/>
      <c r="R272" s="16"/>
      <c r="V272"/>
      <c r="Y272" s="9"/>
      <c r="AC272"/>
      <c r="AF272" s="9"/>
    </row>
    <row r="273" spans="8:32" x14ac:dyDescent="0.2">
      <c r="H273" s="16"/>
      <c r="R273" s="16"/>
      <c r="V273"/>
      <c r="Y273" s="9"/>
      <c r="AC273"/>
      <c r="AF273" s="9"/>
    </row>
    <row r="274" spans="8:32" x14ac:dyDescent="0.2">
      <c r="H274" s="16"/>
      <c r="R274" s="16"/>
      <c r="V274"/>
      <c r="Y274" s="9"/>
      <c r="AC274"/>
      <c r="AF274" s="9"/>
    </row>
    <row r="275" spans="8:32" x14ac:dyDescent="0.2">
      <c r="H275" s="16"/>
      <c r="R275" s="16"/>
      <c r="V275"/>
      <c r="Y275" s="9"/>
      <c r="AC275"/>
      <c r="AF275" s="9"/>
    </row>
    <row r="276" spans="8:32" x14ac:dyDescent="0.2">
      <c r="H276" s="16"/>
      <c r="R276" s="16"/>
      <c r="V276"/>
      <c r="Y276" s="9"/>
      <c r="AC276"/>
      <c r="AF276" s="9"/>
    </row>
    <row r="277" spans="8:32" x14ac:dyDescent="0.2">
      <c r="H277" s="16"/>
      <c r="R277" s="16"/>
      <c r="V277"/>
      <c r="Y277" s="9"/>
      <c r="AC277"/>
      <c r="AF277" s="9"/>
    </row>
    <row r="278" spans="8:32" x14ac:dyDescent="0.2">
      <c r="H278" s="16"/>
      <c r="R278" s="16"/>
      <c r="V278"/>
      <c r="Y278" s="9"/>
      <c r="AC278"/>
      <c r="AF278" s="9"/>
    </row>
    <row r="279" spans="8:32" x14ac:dyDescent="0.2">
      <c r="H279" s="16"/>
      <c r="R279" s="16"/>
      <c r="V279"/>
      <c r="Y279" s="9"/>
      <c r="AC279"/>
      <c r="AF279" s="9"/>
    </row>
    <row r="280" spans="8:32" x14ac:dyDescent="0.2">
      <c r="H280" s="16"/>
      <c r="R280" s="16"/>
      <c r="V280"/>
      <c r="Y280" s="9"/>
      <c r="AC280"/>
      <c r="AF280" s="9"/>
    </row>
    <row r="281" spans="8:32" x14ac:dyDescent="0.2">
      <c r="H281" s="16"/>
      <c r="R281" s="16"/>
      <c r="V281"/>
      <c r="Y281" s="9"/>
      <c r="AC281"/>
      <c r="AF281" s="9"/>
    </row>
    <row r="282" spans="8:32" x14ac:dyDescent="0.2">
      <c r="H282" s="16"/>
      <c r="R282" s="16"/>
      <c r="V282"/>
      <c r="Y282" s="9"/>
      <c r="AC282"/>
      <c r="AF282" s="9"/>
    </row>
    <row r="283" spans="8:32" x14ac:dyDescent="0.2">
      <c r="H283" s="16"/>
      <c r="R283" s="16"/>
      <c r="V283"/>
      <c r="Y283" s="9"/>
      <c r="AC283"/>
      <c r="AF283" s="9"/>
    </row>
    <row r="284" spans="8:32" x14ac:dyDescent="0.2">
      <c r="H284" s="16"/>
      <c r="R284" s="16"/>
      <c r="V284"/>
      <c r="Y284" s="9"/>
      <c r="AC284"/>
      <c r="AF284" s="9"/>
    </row>
    <row r="285" spans="8:32" x14ac:dyDescent="0.2">
      <c r="H285" s="16"/>
      <c r="R285" s="16"/>
      <c r="V285"/>
      <c r="Y285" s="9"/>
      <c r="AC285"/>
      <c r="AF285" s="9"/>
    </row>
    <row r="286" spans="8:32" x14ac:dyDescent="0.2">
      <c r="H286" s="16"/>
      <c r="R286" s="16"/>
      <c r="V286"/>
      <c r="Y286" s="9"/>
      <c r="AC286"/>
      <c r="AF286" s="9"/>
    </row>
    <row r="287" spans="8:32" x14ac:dyDescent="0.2">
      <c r="H287" s="16"/>
      <c r="R287" s="16"/>
      <c r="V287"/>
      <c r="Y287" s="9"/>
      <c r="AC287"/>
      <c r="AF287" s="9"/>
    </row>
    <row r="288" spans="8:32" x14ac:dyDescent="0.2">
      <c r="H288" s="16"/>
    </row>
    <row r="289" spans="8:8" x14ac:dyDescent="0.2">
      <c r="H289" s="16"/>
    </row>
    <row r="290" spans="8:8" x14ac:dyDescent="0.2">
      <c r="H290" s="16"/>
    </row>
    <row r="291" spans="8:8" x14ac:dyDescent="0.2">
      <c r="H291" s="16"/>
    </row>
    <row r="292" spans="8:8" x14ac:dyDescent="0.2">
      <c r="H292" s="16"/>
    </row>
    <row r="293" spans="8:8" x14ac:dyDescent="0.2">
      <c r="H293" s="16"/>
    </row>
    <row r="294" spans="8:8" x14ac:dyDescent="0.2">
      <c r="H294" s="16"/>
    </row>
    <row r="295" spans="8:8" x14ac:dyDescent="0.2">
      <c r="H295" s="16"/>
    </row>
    <row r="296" spans="8:8" x14ac:dyDescent="0.2">
      <c r="H296" s="16"/>
    </row>
    <row r="297" spans="8:8" x14ac:dyDescent="0.2">
      <c r="H297" s="16"/>
    </row>
    <row r="298" spans="8:8" x14ac:dyDescent="0.2">
      <c r="H298" s="16"/>
    </row>
    <row r="299" spans="8:8" x14ac:dyDescent="0.2">
      <c r="H299" s="16"/>
    </row>
    <row r="300" spans="8:8" x14ac:dyDescent="0.2">
      <c r="H300" s="16"/>
    </row>
    <row r="301" spans="8:8" x14ac:dyDescent="0.2">
      <c r="H301" s="16"/>
    </row>
    <row r="302" spans="8:8" x14ac:dyDescent="0.2">
      <c r="H302" s="16"/>
    </row>
    <row r="303" spans="8:8" x14ac:dyDescent="0.2">
      <c r="H303" s="16"/>
    </row>
    <row r="304" spans="8:8" x14ac:dyDescent="0.2">
      <c r="H304" s="16"/>
    </row>
    <row r="305" spans="8:8" x14ac:dyDescent="0.2">
      <c r="H305" s="16"/>
    </row>
    <row r="306" spans="8:8" x14ac:dyDescent="0.2">
      <c r="H306" s="16"/>
    </row>
    <row r="307" spans="8:8" x14ac:dyDescent="0.2">
      <c r="H307" s="16"/>
    </row>
    <row r="308" spans="8:8" x14ac:dyDescent="0.2">
      <c r="H308" s="16"/>
    </row>
    <row r="309" spans="8:8" x14ac:dyDescent="0.2">
      <c r="H309" s="16"/>
    </row>
    <row r="310" spans="8:8" x14ac:dyDescent="0.2">
      <c r="H310" s="16"/>
    </row>
    <row r="311" spans="8:8" x14ac:dyDescent="0.2">
      <c r="H311" s="16"/>
    </row>
    <row r="312" spans="8:8" x14ac:dyDescent="0.2">
      <c r="H312" s="16"/>
    </row>
    <row r="313" spans="8:8" x14ac:dyDescent="0.2">
      <c r="H313" s="16"/>
    </row>
    <row r="314" spans="8:8" x14ac:dyDescent="0.2">
      <c r="H314" s="16"/>
    </row>
    <row r="315" spans="8:8" x14ac:dyDescent="0.2">
      <c r="H315" s="16"/>
    </row>
    <row r="316" spans="8:8" x14ac:dyDescent="0.2">
      <c r="H316" s="16"/>
    </row>
    <row r="317" spans="8:8" x14ac:dyDescent="0.2">
      <c r="H317" s="16"/>
    </row>
    <row r="318" spans="8:8" x14ac:dyDescent="0.2">
      <c r="H318" s="16"/>
    </row>
    <row r="319" spans="8:8" x14ac:dyDescent="0.2">
      <c r="H319" s="16"/>
    </row>
    <row r="320" spans="8:8" x14ac:dyDescent="0.2">
      <c r="H320" s="16"/>
    </row>
    <row r="321" spans="8:8" x14ac:dyDescent="0.2">
      <c r="H321" s="16"/>
    </row>
    <row r="322" spans="8:8" x14ac:dyDescent="0.2">
      <c r="H322" s="16"/>
    </row>
    <row r="323" spans="8:8" x14ac:dyDescent="0.2">
      <c r="H323" s="16"/>
    </row>
    <row r="324" spans="8:8" x14ac:dyDescent="0.2">
      <c r="H324" s="16"/>
    </row>
    <row r="325" spans="8:8" x14ac:dyDescent="0.2">
      <c r="H325" s="16"/>
    </row>
    <row r="326" spans="8:8" x14ac:dyDescent="0.2">
      <c r="H326" s="16"/>
    </row>
    <row r="327" spans="8:8" x14ac:dyDescent="0.2">
      <c r="H327" s="16"/>
    </row>
    <row r="328" spans="8:8" x14ac:dyDescent="0.2">
      <c r="H328" s="16"/>
    </row>
    <row r="329" spans="8:8" x14ac:dyDescent="0.2">
      <c r="H329" s="16"/>
    </row>
    <row r="330" spans="8:8" x14ac:dyDescent="0.2">
      <c r="H330" s="16"/>
    </row>
    <row r="331" spans="8:8" x14ac:dyDescent="0.2">
      <c r="H331" s="16"/>
    </row>
    <row r="332" spans="8:8" x14ac:dyDescent="0.2">
      <c r="H332" s="16"/>
    </row>
    <row r="333" spans="8:8" x14ac:dyDescent="0.2">
      <c r="H333" s="16"/>
    </row>
    <row r="334" spans="8:8" x14ac:dyDescent="0.2">
      <c r="H334" s="16"/>
    </row>
    <row r="335" spans="8:8" x14ac:dyDescent="0.2">
      <c r="H335" s="16"/>
    </row>
    <row r="336" spans="8:8" x14ac:dyDescent="0.2">
      <c r="H336" s="16"/>
    </row>
    <row r="337" spans="8:8" x14ac:dyDescent="0.2">
      <c r="H337" s="16"/>
    </row>
    <row r="338" spans="8:8" x14ac:dyDescent="0.2">
      <c r="H338" s="16"/>
    </row>
    <row r="339" spans="8:8" x14ac:dyDescent="0.2">
      <c r="H339" s="16"/>
    </row>
    <row r="340" spans="8:8" x14ac:dyDescent="0.2">
      <c r="H340" s="16"/>
    </row>
    <row r="341" spans="8:8" x14ac:dyDescent="0.2">
      <c r="H341" s="16"/>
    </row>
    <row r="342" spans="8:8" x14ac:dyDescent="0.2">
      <c r="H342" s="16"/>
    </row>
    <row r="343" spans="8:8" x14ac:dyDescent="0.2">
      <c r="H343" s="16"/>
    </row>
    <row r="344" spans="8:8" x14ac:dyDescent="0.2">
      <c r="H344" s="16"/>
    </row>
    <row r="345" spans="8:8" x14ac:dyDescent="0.2">
      <c r="H345" s="16"/>
    </row>
    <row r="346" spans="8:8" x14ac:dyDescent="0.2">
      <c r="H346" s="16"/>
    </row>
    <row r="347" spans="8:8" x14ac:dyDescent="0.2">
      <c r="H347" s="16"/>
    </row>
    <row r="348" spans="8:8" x14ac:dyDescent="0.2">
      <c r="H348" s="16"/>
    </row>
    <row r="349" spans="8:8" x14ac:dyDescent="0.2">
      <c r="H349" s="16"/>
    </row>
    <row r="350" spans="8:8" x14ac:dyDescent="0.2">
      <c r="H350" s="16"/>
    </row>
    <row r="351" spans="8:8" x14ac:dyDescent="0.2">
      <c r="H351" s="16"/>
    </row>
    <row r="352" spans="8:8" x14ac:dyDescent="0.2">
      <c r="H352" s="16"/>
    </row>
    <row r="353" spans="8:8" x14ac:dyDescent="0.2">
      <c r="H353" s="16"/>
    </row>
    <row r="354" spans="8:8" x14ac:dyDescent="0.2">
      <c r="H354" s="16"/>
    </row>
    <row r="355" spans="8:8" x14ac:dyDescent="0.2">
      <c r="H355" s="16"/>
    </row>
    <row r="356" spans="8:8" x14ac:dyDescent="0.2">
      <c r="H356" s="16"/>
    </row>
    <row r="357" spans="8:8" x14ac:dyDescent="0.2">
      <c r="H357" s="16"/>
    </row>
    <row r="358" spans="8:8" x14ac:dyDescent="0.2">
      <c r="H358" s="16"/>
    </row>
    <row r="359" spans="8:8" x14ac:dyDescent="0.2">
      <c r="H359" s="16"/>
    </row>
    <row r="360" spans="8:8" x14ac:dyDescent="0.2">
      <c r="H360" s="16"/>
    </row>
    <row r="361" spans="8:8" x14ac:dyDescent="0.2">
      <c r="H361" s="16"/>
    </row>
    <row r="362" spans="8:8" x14ac:dyDescent="0.2">
      <c r="H362" s="16"/>
    </row>
    <row r="363" spans="8:8" x14ac:dyDescent="0.2">
      <c r="H363" s="16"/>
    </row>
    <row r="364" spans="8:8" x14ac:dyDescent="0.2">
      <c r="H364" s="16"/>
    </row>
    <row r="365" spans="8:8" x14ac:dyDescent="0.2">
      <c r="H365" s="16"/>
    </row>
    <row r="366" spans="8:8" x14ac:dyDescent="0.2">
      <c r="H366" s="16"/>
    </row>
    <row r="367" spans="8:8" x14ac:dyDescent="0.2">
      <c r="H367" s="16"/>
    </row>
    <row r="368" spans="8:8" x14ac:dyDescent="0.2">
      <c r="H368" s="16"/>
    </row>
    <row r="369" spans="8:8" x14ac:dyDescent="0.2">
      <c r="H369" s="16"/>
    </row>
    <row r="370" spans="8:8" x14ac:dyDescent="0.2">
      <c r="H370" s="16"/>
    </row>
    <row r="371" spans="8:8" x14ac:dyDescent="0.2">
      <c r="H371" s="16"/>
    </row>
    <row r="372" spans="8:8" x14ac:dyDescent="0.2">
      <c r="H372" s="16"/>
    </row>
    <row r="373" spans="8:8" x14ac:dyDescent="0.2">
      <c r="H373" s="16"/>
    </row>
    <row r="374" spans="8:8" x14ac:dyDescent="0.2">
      <c r="H374" s="16"/>
    </row>
    <row r="375" spans="8:8" x14ac:dyDescent="0.2">
      <c r="H375" s="16"/>
    </row>
    <row r="376" spans="8:8" x14ac:dyDescent="0.2">
      <c r="H376" s="16"/>
    </row>
    <row r="377" spans="8:8" x14ac:dyDescent="0.2">
      <c r="H377" s="16"/>
    </row>
    <row r="378" spans="8:8" x14ac:dyDescent="0.2">
      <c r="H378" s="16"/>
    </row>
    <row r="379" spans="8:8" x14ac:dyDescent="0.2">
      <c r="H379" s="16"/>
    </row>
    <row r="380" spans="8:8" x14ac:dyDescent="0.2">
      <c r="H380" s="16"/>
    </row>
    <row r="381" spans="8:8" x14ac:dyDescent="0.2">
      <c r="H381" s="16"/>
    </row>
    <row r="382" spans="8:8" x14ac:dyDescent="0.2">
      <c r="H382" s="16"/>
    </row>
    <row r="383" spans="8:8" x14ac:dyDescent="0.2">
      <c r="H383" s="16"/>
    </row>
    <row r="384" spans="8:8" x14ac:dyDescent="0.2">
      <c r="H384" s="16"/>
    </row>
    <row r="385" spans="8:8" x14ac:dyDescent="0.2">
      <c r="H385" s="16"/>
    </row>
    <row r="386" spans="8:8" x14ac:dyDescent="0.2">
      <c r="H386" s="16"/>
    </row>
    <row r="387" spans="8:8" x14ac:dyDescent="0.2">
      <c r="H387" s="16"/>
    </row>
    <row r="388" spans="8:8" x14ac:dyDescent="0.2">
      <c r="H388" s="16"/>
    </row>
    <row r="389" spans="8:8" x14ac:dyDescent="0.2">
      <c r="H389" s="16"/>
    </row>
    <row r="390" spans="8:8" x14ac:dyDescent="0.2">
      <c r="H390" s="16"/>
    </row>
    <row r="391" spans="8:8" x14ac:dyDescent="0.2">
      <c r="H391" s="16"/>
    </row>
    <row r="392" spans="8:8" x14ac:dyDescent="0.2">
      <c r="H392" s="16"/>
    </row>
    <row r="393" spans="8:8" x14ac:dyDescent="0.2">
      <c r="H393" s="16"/>
    </row>
    <row r="394" spans="8:8" x14ac:dyDescent="0.2">
      <c r="H394" s="16"/>
    </row>
    <row r="395" spans="8:8" x14ac:dyDescent="0.2">
      <c r="H395" s="16"/>
    </row>
    <row r="396" spans="8:8" x14ac:dyDescent="0.2">
      <c r="H396" s="16"/>
    </row>
    <row r="397" spans="8:8" x14ac:dyDescent="0.2">
      <c r="H397" s="16"/>
    </row>
    <row r="398" spans="8:8" x14ac:dyDescent="0.2">
      <c r="H398" s="16"/>
    </row>
    <row r="399" spans="8:8" x14ac:dyDescent="0.2">
      <c r="H399" s="16"/>
    </row>
    <row r="400" spans="8:8" x14ac:dyDescent="0.2">
      <c r="H400" s="16"/>
    </row>
    <row r="401" spans="8:8" x14ac:dyDescent="0.2">
      <c r="H401" s="16"/>
    </row>
    <row r="402" spans="8:8" x14ac:dyDescent="0.2">
      <c r="H402" s="16"/>
    </row>
    <row r="403" spans="8:8" x14ac:dyDescent="0.2">
      <c r="H403" s="16"/>
    </row>
    <row r="404" spans="8:8" x14ac:dyDescent="0.2">
      <c r="H404" s="16"/>
    </row>
    <row r="405" spans="8:8" x14ac:dyDescent="0.2">
      <c r="H405" s="16"/>
    </row>
    <row r="406" spans="8:8" x14ac:dyDescent="0.2">
      <c r="H406" s="16"/>
    </row>
    <row r="407" spans="8:8" x14ac:dyDescent="0.2">
      <c r="H407" s="16"/>
    </row>
    <row r="408" spans="8:8" x14ac:dyDescent="0.2">
      <c r="H408" s="16"/>
    </row>
    <row r="409" spans="8:8" x14ac:dyDescent="0.2">
      <c r="H409" s="16"/>
    </row>
    <row r="410" spans="8:8" x14ac:dyDescent="0.2">
      <c r="H410" s="16"/>
    </row>
    <row r="411" spans="8:8" x14ac:dyDescent="0.2">
      <c r="H411" s="16"/>
    </row>
    <row r="412" spans="8:8" x14ac:dyDescent="0.2">
      <c r="H412" s="16"/>
    </row>
    <row r="413" spans="8:8" x14ac:dyDescent="0.2">
      <c r="H413" s="16"/>
    </row>
    <row r="414" spans="8:8" x14ac:dyDescent="0.2">
      <c r="H414" s="16"/>
    </row>
    <row r="415" spans="8:8" x14ac:dyDescent="0.2">
      <c r="H415" s="16"/>
    </row>
    <row r="416" spans="8:8" x14ac:dyDescent="0.2">
      <c r="H416" s="16"/>
    </row>
    <row r="417" spans="8:8" x14ac:dyDescent="0.2">
      <c r="H417" s="16"/>
    </row>
    <row r="418" spans="8:8" x14ac:dyDescent="0.2">
      <c r="H418" s="16"/>
    </row>
    <row r="419" spans="8:8" x14ac:dyDescent="0.2">
      <c r="H419" s="16"/>
    </row>
    <row r="420" spans="8:8" x14ac:dyDescent="0.2">
      <c r="H420" s="16"/>
    </row>
    <row r="421" spans="8:8" x14ac:dyDescent="0.2">
      <c r="H421" s="16"/>
    </row>
    <row r="422" spans="8:8" x14ac:dyDescent="0.2">
      <c r="H422" s="16"/>
    </row>
    <row r="423" spans="8:8" x14ac:dyDescent="0.2">
      <c r="H423" s="16"/>
    </row>
    <row r="424" spans="8:8" x14ac:dyDescent="0.2">
      <c r="H424" s="16"/>
    </row>
    <row r="425" spans="8:8" x14ac:dyDescent="0.2">
      <c r="H425" s="16"/>
    </row>
    <row r="426" spans="8:8" x14ac:dyDescent="0.2">
      <c r="H426" s="16"/>
    </row>
    <row r="427" spans="8:8" x14ac:dyDescent="0.2">
      <c r="H427" s="16"/>
    </row>
    <row r="428" spans="8:8" x14ac:dyDescent="0.2">
      <c r="H428" s="16"/>
    </row>
    <row r="429" spans="8:8" x14ac:dyDescent="0.2">
      <c r="H429" s="16"/>
    </row>
    <row r="430" spans="8:8" x14ac:dyDescent="0.2">
      <c r="H430" s="16"/>
    </row>
    <row r="431" spans="8:8" x14ac:dyDescent="0.2">
      <c r="H431" s="16"/>
    </row>
    <row r="432" spans="8:8" x14ac:dyDescent="0.2">
      <c r="H432" s="16"/>
    </row>
    <row r="433" spans="8:8" x14ac:dyDescent="0.2">
      <c r="H433" s="16"/>
    </row>
    <row r="434" spans="8:8" x14ac:dyDescent="0.2">
      <c r="H434" s="16"/>
    </row>
    <row r="435" spans="8:8" x14ac:dyDescent="0.2">
      <c r="H435" s="16"/>
    </row>
    <row r="436" spans="8:8" x14ac:dyDescent="0.2">
      <c r="H436" s="16"/>
    </row>
    <row r="437" spans="8:8" x14ac:dyDescent="0.2">
      <c r="H437" s="16"/>
    </row>
    <row r="438" spans="8:8" x14ac:dyDescent="0.2">
      <c r="H438" s="16"/>
    </row>
    <row r="439" spans="8:8" x14ac:dyDescent="0.2">
      <c r="H439" s="16"/>
    </row>
    <row r="440" spans="8:8" x14ac:dyDescent="0.2">
      <c r="H440" s="16"/>
    </row>
    <row r="441" spans="8:8" x14ac:dyDescent="0.2">
      <c r="H441" s="16"/>
    </row>
    <row r="442" spans="8:8" x14ac:dyDescent="0.2">
      <c r="H442" s="16"/>
    </row>
    <row r="443" spans="8:8" x14ac:dyDescent="0.2">
      <c r="H443" s="16"/>
    </row>
    <row r="444" spans="8:8" x14ac:dyDescent="0.2">
      <c r="H444" s="16"/>
    </row>
    <row r="445" spans="8:8" x14ac:dyDescent="0.2">
      <c r="H445" s="16"/>
    </row>
    <row r="446" spans="8:8" x14ac:dyDescent="0.2">
      <c r="H446" s="16"/>
    </row>
    <row r="447" spans="8:8" x14ac:dyDescent="0.2">
      <c r="H447" s="16"/>
    </row>
    <row r="448" spans="8:8" x14ac:dyDescent="0.2">
      <c r="H448" s="16"/>
    </row>
    <row r="449" spans="8:8" x14ac:dyDescent="0.2">
      <c r="H449" s="16"/>
    </row>
    <row r="450" spans="8:8" x14ac:dyDescent="0.2">
      <c r="H450" s="16"/>
    </row>
    <row r="451" spans="8:8" x14ac:dyDescent="0.2">
      <c r="H451" s="16"/>
    </row>
    <row r="452" spans="8:8" x14ac:dyDescent="0.2">
      <c r="H452" s="16"/>
    </row>
    <row r="453" spans="8:8" x14ac:dyDescent="0.2">
      <c r="H453" s="16"/>
    </row>
    <row r="454" spans="8:8" x14ac:dyDescent="0.2">
      <c r="H454" s="16"/>
    </row>
    <row r="455" spans="8:8" x14ac:dyDescent="0.2">
      <c r="H455" s="16"/>
    </row>
    <row r="456" spans="8:8" x14ac:dyDescent="0.2">
      <c r="H456" s="16"/>
    </row>
    <row r="457" spans="8:8" x14ac:dyDescent="0.2">
      <c r="H457" s="16"/>
    </row>
    <row r="458" spans="8:8" x14ac:dyDescent="0.2">
      <c r="H458" s="16"/>
    </row>
    <row r="459" spans="8:8" x14ac:dyDescent="0.2">
      <c r="H459" s="16"/>
    </row>
    <row r="460" spans="8:8" x14ac:dyDescent="0.2">
      <c r="H460" s="16"/>
    </row>
    <row r="461" spans="8:8" x14ac:dyDescent="0.2">
      <c r="H461" s="16"/>
    </row>
    <row r="462" spans="8:8" x14ac:dyDescent="0.2">
      <c r="H462" s="16"/>
    </row>
    <row r="463" spans="8:8" x14ac:dyDescent="0.2">
      <c r="H463" s="16"/>
    </row>
    <row r="464" spans="8:8" x14ac:dyDescent="0.2">
      <c r="H464" s="16"/>
    </row>
    <row r="465" spans="8:8" x14ac:dyDescent="0.2">
      <c r="H465" s="16"/>
    </row>
    <row r="466" spans="8:8" x14ac:dyDescent="0.2">
      <c r="H466" s="16"/>
    </row>
    <row r="467" spans="8:8" x14ac:dyDescent="0.2">
      <c r="H467" s="16"/>
    </row>
    <row r="468" spans="8:8" x14ac:dyDescent="0.2">
      <c r="H468" s="16"/>
    </row>
    <row r="469" spans="8:8" x14ac:dyDescent="0.2">
      <c r="H469" s="16"/>
    </row>
    <row r="470" spans="8:8" x14ac:dyDescent="0.2">
      <c r="H470" s="16"/>
    </row>
    <row r="471" spans="8:8" x14ac:dyDescent="0.2">
      <c r="H471" s="16"/>
    </row>
    <row r="472" spans="8:8" x14ac:dyDescent="0.2">
      <c r="H472" s="16"/>
    </row>
    <row r="473" spans="8:8" x14ac:dyDescent="0.2">
      <c r="H473" s="16"/>
    </row>
    <row r="474" spans="8:8" x14ac:dyDescent="0.2">
      <c r="H474" s="16"/>
    </row>
    <row r="475" spans="8:8" x14ac:dyDescent="0.2">
      <c r="H475" s="16"/>
    </row>
    <row r="476" spans="8:8" x14ac:dyDescent="0.2">
      <c r="H476" s="16"/>
    </row>
    <row r="477" spans="8:8" x14ac:dyDescent="0.2">
      <c r="H477" s="16"/>
    </row>
    <row r="478" spans="8:8" x14ac:dyDescent="0.2">
      <c r="H478" s="16"/>
    </row>
    <row r="479" spans="8:8" x14ac:dyDescent="0.2">
      <c r="H479" s="16"/>
    </row>
    <row r="480" spans="8:8" x14ac:dyDescent="0.2">
      <c r="H480" s="16"/>
    </row>
    <row r="481" spans="8:8" x14ac:dyDescent="0.2">
      <c r="H481" s="16"/>
    </row>
    <row r="482" spans="8:8" x14ac:dyDescent="0.2">
      <c r="H482" s="16"/>
    </row>
    <row r="483" spans="8:8" x14ac:dyDescent="0.2">
      <c r="H483" s="16"/>
    </row>
    <row r="484" spans="8:8" x14ac:dyDescent="0.2">
      <c r="H484" s="16"/>
    </row>
    <row r="485" spans="8:8" x14ac:dyDescent="0.2">
      <c r="H485" s="16"/>
    </row>
    <row r="486" spans="8:8" x14ac:dyDescent="0.2">
      <c r="H486" s="16"/>
    </row>
    <row r="487" spans="8:8" x14ac:dyDescent="0.2">
      <c r="H487" s="16"/>
    </row>
    <row r="488" spans="8:8" x14ac:dyDescent="0.2">
      <c r="H488" s="16"/>
    </row>
    <row r="489" spans="8:8" x14ac:dyDescent="0.2">
      <c r="H489" s="16"/>
    </row>
    <row r="490" spans="8:8" x14ac:dyDescent="0.2">
      <c r="H490" s="16"/>
    </row>
    <row r="491" spans="8:8" x14ac:dyDescent="0.2">
      <c r="H491" s="16"/>
    </row>
    <row r="492" spans="8:8" x14ac:dyDescent="0.2">
      <c r="H492" s="16"/>
    </row>
    <row r="493" spans="8:8" x14ac:dyDescent="0.2">
      <c r="H493" s="16"/>
    </row>
    <row r="494" spans="8:8" x14ac:dyDescent="0.2">
      <c r="H494" s="16"/>
    </row>
    <row r="495" spans="8:8" x14ac:dyDescent="0.2">
      <c r="H495" s="16"/>
    </row>
    <row r="496" spans="8:8" x14ac:dyDescent="0.2">
      <c r="H496" s="16"/>
    </row>
    <row r="497" spans="8:8" x14ac:dyDescent="0.2">
      <c r="H497" s="16"/>
    </row>
    <row r="498" spans="8:8" x14ac:dyDescent="0.2">
      <c r="H498" s="16"/>
    </row>
    <row r="499" spans="8:8" x14ac:dyDescent="0.2">
      <c r="H499" s="16"/>
    </row>
    <row r="500" spans="8:8" x14ac:dyDescent="0.2">
      <c r="H500" s="16"/>
    </row>
    <row r="501" spans="8:8" x14ac:dyDescent="0.2">
      <c r="H501" s="16"/>
    </row>
    <row r="502" spans="8:8" x14ac:dyDescent="0.2">
      <c r="H502" s="16"/>
    </row>
    <row r="503" spans="8:8" x14ac:dyDescent="0.2">
      <c r="H503" s="16"/>
    </row>
    <row r="504" spans="8:8" x14ac:dyDescent="0.2">
      <c r="H504" s="16"/>
    </row>
    <row r="505" spans="8:8" x14ac:dyDescent="0.2">
      <c r="H505" s="16"/>
    </row>
    <row r="506" spans="8:8" x14ac:dyDescent="0.2">
      <c r="H506" s="16"/>
    </row>
    <row r="507" spans="8:8" x14ac:dyDescent="0.2">
      <c r="H507" s="16"/>
    </row>
    <row r="508" spans="8:8" x14ac:dyDescent="0.2">
      <c r="H508" s="16"/>
    </row>
    <row r="509" spans="8:8" x14ac:dyDescent="0.2">
      <c r="H509" s="16"/>
    </row>
    <row r="510" spans="8:8" x14ac:dyDescent="0.2">
      <c r="H510" s="16"/>
    </row>
    <row r="511" spans="8:8" x14ac:dyDescent="0.2">
      <c r="H511" s="16"/>
    </row>
    <row r="512" spans="8:8" x14ac:dyDescent="0.2">
      <c r="H512" s="16"/>
    </row>
    <row r="513" spans="8:8" x14ac:dyDescent="0.2">
      <c r="H513" s="16"/>
    </row>
    <row r="514" spans="8:8" x14ac:dyDescent="0.2">
      <c r="H514" s="16"/>
    </row>
    <row r="515" spans="8:8" x14ac:dyDescent="0.2">
      <c r="H515" s="16"/>
    </row>
    <row r="516" spans="8:8" x14ac:dyDescent="0.2">
      <c r="H516" s="16"/>
    </row>
    <row r="517" spans="8:8" x14ac:dyDescent="0.2">
      <c r="H517" s="16"/>
    </row>
    <row r="518" spans="8:8" x14ac:dyDescent="0.2">
      <c r="H518" s="16"/>
    </row>
    <row r="519" spans="8:8" x14ac:dyDescent="0.2">
      <c r="H519" s="16"/>
    </row>
    <row r="520" spans="8:8" x14ac:dyDescent="0.2">
      <c r="H520" s="16"/>
    </row>
    <row r="521" spans="8:8" x14ac:dyDescent="0.2">
      <c r="H521" s="16"/>
    </row>
    <row r="522" spans="8:8" x14ac:dyDescent="0.2">
      <c r="H522" s="16"/>
    </row>
    <row r="523" spans="8:8" x14ac:dyDescent="0.2">
      <c r="H523" s="16"/>
    </row>
    <row r="524" spans="8:8" x14ac:dyDescent="0.2">
      <c r="H524" s="16"/>
    </row>
    <row r="525" spans="8:8" x14ac:dyDescent="0.2">
      <c r="H525" s="16"/>
    </row>
    <row r="526" spans="8:8" x14ac:dyDescent="0.2">
      <c r="H526" s="16"/>
    </row>
    <row r="527" spans="8:8" x14ac:dyDescent="0.2">
      <c r="H527" s="16"/>
    </row>
    <row r="528" spans="8:8" x14ac:dyDescent="0.2">
      <c r="H528" s="16"/>
    </row>
    <row r="529" spans="8:8" x14ac:dyDescent="0.2">
      <c r="H529" s="16"/>
    </row>
    <row r="530" spans="8:8" x14ac:dyDescent="0.2">
      <c r="H530" s="16"/>
    </row>
    <row r="531" spans="8:8" x14ac:dyDescent="0.2">
      <c r="H531" s="16"/>
    </row>
    <row r="532" spans="8:8" x14ac:dyDescent="0.2">
      <c r="H532" s="16"/>
    </row>
    <row r="533" spans="8:8" x14ac:dyDescent="0.2">
      <c r="H533" s="16"/>
    </row>
    <row r="534" spans="8:8" x14ac:dyDescent="0.2">
      <c r="H534" s="16"/>
    </row>
    <row r="535" spans="8:8" x14ac:dyDescent="0.2">
      <c r="H535" s="16"/>
    </row>
    <row r="536" spans="8:8" x14ac:dyDescent="0.2">
      <c r="H536" s="16"/>
    </row>
    <row r="537" spans="8:8" x14ac:dyDescent="0.2">
      <c r="H537" s="16"/>
    </row>
    <row r="538" spans="8:8" x14ac:dyDescent="0.2">
      <c r="H538" s="16"/>
    </row>
    <row r="539" spans="8:8" x14ac:dyDescent="0.2">
      <c r="H539" s="16"/>
    </row>
    <row r="540" spans="8:8" x14ac:dyDescent="0.2">
      <c r="H540" s="16"/>
    </row>
    <row r="541" spans="8:8" x14ac:dyDescent="0.2">
      <c r="H541" s="16"/>
    </row>
    <row r="542" spans="8:8" x14ac:dyDescent="0.2">
      <c r="H542" s="16"/>
    </row>
    <row r="543" spans="8:8" x14ac:dyDescent="0.2">
      <c r="H543" s="16"/>
    </row>
    <row r="544" spans="8:8" x14ac:dyDescent="0.2">
      <c r="H544" s="16"/>
    </row>
    <row r="545" spans="8:8" x14ac:dyDescent="0.2">
      <c r="H545" s="16"/>
    </row>
    <row r="546" spans="8:8" x14ac:dyDescent="0.2">
      <c r="H546" s="16"/>
    </row>
    <row r="547" spans="8:8" x14ac:dyDescent="0.2">
      <c r="H547" s="16"/>
    </row>
    <row r="548" spans="8:8" x14ac:dyDescent="0.2">
      <c r="H548" s="16"/>
    </row>
    <row r="549" spans="8:8" x14ac:dyDescent="0.2">
      <c r="H549" s="16"/>
    </row>
    <row r="550" spans="8:8" x14ac:dyDescent="0.2">
      <c r="H550" s="16"/>
    </row>
    <row r="551" spans="8:8" x14ac:dyDescent="0.2">
      <c r="H551" s="16"/>
    </row>
    <row r="552" spans="8:8" x14ac:dyDescent="0.2">
      <c r="H552" s="16"/>
    </row>
    <row r="553" spans="8:8" x14ac:dyDescent="0.2">
      <c r="H553" s="16"/>
    </row>
    <row r="554" spans="8:8" x14ac:dyDescent="0.2">
      <c r="H554" s="16"/>
    </row>
    <row r="555" spans="8:8" x14ac:dyDescent="0.2">
      <c r="H555" s="16"/>
    </row>
    <row r="556" spans="8:8" x14ac:dyDescent="0.2">
      <c r="H556" s="16"/>
    </row>
    <row r="557" spans="8:8" x14ac:dyDescent="0.2">
      <c r="H557" s="16"/>
    </row>
    <row r="558" spans="8:8" x14ac:dyDescent="0.2">
      <c r="H558" s="16"/>
    </row>
    <row r="559" spans="8:8" x14ac:dyDescent="0.2">
      <c r="H559" s="16"/>
    </row>
    <row r="560" spans="8:8" x14ac:dyDescent="0.2">
      <c r="H560" s="16"/>
    </row>
    <row r="561" spans="8:8" x14ac:dyDescent="0.2">
      <c r="H561" s="16"/>
    </row>
    <row r="562" spans="8:8" x14ac:dyDescent="0.2">
      <c r="H562" s="16"/>
    </row>
    <row r="563" spans="8:8" x14ac:dyDescent="0.2">
      <c r="H563" s="16"/>
    </row>
    <row r="564" spans="8:8" x14ac:dyDescent="0.2">
      <c r="H564" s="16"/>
    </row>
    <row r="565" spans="8:8" x14ac:dyDescent="0.2">
      <c r="H565" s="16"/>
    </row>
    <row r="566" spans="8:8" x14ac:dyDescent="0.2">
      <c r="H566" s="16"/>
    </row>
    <row r="567" spans="8:8" x14ac:dyDescent="0.2">
      <c r="H567" s="16"/>
    </row>
    <row r="568" spans="8:8" x14ac:dyDescent="0.2">
      <c r="H568" s="16"/>
    </row>
    <row r="569" spans="8:8" x14ac:dyDescent="0.2">
      <c r="H569" s="16"/>
    </row>
    <row r="570" spans="8:8" x14ac:dyDescent="0.2">
      <c r="H570" s="16"/>
    </row>
    <row r="571" spans="8:8" x14ac:dyDescent="0.2">
      <c r="H571" s="16"/>
    </row>
    <row r="572" spans="8:8" x14ac:dyDescent="0.2">
      <c r="H572" s="16"/>
    </row>
    <row r="573" spans="8:8" x14ac:dyDescent="0.2">
      <c r="H573" s="16"/>
    </row>
    <row r="574" spans="8:8" x14ac:dyDescent="0.2">
      <c r="H574" s="16"/>
    </row>
    <row r="575" spans="8:8" x14ac:dyDescent="0.2">
      <c r="H575" s="16"/>
    </row>
    <row r="576" spans="8:8" x14ac:dyDescent="0.2">
      <c r="H576" s="16"/>
    </row>
    <row r="577" spans="8:8" x14ac:dyDescent="0.2">
      <c r="H577" s="16"/>
    </row>
    <row r="578" spans="8:8" x14ac:dyDescent="0.2">
      <c r="H578" s="16"/>
    </row>
    <row r="579" spans="8:8" x14ac:dyDescent="0.2">
      <c r="H579" s="16"/>
    </row>
    <row r="580" spans="8:8" x14ac:dyDescent="0.2">
      <c r="H580" s="16"/>
    </row>
    <row r="581" spans="8:8" x14ac:dyDescent="0.2">
      <c r="H581" s="16"/>
    </row>
    <row r="582" spans="8:8" x14ac:dyDescent="0.2">
      <c r="H582" s="16"/>
    </row>
    <row r="583" spans="8:8" x14ac:dyDescent="0.2">
      <c r="H583" s="16"/>
    </row>
    <row r="584" spans="8:8" x14ac:dyDescent="0.2">
      <c r="H584" s="16"/>
    </row>
    <row r="585" spans="8:8" x14ac:dyDescent="0.2">
      <c r="H585" s="16"/>
    </row>
    <row r="586" spans="8:8" x14ac:dyDescent="0.2">
      <c r="H586" s="16"/>
    </row>
    <row r="587" spans="8:8" x14ac:dyDescent="0.2">
      <c r="H587" s="16"/>
    </row>
    <row r="588" spans="8:8" x14ac:dyDescent="0.2">
      <c r="H588" s="16"/>
    </row>
    <row r="589" spans="8:8" x14ac:dyDescent="0.2">
      <c r="H589" s="16"/>
    </row>
    <row r="590" spans="8:8" x14ac:dyDescent="0.2">
      <c r="H590" s="16"/>
    </row>
    <row r="591" spans="8:8" x14ac:dyDescent="0.2">
      <c r="H591" s="16"/>
    </row>
    <row r="592" spans="8:8" x14ac:dyDescent="0.2">
      <c r="H592" s="16"/>
    </row>
    <row r="593" spans="8:8" x14ac:dyDescent="0.2">
      <c r="H593" s="16"/>
    </row>
    <row r="594" spans="8:8" x14ac:dyDescent="0.2">
      <c r="H594" s="16"/>
    </row>
    <row r="595" spans="8:8" x14ac:dyDescent="0.2">
      <c r="H595" s="16"/>
    </row>
    <row r="596" spans="8:8" x14ac:dyDescent="0.2">
      <c r="H596" s="16"/>
    </row>
    <row r="597" spans="8:8" x14ac:dyDescent="0.2">
      <c r="H597" s="16"/>
    </row>
    <row r="598" spans="8:8" x14ac:dyDescent="0.2">
      <c r="H598" s="16"/>
    </row>
    <row r="599" spans="8:8" x14ac:dyDescent="0.2">
      <c r="H599" s="16"/>
    </row>
    <row r="600" spans="8:8" x14ac:dyDescent="0.2">
      <c r="H600" s="16"/>
    </row>
    <row r="601" spans="8:8" x14ac:dyDescent="0.2">
      <c r="H601" s="16"/>
    </row>
    <row r="602" spans="8:8" x14ac:dyDescent="0.2">
      <c r="H602" s="16"/>
    </row>
    <row r="603" spans="8:8" x14ac:dyDescent="0.2">
      <c r="H603" s="16"/>
    </row>
    <row r="604" spans="8:8" x14ac:dyDescent="0.2">
      <c r="H604" s="16"/>
    </row>
    <row r="605" spans="8:8" x14ac:dyDescent="0.2">
      <c r="H605" s="16"/>
    </row>
    <row r="606" spans="8:8" x14ac:dyDescent="0.2">
      <c r="H606" s="16"/>
    </row>
    <row r="607" spans="8:8" x14ac:dyDescent="0.2">
      <c r="H607" s="16"/>
    </row>
    <row r="608" spans="8:8" x14ac:dyDescent="0.2">
      <c r="H608" s="16"/>
    </row>
    <row r="609" spans="8:8" x14ac:dyDescent="0.2">
      <c r="H609" s="16"/>
    </row>
    <row r="610" spans="8:8" x14ac:dyDescent="0.2">
      <c r="H610" s="16"/>
    </row>
    <row r="611" spans="8:8" x14ac:dyDescent="0.2">
      <c r="H611" s="16"/>
    </row>
    <row r="612" spans="8:8" x14ac:dyDescent="0.2">
      <c r="H612" s="16"/>
    </row>
    <row r="613" spans="8:8" x14ac:dyDescent="0.2">
      <c r="H613" s="16"/>
    </row>
    <row r="614" spans="8:8" x14ac:dyDescent="0.2">
      <c r="H614" s="16"/>
    </row>
    <row r="615" spans="8:8" x14ac:dyDescent="0.2">
      <c r="H615" s="16"/>
    </row>
    <row r="616" spans="8:8" x14ac:dyDescent="0.2">
      <c r="H616" s="16"/>
    </row>
    <row r="617" spans="8:8" x14ac:dyDescent="0.2">
      <c r="H617" s="16"/>
    </row>
    <row r="618" spans="8:8" x14ac:dyDescent="0.2">
      <c r="H618" s="16"/>
    </row>
    <row r="619" spans="8:8" x14ac:dyDescent="0.2">
      <c r="H619" s="16"/>
    </row>
    <row r="620" spans="8:8" x14ac:dyDescent="0.2">
      <c r="H620" s="16"/>
    </row>
    <row r="621" spans="8:8" x14ac:dyDescent="0.2">
      <c r="H621" s="16"/>
    </row>
    <row r="622" spans="8:8" x14ac:dyDescent="0.2">
      <c r="H622" s="16"/>
    </row>
    <row r="623" spans="8:8" x14ac:dyDescent="0.2">
      <c r="H623" s="16"/>
    </row>
    <row r="624" spans="8:8" x14ac:dyDescent="0.2">
      <c r="H624" s="16"/>
    </row>
    <row r="625" spans="8:8" x14ac:dyDescent="0.2">
      <c r="H625" s="16"/>
    </row>
    <row r="626" spans="8:8" x14ac:dyDescent="0.2">
      <c r="H626" s="16"/>
    </row>
    <row r="627" spans="8:8" x14ac:dyDescent="0.2">
      <c r="H627" s="16"/>
    </row>
    <row r="628" spans="8:8" x14ac:dyDescent="0.2">
      <c r="H628" s="16"/>
    </row>
    <row r="629" spans="8:8" x14ac:dyDescent="0.2">
      <c r="H629" s="16"/>
    </row>
    <row r="630" spans="8:8" x14ac:dyDescent="0.2">
      <c r="H630" s="16"/>
    </row>
    <row r="631" spans="8:8" x14ac:dyDescent="0.2">
      <c r="H631" s="16"/>
    </row>
    <row r="632" spans="8:8" x14ac:dyDescent="0.2">
      <c r="H632" s="16"/>
    </row>
    <row r="633" spans="8:8" x14ac:dyDescent="0.2">
      <c r="H633" s="16"/>
    </row>
    <row r="634" spans="8:8" x14ac:dyDescent="0.2">
      <c r="H634" s="16"/>
    </row>
    <row r="635" spans="8:8" x14ac:dyDescent="0.2">
      <c r="H635" s="16"/>
    </row>
    <row r="636" spans="8:8" x14ac:dyDescent="0.2">
      <c r="H636" s="16"/>
    </row>
    <row r="637" spans="8:8" x14ac:dyDescent="0.2">
      <c r="H637" s="16"/>
    </row>
    <row r="638" spans="8:8" x14ac:dyDescent="0.2">
      <c r="H638" s="16"/>
    </row>
    <row r="639" spans="8:8" x14ac:dyDescent="0.2">
      <c r="H639" s="16"/>
    </row>
    <row r="640" spans="8:8" x14ac:dyDescent="0.2">
      <c r="H640" s="16"/>
    </row>
    <row r="641" spans="8:8" x14ac:dyDescent="0.2">
      <c r="H641" s="16"/>
    </row>
    <row r="642" spans="8:8" x14ac:dyDescent="0.2">
      <c r="H642" s="16"/>
    </row>
    <row r="643" spans="8:8" x14ac:dyDescent="0.2">
      <c r="H643" s="16"/>
    </row>
    <row r="644" spans="8:8" x14ac:dyDescent="0.2">
      <c r="H644" s="16"/>
    </row>
    <row r="645" spans="8:8" x14ac:dyDescent="0.2">
      <c r="H645" s="16"/>
    </row>
    <row r="646" spans="8:8" x14ac:dyDescent="0.2">
      <c r="H646" s="16"/>
    </row>
    <row r="647" spans="8:8" x14ac:dyDescent="0.2">
      <c r="H647" s="16"/>
    </row>
    <row r="648" spans="8:8" x14ac:dyDescent="0.2">
      <c r="H648" s="16"/>
    </row>
    <row r="649" spans="8:8" x14ac:dyDescent="0.2">
      <c r="H649" s="16"/>
    </row>
    <row r="650" spans="8:8" x14ac:dyDescent="0.2">
      <c r="H650" s="16"/>
    </row>
    <row r="651" spans="8:8" x14ac:dyDescent="0.2">
      <c r="H651" s="16"/>
    </row>
    <row r="652" spans="8:8" x14ac:dyDescent="0.2">
      <c r="H652" s="16"/>
    </row>
    <row r="653" spans="8:8" x14ac:dyDescent="0.2">
      <c r="H653" s="16"/>
    </row>
    <row r="654" spans="8:8" x14ac:dyDescent="0.2">
      <c r="H654" s="16"/>
    </row>
    <row r="655" spans="8:8" x14ac:dyDescent="0.2">
      <c r="H655" s="16"/>
    </row>
    <row r="656" spans="8:8" x14ac:dyDescent="0.2">
      <c r="H656" s="16"/>
    </row>
    <row r="657" spans="8:8" x14ac:dyDescent="0.2">
      <c r="H657" s="16"/>
    </row>
    <row r="658" spans="8:8" x14ac:dyDescent="0.2">
      <c r="H658" s="16"/>
    </row>
    <row r="659" spans="8:8" x14ac:dyDescent="0.2">
      <c r="H659" s="16"/>
    </row>
  </sheetData>
  <phoneticPr fontId="0" type="noConversion"/>
  <pageMargins left="0.75" right="0.75" top="1" bottom="1" header="0.5" footer="0.5"/>
  <pageSetup scale="75" orientation="landscape" horizontalDpi="4294967294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11" zoomScale="75" workbookViewId="0">
      <selection activeCell="H25" sqref="H25"/>
    </sheetView>
  </sheetViews>
  <sheetFormatPr defaultRowHeight="12.75" x14ac:dyDescent="0.2"/>
  <cols>
    <col min="2" max="2" width="13.140625" style="36" customWidth="1"/>
    <col min="3" max="3" width="9.140625" style="4"/>
    <col min="4" max="4" width="13.7109375" style="2" customWidth="1"/>
    <col min="5" max="5" width="20.85546875" style="3" customWidth="1"/>
    <col min="6" max="6" width="15.140625" style="2" customWidth="1"/>
    <col min="7" max="7" width="13.85546875" style="3" customWidth="1"/>
  </cols>
  <sheetData>
    <row r="1" spans="1:8" s="9" customFormat="1" x14ac:dyDescent="0.2">
      <c r="A1" s="9" t="s">
        <v>62</v>
      </c>
      <c r="B1" s="28"/>
      <c r="C1" s="29"/>
      <c r="D1" s="37"/>
      <c r="E1" s="22"/>
      <c r="F1" s="37"/>
      <c r="G1" s="22"/>
    </row>
    <row r="2" spans="1:8" s="22" customFormat="1" x14ac:dyDescent="0.2">
      <c r="A2" s="22" t="s">
        <v>17</v>
      </c>
      <c r="B2" s="28" t="s">
        <v>12</v>
      </c>
      <c r="C2" s="29" t="s">
        <v>85</v>
      </c>
      <c r="D2" s="37" t="s">
        <v>14</v>
      </c>
      <c r="E2" s="22" t="s">
        <v>15</v>
      </c>
      <c r="F2" s="37" t="s">
        <v>16</v>
      </c>
      <c r="G2" s="22" t="s">
        <v>16</v>
      </c>
    </row>
    <row r="3" spans="1:8" x14ac:dyDescent="0.2">
      <c r="A3">
        <v>1</v>
      </c>
      <c r="B3" s="36">
        <v>37636</v>
      </c>
      <c r="C3" s="4">
        <v>0.60028935185185184</v>
      </c>
      <c r="D3" s="2" t="s">
        <v>63</v>
      </c>
      <c r="E3" s="3" t="s">
        <v>22</v>
      </c>
      <c r="G3" s="2" t="s">
        <v>180</v>
      </c>
      <c r="H3" t="s">
        <v>137</v>
      </c>
    </row>
    <row r="4" spans="1:8" x14ac:dyDescent="0.2">
      <c r="A4">
        <v>2</v>
      </c>
      <c r="B4" s="36">
        <v>37669</v>
      </c>
      <c r="C4" s="4">
        <v>7.0254629629629625E-2</v>
      </c>
      <c r="D4" s="2" t="s">
        <v>69</v>
      </c>
      <c r="E4" s="3" t="s">
        <v>47</v>
      </c>
      <c r="F4" s="3" t="s">
        <v>70</v>
      </c>
      <c r="H4" t="s">
        <v>136</v>
      </c>
    </row>
    <row r="5" spans="1:8" x14ac:dyDescent="0.2">
      <c r="A5">
        <v>3</v>
      </c>
      <c r="B5" s="36">
        <v>37684</v>
      </c>
      <c r="C5" s="4">
        <v>0.56944444444444442</v>
      </c>
      <c r="D5" s="2" t="s">
        <v>75</v>
      </c>
      <c r="E5" s="3" t="s">
        <v>47</v>
      </c>
      <c r="F5" s="3" t="s">
        <v>76</v>
      </c>
      <c r="H5" t="s">
        <v>79</v>
      </c>
    </row>
    <row r="6" spans="1:8" x14ac:dyDescent="0.2">
      <c r="A6">
        <v>4</v>
      </c>
      <c r="B6" s="36">
        <v>37686</v>
      </c>
      <c r="C6" s="4">
        <v>1.3194444444444444E-2</v>
      </c>
      <c r="D6" s="2" t="s">
        <v>75</v>
      </c>
      <c r="E6" s="3" t="s">
        <v>47</v>
      </c>
      <c r="F6" s="3" t="s">
        <v>77</v>
      </c>
      <c r="H6" t="s">
        <v>135</v>
      </c>
    </row>
    <row r="7" spans="1:8" x14ac:dyDescent="0.2">
      <c r="A7">
        <v>5</v>
      </c>
      <c r="B7" s="36">
        <v>37700</v>
      </c>
      <c r="C7" s="4">
        <v>0.72013888888888899</v>
      </c>
      <c r="D7" s="2" t="s">
        <v>75</v>
      </c>
      <c r="E7" s="3" t="s">
        <v>47</v>
      </c>
      <c r="F7" s="3" t="s">
        <v>78</v>
      </c>
      <c r="H7" t="s">
        <v>135</v>
      </c>
    </row>
    <row r="8" spans="1:8" x14ac:dyDescent="0.2">
      <c r="A8">
        <v>6</v>
      </c>
      <c r="B8" s="36">
        <v>37723</v>
      </c>
      <c r="C8" s="4">
        <v>0.6310648148148148</v>
      </c>
      <c r="D8" s="2" t="s">
        <v>82</v>
      </c>
      <c r="E8" s="4" t="s">
        <v>57</v>
      </c>
      <c r="F8" s="2" t="s">
        <v>83</v>
      </c>
      <c r="H8" t="s">
        <v>134</v>
      </c>
    </row>
    <row r="9" spans="1:8" x14ac:dyDescent="0.2">
      <c r="A9">
        <v>7</v>
      </c>
      <c r="B9" s="36">
        <v>37729</v>
      </c>
      <c r="C9" s="4">
        <v>0.98499999999999999</v>
      </c>
      <c r="D9" s="2" t="s">
        <v>82</v>
      </c>
      <c r="E9" s="4" t="s">
        <v>57</v>
      </c>
      <c r="F9" s="2" t="s">
        <v>84</v>
      </c>
      <c r="H9" t="s">
        <v>134</v>
      </c>
    </row>
    <row r="10" spans="1:8" x14ac:dyDescent="0.2">
      <c r="A10">
        <v>8</v>
      </c>
      <c r="B10" s="36">
        <v>37746</v>
      </c>
      <c r="C10" s="4">
        <v>0.71376157407407403</v>
      </c>
      <c r="D10" s="4" t="s">
        <v>124</v>
      </c>
      <c r="E10" s="3" t="s">
        <v>125</v>
      </c>
      <c r="F10" s="2" t="s">
        <v>126</v>
      </c>
      <c r="H10" t="s">
        <v>181</v>
      </c>
    </row>
    <row r="11" spans="1:8" x14ac:dyDescent="0.2">
      <c r="A11">
        <v>9</v>
      </c>
      <c r="B11" s="36">
        <v>37757</v>
      </c>
      <c r="C11" s="4">
        <v>0.41965277777777782</v>
      </c>
      <c r="D11" s="4" t="s">
        <v>128</v>
      </c>
      <c r="E11" s="3" t="s">
        <v>57</v>
      </c>
      <c r="F11" s="2" t="s">
        <v>129</v>
      </c>
      <c r="H11" t="s">
        <v>130</v>
      </c>
    </row>
    <row r="12" spans="1:8" x14ac:dyDescent="0.2">
      <c r="A12">
        <v>10</v>
      </c>
      <c r="B12" s="36">
        <v>37770</v>
      </c>
      <c r="C12" s="4">
        <v>0.29637731481481483</v>
      </c>
      <c r="D12" s="4" t="s">
        <v>131</v>
      </c>
      <c r="E12" s="3" t="s">
        <v>57</v>
      </c>
      <c r="F12" s="2" t="s">
        <v>132</v>
      </c>
      <c r="H12" t="s">
        <v>133</v>
      </c>
    </row>
    <row r="13" spans="1:8" x14ac:dyDescent="0.2">
      <c r="A13">
        <v>11</v>
      </c>
      <c r="B13" s="36">
        <v>37798</v>
      </c>
      <c r="C13" s="4">
        <v>0.54652777777777783</v>
      </c>
      <c r="D13" s="4" t="s">
        <v>144</v>
      </c>
      <c r="E13" s="3" t="s">
        <v>47</v>
      </c>
      <c r="F13" s="2" t="s">
        <v>145</v>
      </c>
      <c r="H13" t="s">
        <v>147</v>
      </c>
    </row>
    <row r="14" spans="1:8" x14ac:dyDescent="0.2">
      <c r="A14">
        <v>12</v>
      </c>
      <c r="B14" s="36">
        <v>37815</v>
      </c>
      <c r="C14" s="4">
        <v>0.90951388888888884</v>
      </c>
      <c r="D14" s="4" t="s">
        <v>159</v>
      </c>
      <c r="E14" s="3" t="s">
        <v>57</v>
      </c>
      <c r="F14" s="2" t="s">
        <v>160</v>
      </c>
      <c r="H14" t="s">
        <v>161</v>
      </c>
    </row>
    <row r="15" spans="1:8" x14ac:dyDescent="0.2">
      <c r="A15">
        <v>13</v>
      </c>
      <c r="B15" s="36">
        <v>37820</v>
      </c>
      <c r="C15" s="4">
        <v>0.20331018518518518</v>
      </c>
      <c r="D15" s="4" t="s">
        <v>144</v>
      </c>
      <c r="E15" s="3" t="s">
        <v>47</v>
      </c>
      <c r="F15" s="2" t="s">
        <v>146</v>
      </c>
      <c r="H15" t="s">
        <v>149</v>
      </c>
    </row>
    <row r="16" spans="1:8" x14ac:dyDescent="0.2">
      <c r="A16">
        <v>14</v>
      </c>
      <c r="B16" s="36">
        <v>37833</v>
      </c>
      <c r="C16" s="4">
        <v>8.0324074074074062E-2</v>
      </c>
      <c r="D16" s="4" t="s">
        <v>151</v>
      </c>
      <c r="E16" s="3" t="s">
        <v>47</v>
      </c>
      <c r="F16" s="2" t="s">
        <v>152</v>
      </c>
      <c r="H16" t="s">
        <v>153</v>
      </c>
    </row>
    <row r="17" spans="1:8" x14ac:dyDescent="0.2">
      <c r="A17">
        <v>15</v>
      </c>
      <c r="B17" s="36">
        <v>37846</v>
      </c>
      <c r="C17" s="4">
        <v>0.56921296296296298</v>
      </c>
      <c r="D17" s="2" t="s">
        <v>63</v>
      </c>
      <c r="E17" s="3" t="s">
        <v>22</v>
      </c>
      <c r="G17" s="3" t="s">
        <v>155</v>
      </c>
      <c r="H17" t="s">
        <v>137</v>
      </c>
    </row>
    <row r="18" spans="1:8" x14ac:dyDescent="0.2">
      <c r="A18">
        <v>16</v>
      </c>
      <c r="B18" s="36">
        <v>37867</v>
      </c>
      <c r="C18" s="4">
        <v>0.57847222222222217</v>
      </c>
      <c r="D18" s="2" t="s">
        <v>63</v>
      </c>
      <c r="E18" s="3" t="s">
        <v>22</v>
      </c>
      <c r="G18" s="3" t="s">
        <v>178</v>
      </c>
      <c r="H18" t="s">
        <v>137</v>
      </c>
    </row>
    <row r="19" spans="1:8" x14ac:dyDescent="0.2">
      <c r="A19">
        <v>17</v>
      </c>
      <c r="B19" s="36">
        <v>37880</v>
      </c>
      <c r="C19" s="4">
        <v>0.55018518518518522</v>
      </c>
      <c r="D19" s="2" t="s">
        <v>63</v>
      </c>
      <c r="E19" s="3" t="s">
        <v>22</v>
      </c>
      <c r="G19" s="3" t="s">
        <v>179</v>
      </c>
      <c r="H19" t="s">
        <v>137</v>
      </c>
    </row>
    <row r="20" spans="1:8" x14ac:dyDescent="0.2">
      <c r="A20">
        <v>18</v>
      </c>
      <c r="B20" s="36">
        <v>37913</v>
      </c>
      <c r="C20" s="4">
        <v>0.74513888888888891</v>
      </c>
      <c r="D20" s="4" t="s">
        <v>162</v>
      </c>
      <c r="E20" s="3" t="s">
        <v>57</v>
      </c>
      <c r="F20" s="2" t="s">
        <v>163</v>
      </c>
      <c r="H20" t="s">
        <v>165</v>
      </c>
    </row>
    <row r="21" spans="1:8" x14ac:dyDescent="0.2">
      <c r="A21">
        <v>19</v>
      </c>
      <c r="B21" s="36">
        <v>37918</v>
      </c>
      <c r="C21" s="4">
        <v>9.1666666666666674E-2</v>
      </c>
      <c r="D21" s="4" t="s">
        <v>162</v>
      </c>
      <c r="E21" s="3" t="s">
        <v>57</v>
      </c>
      <c r="F21" s="2" t="s">
        <v>166</v>
      </c>
      <c r="H21" t="s">
        <v>165</v>
      </c>
    </row>
    <row r="22" spans="1:8" x14ac:dyDescent="0.2">
      <c r="A22">
        <v>20</v>
      </c>
      <c r="B22" s="36">
        <v>37925</v>
      </c>
      <c r="C22" s="4">
        <v>0.33958333333333335</v>
      </c>
      <c r="D22" s="4" t="s">
        <v>162</v>
      </c>
      <c r="E22" s="3" t="s">
        <v>57</v>
      </c>
      <c r="F22" s="2" t="s">
        <v>164</v>
      </c>
      <c r="H22" t="s">
        <v>165</v>
      </c>
    </row>
    <row r="23" spans="1:8" x14ac:dyDescent="0.2">
      <c r="A23">
        <v>21</v>
      </c>
      <c r="B23" s="36">
        <v>37937</v>
      </c>
      <c r="C23" s="4">
        <v>0.53740740740740744</v>
      </c>
      <c r="D23" s="2" t="s">
        <v>170</v>
      </c>
      <c r="E23" s="3" t="s">
        <v>57</v>
      </c>
      <c r="F23" s="2" t="s">
        <v>171</v>
      </c>
      <c r="H23" t="s">
        <v>177</v>
      </c>
    </row>
    <row r="24" spans="1:8" x14ac:dyDescent="0.2">
      <c r="A24">
        <v>22</v>
      </c>
      <c r="B24" s="36">
        <v>37977</v>
      </c>
      <c r="C24" s="4">
        <v>0.21356481481481482</v>
      </c>
      <c r="D24" s="2" t="s">
        <v>175</v>
      </c>
      <c r="E24" s="3" t="s">
        <v>57</v>
      </c>
      <c r="F24" s="2" t="s">
        <v>176</v>
      </c>
      <c r="H24" t="s">
        <v>183</v>
      </c>
    </row>
    <row r="29" spans="1:8" x14ac:dyDescent="0.2">
      <c r="A29" s="9" t="s">
        <v>60</v>
      </c>
    </row>
    <row r="30" spans="1:8" x14ac:dyDescent="0.2">
      <c r="A30" s="22" t="s">
        <v>17</v>
      </c>
    </row>
    <row r="31" spans="1:8" x14ac:dyDescent="0.2">
      <c r="A31">
        <v>1</v>
      </c>
      <c r="B31" s="28" t="s">
        <v>12</v>
      </c>
      <c r="C31" s="29" t="s">
        <v>13</v>
      </c>
      <c r="D31" s="37" t="s">
        <v>14</v>
      </c>
      <c r="E31" s="22" t="s">
        <v>15</v>
      </c>
      <c r="F31" s="37" t="s">
        <v>16</v>
      </c>
    </row>
    <row r="32" spans="1:8" x14ac:dyDescent="0.2">
      <c r="A32">
        <v>2</v>
      </c>
      <c r="E32" s="38"/>
    </row>
    <row r="33" spans="1:11" x14ac:dyDescent="0.2">
      <c r="A33">
        <v>3</v>
      </c>
      <c r="E33" s="38"/>
    </row>
    <row r="34" spans="1:11" x14ac:dyDescent="0.2">
      <c r="A34">
        <v>4</v>
      </c>
      <c r="E34" s="38"/>
    </row>
    <row r="35" spans="1:11" x14ac:dyDescent="0.2">
      <c r="A35">
        <v>5</v>
      </c>
      <c r="E35" s="38"/>
    </row>
    <row r="36" spans="1:11" x14ac:dyDescent="0.2">
      <c r="A36">
        <v>6</v>
      </c>
      <c r="E36" s="38"/>
    </row>
    <row r="37" spans="1:11" x14ac:dyDescent="0.2">
      <c r="A37">
        <v>7</v>
      </c>
      <c r="E37" s="38"/>
    </row>
    <row r="38" spans="1:11" x14ac:dyDescent="0.2">
      <c r="A38">
        <v>8</v>
      </c>
      <c r="E38" s="38"/>
    </row>
    <row r="39" spans="1:11" x14ac:dyDescent="0.2">
      <c r="A39">
        <v>9</v>
      </c>
      <c r="E39" s="38"/>
    </row>
    <row r="40" spans="1:11" x14ac:dyDescent="0.2">
      <c r="A40">
        <v>10</v>
      </c>
      <c r="E40" s="38"/>
    </row>
    <row r="41" spans="1:11" x14ac:dyDescent="0.2">
      <c r="A41">
        <v>11</v>
      </c>
      <c r="E41" s="38"/>
    </row>
    <row r="42" spans="1:11" x14ac:dyDescent="0.2">
      <c r="A42">
        <v>12</v>
      </c>
    </row>
    <row r="43" spans="1:11" x14ac:dyDescent="0.2">
      <c r="A43">
        <v>13</v>
      </c>
    </row>
    <row r="44" spans="1:11" x14ac:dyDescent="0.2">
      <c r="A44">
        <v>14</v>
      </c>
    </row>
    <row r="45" spans="1:11" x14ac:dyDescent="0.2">
      <c r="A45">
        <v>15</v>
      </c>
    </row>
    <row r="46" spans="1:11" x14ac:dyDescent="0.2">
      <c r="A46">
        <v>16</v>
      </c>
    </row>
    <row r="48" spans="1:11" s="9" customFormat="1" x14ac:dyDescent="0.2">
      <c r="A48" s="9" t="s">
        <v>59</v>
      </c>
      <c r="B48" s="36"/>
      <c r="C48" s="4"/>
      <c r="D48" s="2"/>
      <c r="E48" s="3"/>
      <c r="F48" s="2"/>
      <c r="G48" s="3"/>
      <c r="H48"/>
      <c r="I48"/>
      <c r="J48"/>
      <c r="K48"/>
    </row>
    <row r="49" spans="1:11" s="9" customFormat="1" x14ac:dyDescent="0.2">
      <c r="A49" s="22" t="s">
        <v>17</v>
      </c>
      <c r="B49" s="28"/>
      <c r="C49" s="29"/>
      <c r="D49" s="29"/>
      <c r="E49" s="37"/>
      <c r="G49" s="37"/>
      <c r="H49" s="22"/>
    </row>
    <row r="50" spans="1:11" x14ac:dyDescent="0.2">
      <c r="A50">
        <v>1</v>
      </c>
      <c r="B50" s="28" t="s">
        <v>12</v>
      </c>
      <c r="C50" s="29" t="s">
        <v>58</v>
      </c>
      <c r="D50" s="37" t="s">
        <v>14</v>
      </c>
      <c r="E50" s="22" t="s">
        <v>15</v>
      </c>
      <c r="F50" s="22" t="s">
        <v>16</v>
      </c>
      <c r="G50" s="9"/>
      <c r="H50" s="9"/>
      <c r="I50" s="9"/>
      <c r="J50" s="9"/>
      <c r="K50" s="9"/>
    </row>
    <row r="51" spans="1:11" x14ac:dyDescent="0.2">
      <c r="A51">
        <v>2</v>
      </c>
      <c r="B51" s="48"/>
      <c r="C51" s="49"/>
      <c r="F51" s="3"/>
    </row>
    <row r="52" spans="1:11" x14ac:dyDescent="0.2">
      <c r="A52">
        <v>3</v>
      </c>
      <c r="B52" s="48"/>
      <c r="C52" s="49"/>
      <c r="F52" s="3"/>
    </row>
    <row r="53" spans="1:11" x14ac:dyDescent="0.2">
      <c r="A53">
        <v>4</v>
      </c>
      <c r="F53" s="3"/>
    </row>
    <row r="54" spans="1:11" x14ac:dyDescent="0.2">
      <c r="A54">
        <v>5</v>
      </c>
      <c r="F54" s="3"/>
    </row>
    <row r="55" spans="1:11" x14ac:dyDescent="0.2">
      <c r="A55">
        <v>6</v>
      </c>
      <c r="F55" s="3"/>
    </row>
    <row r="56" spans="1:11" x14ac:dyDescent="0.2">
      <c r="A56">
        <v>7</v>
      </c>
      <c r="F56" s="3"/>
    </row>
    <row r="57" spans="1:11" x14ac:dyDescent="0.2">
      <c r="A57">
        <v>8</v>
      </c>
      <c r="F57" s="3"/>
    </row>
    <row r="58" spans="1:11" x14ac:dyDescent="0.2">
      <c r="A58">
        <v>9</v>
      </c>
      <c r="F58" s="3"/>
    </row>
    <row r="59" spans="1:11" x14ac:dyDescent="0.2">
      <c r="A59">
        <v>10</v>
      </c>
      <c r="F59" s="3"/>
    </row>
    <row r="60" spans="1:11" x14ac:dyDescent="0.2">
      <c r="A60">
        <v>11</v>
      </c>
      <c r="F60" s="3"/>
    </row>
    <row r="61" spans="1:11" x14ac:dyDescent="0.2">
      <c r="A61">
        <v>12</v>
      </c>
      <c r="F61" s="3"/>
    </row>
    <row r="62" spans="1:11" x14ac:dyDescent="0.2">
      <c r="A62">
        <v>13</v>
      </c>
      <c r="F62" s="3"/>
    </row>
    <row r="63" spans="1:11" x14ac:dyDescent="0.2">
      <c r="A63">
        <v>14</v>
      </c>
      <c r="F63" s="3"/>
    </row>
    <row r="64" spans="1:11" x14ac:dyDescent="0.2">
      <c r="A64">
        <v>15</v>
      </c>
      <c r="F64" s="3"/>
    </row>
    <row r="65" spans="1:6" x14ac:dyDescent="0.2">
      <c r="A65">
        <v>16</v>
      </c>
      <c r="F65" s="3"/>
    </row>
    <row r="66" spans="1:6" x14ac:dyDescent="0.2">
      <c r="A66">
        <v>17</v>
      </c>
      <c r="F66" s="3"/>
    </row>
    <row r="67" spans="1:6" x14ac:dyDescent="0.2">
      <c r="A67">
        <v>18</v>
      </c>
      <c r="F67" s="3"/>
    </row>
    <row r="68" spans="1:6" x14ac:dyDescent="0.2">
      <c r="A68">
        <v>19</v>
      </c>
      <c r="F68" s="3"/>
    </row>
    <row r="69" spans="1:6" x14ac:dyDescent="0.2">
      <c r="A69">
        <v>20</v>
      </c>
      <c r="F69" s="3"/>
    </row>
    <row r="70" spans="1:6" x14ac:dyDescent="0.2">
      <c r="A70">
        <v>21</v>
      </c>
      <c r="F70" s="3"/>
    </row>
    <row r="71" spans="1:6" x14ac:dyDescent="0.2">
      <c r="F71" s="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3"/>
  <sheetViews>
    <sheetView topLeftCell="E5" zoomScale="75" workbookViewId="0">
      <selection activeCell="M21" sqref="M21:N25"/>
    </sheetView>
  </sheetViews>
  <sheetFormatPr defaultRowHeight="12.75" x14ac:dyDescent="0.2"/>
  <cols>
    <col min="1" max="1" width="13.5703125" customWidth="1"/>
    <col min="8" max="9" width="9.140625" style="3"/>
    <col min="11" max="11" width="10.5703125" style="24" customWidth="1"/>
    <col min="12" max="12" width="11.28515625" style="3" customWidth="1"/>
    <col min="13" max="14" width="9.140625" style="53"/>
  </cols>
  <sheetData>
    <row r="1" spans="1:14" x14ac:dyDescent="0.2">
      <c r="J1">
        <v>1</v>
      </c>
    </row>
    <row r="2" spans="1:14" x14ac:dyDescent="0.2">
      <c r="A2" s="6"/>
      <c r="B2" s="22" t="s">
        <v>53</v>
      </c>
      <c r="D2" s="16"/>
      <c r="E2" s="16"/>
      <c r="F2" s="16" t="s">
        <v>29</v>
      </c>
      <c r="G2" s="16"/>
      <c r="H2" s="46" t="s">
        <v>139</v>
      </c>
      <c r="L2" s="36"/>
      <c r="M2" s="54" t="s">
        <v>139</v>
      </c>
      <c r="N2" s="50"/>
    </row>
    <row r="3" spans="1:14" x14ac:dyDescent="0.2">
      <c r="A3" s="28" t="s">
        <v>7</v>
      </c>
      <c r="B3" s="22" t="s">
        <v>8</v>
      </c>
      <c r="C3" s="22" t="s">
        <v>0</v>
      </c>
      <c r="D3" s="16" t="s">
        <v>9</v>
      </c>
      <c r="E3" s="16" t="s">
        <v>26</v>
      </c>
      <c r="F3" s="16" t="s">
        <v>27</v>
      </c>
      <c r="G3" s="16" t="s">
        <v>28</v>
      </c>
      <c r="H3" s="22" t="s">
        <v>140</v>
      </c>
      <c r="I3" s="22" t="s">
        <v>141</v>
      </c>
      <c r="K3" s="22" t="s">
        <v>52</v>
      </c>
      <c r="L3" s="28" t="s">
        <v>7</v>
      </c>
      <c r="M3" s="26" t="s">
        <v>140</v>
      </c>
      <c r="N3" s="26" t="s">
        <v>141</v>
      </c>
    </row>
    <row r="4" spans="1:14" x14ac:dyDescent="0.2">
      <c r="A4" s="6">
        <v>37636</v>
      </c>
      <c r="B4" s="3">
        <v>188541</v>
      </c>
      <c r="C4">
        <v>1</v>
      </c>
      <c r="D4" s="16">
        <v>0.34264132231404965</v>
      </c>
      <c r="E4">
        <v>5.5045000000000002</v>
      </c>
      <c r="F4">
        <v>6.1955</v>
      </c>
      <c r="G4">
        <v>0.85299999999999998</v>
      </c>
      <c r="H4" s="45">
        <v>0</v>
      </c>
      <c r="I4" s="3">
        <v>0</v>
      </c>
      <c r="K4" s="24">
        <v>15</v>
      </c>
      <c r="L4" s="36">
        <v>37636</v>
      </c>
      <c r="M4" s="55">
        <v>0</v>
      </c>
      <c r="N4" s="50">
        <v>0</v>
      </c>
    </row>
    <row r="5" spans="1:14" x14ac:dyDescent="0.2">
      <c r="A5" s="6"/>
      <c r="B5" s="3">
        <v>188542</v>
      </c>
      <c r="C5">
        <v>5</v>
      </c>
      <c r="D5" s="16">
        <v>0.36711570247933889</v>
      </c>
      <c r="E5">
        <v>5.0990000000000002</v>
      </c>
      <c r="F5">
        <v>6.1905000000000001</v>
      </c>
      <c r="G5">
        <v>0.83199999999999996</v>
      </c>
      <c r="K5" s="24">
        <v>47</v>
      </c>
      <c r="L5" s="36">
        <v>37669</v>
      </c>
      <c r="M5" s="50">
        <v>0</v>
      </c>
      <c r="N5" s="50">
        <v>0</v>
      </c>
    </row>
    <row r="6" spans="1:14" x14ac:dyDescent="0.2">
      <c r="A6" s="6"/>
      <c r="B6" s="3">
        <v>188543</v>
      </c>
      <c r="C6">
        <v>10</v>
      </c>
      <c r="D6" s="16">
        <v>0.37323429752066117</v>
      </c>
      <c r="E6">
        <v>5.2889999999999997</v>
      </c>
      <c r="F6">
        <v>6.25</v>
      </c>
      <c r="G6">
        <v>0.86299999999999999</v>
      </c>
      <c r="K6" s="24">
        <v>63</v>
      </c>
      <c r="L6" s="36">
        <v>37684</v>
      </c>
      <c r="M6" s="50" t="s">
        <v>182</v>
      </c>
      <c r="N6" s="50" t="s">
        <v>182</v>
      </c>
    </row>
    <row r="7" spans="1:14" x14ac:dyDescent="0.2">
      <c r="A7" s="6"/>
      <c r="B7" s="3">
        <v>188544</v>
      </c>
      <c r="C7">
        <v>20</v>
      </c>
      <c r="D7" s="16">
        <v>0.36711570247933889</v>
      </c>
      <c r="E7">
        <v>5.218</v>
      </c>
      <c r="F7">
        <v>6.2119999999999997</v>
      </c>
      <c r="G7">
        <v>0.86299999999999999</v>
      </c>
      <c r="K7" s="24">
        <v>65</v>
      </c>
      <c r="L7" s="36">
        <v>37686</v>
      </c>
      <c r="M7" s="50" t="s">
        <v>182</v>
      </c>
      <c r="N7" s="50" t="s">
        <v>182</v>
      </c>
    </row>
    <row r="8" spans="1:14" x14ac:dyDescent="0.2">
      <c r="A8" s="6"/>
      <c r="B8" s="3">
        <v>188545</v>
      </c>
      <c r="C8">
        <v>30</v>
      </c>
      <c r="D8" s="16">
        <v>0.33040413223140497</v>
      </c>
      <c r="E8">
        <v>5.2750000000000004</v>
      </c>
      <c r="F8">
        <v>6.1984999999999992</v>
      </c>
      <c r="G8">
        <v>0.85599999999999998</v>
      </c>
      <c r="J8" s="9"/>
      <c r="K8" s="24">
        <v>79</v>
      </c>
      <c r="L8" s="36">
        <v>37700</v>
      </c>
      <c r="M8" s="50">
        <v>0</v>
      </c>
      <c r="N8" s="50">
        <v>0</v>
      </c>
    </row>
    <row r="9" spans="1:14" x14ac:dyDescent="0.2">
      <c r="A9" s="6"/>
      <c r="B9" s="3">
        <v>188546</v>
      </c>
      <c r="C9">
        <v>40</v>
      </c>
      <c r="D9" s="16">
        <v>0.3181669421487604</v>
      </c>
      <c r="E9">
        <v>5.3230000000000004</v>
      </c>
      <c r="F9">
        <v>6.2515000000000001</v>
      </c>
      <c r="G9">
        <v>0.85850000000000004</v>
      </c>
      <c r="H9" s="45"/>
      <c r="I9" s="45"/>
      <c r="K9" s="24">
        <v>102</v>
      </c>
      <c r="L9" s="36">
        <v>37723</v>
      </c>
      <c r="M9" s="55">
        <v>43.992932862190813</v>
      </c>
      <c r="N9" s="55">
        <v>38.262764632627643</v>
      </c>
    </row>
    <row r="10" spans="1:14" x14ac:dyDescent="0.2">
      <c r="A10" s="6"/>
      <c r="B10" s="3">
        <v>188547</v>
      </c>
      <c r="C10">
        <v>50</v>
      </c>
      <c r="D10" s="16">
        <v>0.31204834710743806</v>
      </c>
      <c r="E10">
        <v>5.6360000000000001</v>
      </c>
      <c r="F10">
        <v>6.3390000000000004</v>
      </c>
      <c r="G10">
        <v>0.87949999999999995</v>
      </c>
      <c r="K10" s="24">
        <v>108</v>
      </c>
      <c r="L10" s="36">
        <v>37729</v>
      </c>
      <c r="M10" s="55">
        <v>33.161702127659574</v>
      </c>
      <c r="N10" s="55">
        <v>25.672131147540988</v>
      </c>
    </row>
    <row r="11" spans="1:14" x14ac:dyDescent="0.2">
      <c r="A11" s="6"/>
      <c r="B11" s="3">
        <v>188548</v>
      </c>
      <c r="C11">
        <v>75</v>
      </c>
      <c r="D11" s="16">
        <v>9.744090909090912E-2</v>
      </c>
      <c r="E11">
        <v>6.45</v>
      </c>
      <c r="F11">
        <v>6.8185000000000002</v>
      </c>
      <c r="G11">
        <v>0.91850000000000009</v>
      </c>
      <c r="K11" s="24">
        <v>125</v>
      </c>
      <c r="L11" s="36">
        <v>37746</v>
      </c>
      <c r="M11" s="55">
        <v>40.26523523839596</v>
      </c>
      <c r="N11" s="55">
        <v>34.620462046204622</v>
      </c>
    </row>
    <row r="12" spans="1:14" x14ac:dyDescent="0.2">
      <c r="A12" s="6"/>
      <c r="B12" s="3">
        <v>188549</v>
      </c>
      <c r="C12">
        <v>100</v>
      </c>
      <c r="D12" s="16">
        <v>2.1259834710743813E-2</v>
      </c>
      <c r="E12">
        <v>9.5359999999999996</v>
      </c>
      <c r="F12">
        <v>10.583500000000001</v>
      </c>
      <c r="G12">
        <v>1.1259999999999999</v>
      </c>
      <c r="K12" s="24">
        <v>136</v>
      </c>
      <c r="L12" s="36">
        <v>37757</v>
      </c>
      <c r="M12" s="55">
        <v>28.58666666666667</v>
      </c>
      <c r="N12" s="55">
        <v>25.265415549597858</v>
      </c>
    </row>
    <row r="13" spans="1:14" x14ac:dyDescent="0.2">
      <c r="A13" s="6"/>
      <c r="B13" s="3">
        <v>188550</v>
      </c>
      <c r="C13">
        <v>140</v>
      </c>
      <c r="D13" s="16">
        <v>9.0774380165289329E-3</v>
      </c>
      <c r="E13">
        <v>14.32</v>
      </c>
      <c r="F13">
        <v>13.24</v>
      </c>
      <c r="G13">
        <v>1.2484999999999999</v>
      </c>
      <c r="H13" s="3">
        <v>0</v>
      </c>
      <c r="I13" s="3">
        <v>0</v>
      </c>
      <c r="K13" s="24">
        <v>149</v>
      </c>
      <c r="L13" s="36">
        <v>37770</v>
      </c>
      <c r="M13" s="55">
        <v>32.310438383549901</v>
      </c>
      <c r="N13" s="55">
        <v>32.59837398373984</v>
      </c>
    </row>
    <row r="14" spans="1:14" x14ac:dyDescent="0.2">
      <c r="A14" s="6">
        <v>37669</v>
      </c>
      <c r="B14" s="24">
        <v>244859</v>
      </c>
      <c r="C14">
        <v>1</v>
      </c>
      <c r="D14" s="16">
        <v>0.17185033057851243</v>
      </c>
      <c r="E14" s="7">
        <v>7.4474999999999998</v>
      </c>
      <c r="F14" s="7">
        <v>7.9805000000000001</v>
      </c>
      <c r="G14" s="7">
        <v>0.874</v>
      </c>
      <c r="K14" s="24">
        <v>177</v>
      </c>
      <c r="L14" s="36">
        <v>37798</v>
      </c>
      <c r="M14" s="55">
        <v>40.04386977603324</v>
      </c>
      <c r="N14" s="50">
        <v>0</v>
      </c>
    </row>
    <row r="15" spans="1:14" x14ac:dyDescent="0.2">
      <c r="A15" s="6"/>
      <c r="B15" s="35">
        <v>244858</v>
      </c>
      <c r="C15">
        <v>5</v>
      </c>
      <c r="D15" s="16">
        <v>0.14173223140495869</v>
      </c>
      <c r="E15" s="7">
        <v>7.8949999999999996</v>
      </c>
      <c r="F15" s="7">
        <v>8.4600000000000009</v>
      </c>
      <c r="G15" s="7">
        <v>0.9205000000000001</v>
      </c>
      <c r="K15" s="24">
        <v>194</v>
      </c>
      <c r="L15" s="36">
        <v>37815</v>
      </c>
      <c r="M15" s="55">
        <v>32.019290218869791</v>
      </c>
      <c r="N15" s="55">
        <v>31.304404652986541</v>
      </c>
    </row>
    <row r="16" spans="1:14" x14ac:dyDescent="0.2">
      <c r="A16" s="6"/>
      <c r="B16" s="35">
        <v>244857</v>
      </c>
      <c r="C16">
        <v>10</v>
      </c>
      <c r="D16" s="16">
        <v>0.18779520661157029</v>
      </c>
      <c r="E16" s="7">
        <v>7.8414999999999999</v>
      </c>
      <c r="F16" s="7">
        <v>8.2929999999999993</v>
      </c>
      <c r="G16" s="7">
        <v>0.87050000000000005</v>
      </c>
      <c r="K16" s="24">
        <v>199</v>
      </c>
      <c r="L16" s="36">
        <v>37820</v>
      </c>
      <c r="M16" s="55">
        <v>23.972983710766787</v>
      </c>
      <c r="N16" s="55">
        <v>19.335424985738733</v>
      </c>
    </row>
    <row r="17" spans="1:20" x14ac:dyDescent="0.2">
      <c r="A17" s="6"/>
      <c r="B17" s="24">
        <v>244856</v>
      </c>
      <c r="C17">
        <v>20</v>
      </c>
      <c r="D17" s="16">
        <v>0.17007867768595042</v>
      </c>
      <c r="E17" s="7">
        <v>7.95</v>
      </c>
      <c r="F17" s="7">
        <v>8.3620000000000001</v>
      </c>
      <c r="G17" s="7">
        <v>0.91850000000000009</v>
      </c>
      <c r="K17" s="24">
        <v>212</v>
      </c>
      <c r="L17" s="36">
        <v>37833</v>
      </c>
      <c r="M17" s="55">
        <v>18.340026773761718</v>
      </c>
      <c r="N17" s="55">
        <v>9.576576576576576</v>
      </c>
    </row>
    <row r="18" spans="1:20" x14ac:dyDescent="0.2">
      <c r="A18" s="6"/>
      <c r="B18" s="35">
        <v>244855</v>
      </c>
      <c r="C18">
        <v>30</v>
      </c>
      <c r="D18" s="16">
        <v>0.16122041322314051</v>
      </c>
      <c r="E18" s="7">
        <v>7.99</v>
      </c>
      <c r="F18" s="7">
        <v>8.4309999999999992</v>
      </c>
      <c r="G18" s="7">
        <v>0.91300000000000003</v>
      </c>
      <c r="K18" s="24">
        <v>225</v>
      </c>
      <c r="L18" s="36">
        <v>37846</v>
      </c>
      <c r="M18" s="55">
        <v>40.57567917205693</v>
      </c>
      <c r="N18" s="55">
        <v>9.3805309734513269</v>
      </c>
    </row>
    <row r="19" spans="1:20" x14ac:dyDescent="0.2">
      <c r="A19" s="6"/>
      <c r="B19" s="35">
        <v>244854</v>
      </c>
      <c r="C19">
        <v>40</v>
      </c>
      <c r="D19" s="16">
        <v>0.14881884297520664</v>
      </c>
      <c r="E19" s="7">
        <v>8.4209999999999994</v>
      </c>
      <c r="F19" s="7">
        <v>8.7805</v>
      </c>
      <c r="G19" s="7">
        <v>0.9325</v>
      </c>
      <c r="K19" s="24">
        <v>246</v>
      </c>
      <c r="L19" s="36">
        <v>37867</v>
      </c>
      <c r="M19" s="55">
        <v>35.616375344986196</v>
      </c>
      <c r="N19" s="55">
        <v>19.934810951760106</v>
      </c>
    </row>
    <row r="20" spans="1:20" x14ac:dyDescent="0.2">
      <c r="A20" s="6"/>
      <c r="B20" s="24">
        <v>244853</v>
      </c>
      <c r="C20">
        <v>50</v>
      </c>
      <c r="D20" s="16">
        <v>0.11692909090909094</v>
      </c>
      <c r="E20" s="7">
        <v>8.6315000000000008</v>
      </c>
      <c r="F20" s="7">
        <v>8.9719999999999995</v>
      </c>
      <c r="G20" s="7">
        <v>0.94750000000000001</v>
      </c>
      <c r="K20" s="24">
        <v>259</v>
      </c>
      <c r="L20" s="36">
        <v>37880</v>
      </c>
      <c r="M20" s="55">
        <v>32.551824212271967</v>
      </c>
      <c r="N20" s="55">
        <v>22.47422680412371</v>
      </c>
    </row>
    <row r="21" spans="1:20" x14ac:dyDescent="0.2">
      <c r="A21" s="6"/>
      <c r="B21" s="35">
        <v>244852</v>
      </c>
      <c r="C21">
        <v>75</v>
      </c>
      <c r="D21" s="16">
        <v>3.8903305785123979E-2</v>
      </c>
      <c r="E21" s="7">
        <v>11.313500000000001</v>
      </c>
      <c r="F21" s="7">
        <v>10.749000000000001</v>
      </c>
      <c r="G21" s="7">
        <v>1.0735000000000001</v>
      </c>
      <c r="K21" s="24">
        <v>292</v>
      </c>
      <c r="L21" s="36">
        <v>37913</v>
      </c>
      <c r="M21" s="55">
        <v>25.867315885575167</v>
      </c>
      <c r="N21" s="55">
        <v>23.623227187583623</v>
      </c>
      <c r="O21" s="32"/>
      <c r="P21" s="24"/>
      <c r="Q21" s="24"/>
      <c r="R21" s="24"/>
    </row>
    <row r="22" spans="1:20" x14ac:dyDescent="0.2">
      <c r="A22" s="6"/>
      <c r="B22" s="35">
        <v>244851</v>
      </c>
      <c r="C22">
        <v>100</v>
      </c>
      <c r="D22" s="16">
        <v>1.1670991735537189E-2</v>
      </c>
      <c r="E22" s="7">
        <v>12.824</v>
      </c>
      <c r="F22" s="7">
        <v>10.181999999999999</v>
      </c>
      <c r="G22" s="7">
        <v>1.0030000000000001</v>
      </c>
      <c r="K22" s="24">
        <v>297</v>
      </c>
      <c r="L22" s="36">
        <v>37918</v>
      </c>
      <c r="M22" s="55">
        <v>31.750629722921914</v>
      </c>
      <c r="N22" s="55">
        <v>28.083756345177665</v>
      </c>
      <c r="O22" s="13"/>
      <c r="P22" s="24"/>
      <c r="Q22" s="24"/>
      <c r="R22" s="24"/>
    </row>
    <row r="23" spans="1:20" x14ac:dyDescent="0.2">
      <c r="A23" s="6"/>
      <c r="B23" s="24">
        <v>244850</v>
      </c>
      <c r="C23">
        <v>140</v>
      </c>
      <c r="D23" s="16">
        <v>9.0774380165289225E-3</v>
      </c>
      <c r="E23" s="7">
        <v>18.358499999999999</v>
      </c>
      <c r="F23" s="7">
        <v>13.225999999999999</v>
      </c>
      <c r="G23" s="7">
        <v>1.3129999999999999</v>
      </c>
      <c r="K23" s="24">
        <v>304</v>
      </c>
      <c r="L23" s="36">
        <v>37925</v>
      </c>
      <c r="M23" s="55">
        <v>40.144754768392367</v>
      </c>
      <c r="N23" s="55">
        <v>33.93991912189486</v>
      </c>
      <c r="O23" s="13"/>
      <c r="P23" s="24"/>
      <c r="Q23" s="24"/>
      <c r="R23" s="24"/>
    </row>
    <row r="24" spans="1:20" x14ac:dyDescent="0.2">
      <c r="A24" s="6">
        <v>37684</v>
      </c>
      <c r="B24" s="3"/>
      <c r="C24">
        <v>1</v>
      </c>
      <c r="D24" s="16"/>
      <c r="E24" s="19"/>
      <c r="F24" s="19"/>
      <c r="G24" s="19"/>
      <c r="K24" s="24">
        <v>315</v>
      </c>
      <c r="L24" s="36">
        <v>37937</v>
      </c>
      <c r="M24" s="55">
        <v>33.933803581117743</v>
      </c>
      <c r="N24" s="50">
        <v>0</v>
      </c>
      <c r="O24" s="13"/>
      <c r="P24" s="24"/>
      <c r="Q24" s="24"/>
      <c r="R24" s="24"/>
      <c r="S24" s="3"/>
      <c r="T24" s="3"/>
    </row>
    <row r="25" spans="1:20" x14ac:dyDescent="0.2">
      <c r="A25" s="6"/>
      <c r="B25" s="3"/>
      <c r="C25">
        <v>5</v>
      </c>
      <c r="D25" s="16"/>
      <c r="E25" s="19"/>
      <c r="F25" s="19"/>
      <c r="G25" s="19"/>
      <c r="K25" s="24">
        <v>356</v>
      </c>
      <c r="L25" s="36">
        <v>37977</v>
      </c>
      <c r="M25" s="55">
        <v>0</v>
      </c>
      <c r="N25" s="55">
        <v>0</v>
      </c>
    </row>
    <row r="26" spans="1:20" x14ac:dyDescent="0.2">
      <c r="A26" s="6"/>
      <c r="B26" s="3"/>
      <c r="C26">
        <v>10</v>
      </c>
      <c r="D26" s="16"/>
      <c r="E26" s="19"/>
      <c r="F26" s="19"/>
      <c r="G26" s="19"/>
      <c r="M26" s="50"/>
      <c r="N26" s="50"/>
    </row>
    <row r="27" spans="1:20" x14ac:dyDescent="0.2">
      <c r="A27" s="6"/>
      <c r="B27" s="3"/>
      <c r="C27">
        <v>20</v>
      </c>
      <c r="D27" s="16"/>
      <c r="E27" s="19"/>
      <c r="F27" s="19"/>
      <c r="G27" s="19"/>
      <c r="L27" s="36"/>
      <c r="M27" s="50"/>
      <c r="N27" s="50"/>
    </row>
    <row r="28" spans="1:20" x14ac:dyDescent="0.2">
      <c r="A28" s="6"/>
      <c r="B28" s="3"/>
      <c r="C28">
        <v>30</v>
      </c>
      <c r="D28" s="16"/>
      <c r="E28" s="19"/>
      <c r="F28" s="19"/>
      <c r="G28" s="19"/>
      <c r="L28" s="36"/>
      <c r="M28" s="50"/>
      <c r="N28" s="50"/>
    </row>
    <row r="29" spans="1:20" x14ac:dyDescent="0.2">
      <c r="A29" s="6"/>
      <c r="B29" s="3"/>
      <c r="C29">
        <v>40</v>
      </c>
      <c r="D29" s="16"/>
      <c r="E29" s="19"/>
      <c r="F29" s="19"/>
      <c r="G29" s="19"/>
      <c r="L29" s="36"/>
      <c r="M29" s="50"/>
      <c r="N29" s="50"/>
    </row>
    <row r="30" spans="1:20" x14ac:dyDescent="0.2">
      <c r="A30" s="6"/>
      <c r="B30" s="3"/>
      <c r="C30">
        <v>50</v>
      </c>
      <c r="D30" s="16"/>
      <c r="E30" s="19"/>
      <c r="F30" s="19"/>
      <c r="G30" s="19"/>
      <c r="L30" s="36"/>
      <c r="M30" s="50"/>
      <c r="N30" s="50"/>
    </row>
    <row r="31" spans="1:20" x14ac:dyDescent="0.2">
      <c r="A31" s="6"/>
      <c r="B31" s="3">
        <v>258855</v>
      </c>
      <c r="C31">
        <v>75</v>
      </c>
      <c r="D31" s="16">
        <v>0.33040413223140508</v>
      </c>
      <c r="E31" s="19">
        <v>6.17</v>
      </c>
      <c r="F31" s="19">
        <v>8.2465000000000011</v>
      </c>
      <c r="G31" s="19">
        <v>0.85600000000000009</v>
      </c>
      <c r="L31" s="36"/>
      <c r="M31" s="50"/>
      <c r="N31" s="50"/>
    </row>
    <row r="32" spans="1:20" x14ac:dyDescent="0.2">
      <c r="A32" s="6"/>
      <c r="B32" s="3">
        <v>258854</v>
      </c>
      <c r="C32">
        <v>100</v>
      </c>
      <c r="D32" s="16">
        <v>0.36222082644628106</v>
      </c>
      <c r="E32" s="19">
        <v>7.1185</v>
      </c>
      <c r="F32" s="19">
        <v>8.5195000000000007</v>
      </c>
      <c r="G32" s="19">
        <v>0.91600000000000004</v>
      </c>
      <c r="L32" s="36"/>
      <c r="M32" s="50"/>
      <c r="N32" s="50"/>
    </row>
    <row r="33" spans="1:14" x14ac:dyDescent="0.2">
      <c r="A33" s="6"/>
      <c r="B33" s="3">
        <v>258853</v>
      </c>
      <c r="C33">
        <v>140</v>
      </c>
      <c r="D33" s="16">
        <v>4.6771636363636376E-2</v>
      </c>
      <c r="E33" s="19">
        <v>9.8009999999999984</v>
      </c>
      <c r="F33" s="19">
        <v>10.4315</v>
      </c>
      <c r="G33" s="19">
        <v>0.99750000000000005</v>
      </c>
      <c r="L33" s="36"/>
      <c r="M33" s="50"/>
      <c r="N33" s="50"/>
    </row>
    <row r="34" spans="1:14" x14ac:dyDescent="0.2">
      <c r="A34" s="6">
        <v>37686</v>
      </c>
      <c r="B34" s="3"/>
      <c r="C34">
        <v>1</v>
      </c>
      <c r="D34" s="16"/>
      <c r="E34" s="19"/>
      <c r="F34" s="19"/>
      <c r="G34" s="19"/>
      <c r="L34" s="36"/>
      <c r="M34" s="50"/>
      <c r="N34" s="50"/>
    </row>
    <row r="35" spans="1:14" x14ac:dyDescent="0.2">
      <c r="A35" s="6"/>
      <c r="B35" s="3">
        <v>258863</v>
      </c>
      <c r="C35">
        <v>5</v>
      </c>
      <c r="D35" s="16">
        <v>0.36099710743801661</v>
      </c>
      <c r="E35" s="19">
        <v>6.6970000000000001</v>
      </c>
      <c r="F35" s="19">
        <v>7.9245000000000001</v>
      </c>
      <c r="G35" s="19">
        <v>0.94450000000000001</v>
      </c>
      <c r="L35" s="36"/>
      <c r="M35" s="50"/>
      <c r="N35" s="50"/>
    </row>
    <row r="36" spans="1:14" x14ac:dyDescent="0.2">
      <c r="A36" s="6"/>
      <c r="B36" s="3"/>
      <c r="C36">
        <v>10</v>
      </c>
      <c r="D36" s="16"/>
      <c r="E36" s="19"/>
      <c r="F36" s="19"/>
      <c r="G36" s="19"/>
      <c r="L36" s="36"/>
      <c r="M36" s="50"/>
      <c r="N36" s="50"/>
    </row>
    <row r="37" spans="1:14" x14ac:dyDescent="0.2">
      <c r="A37" s="6"/>
      <c r="B37" s="3"/>
      <c r="C37">
        <v>20</v>
      </c>
      <c r="D37" s="16"/>
      <c r="E37" s="19"/>
      <c r="F37" s="19"/>
      <c r="G37" s="19"/>
      <c r="L37" s="36"/>
      <c r="M37" s="50"/>
      <c r="N37" s="50"/>
    </row>
    <row r="38" spans="1:14" x14ac:dyDescent="0.2">
      <c r="A38" s="6"/>
      <c r="B38" s="3"/>
      <c r="C38">
        <v>30</v>
      </c>
      <c r="D38" s="16"/>
      <c r="E38" s="19"/>
      <c r="F38" s="19"/>
      <c r="G38" s="19"/>
      <c r="L38" s="36"/>
      <c r="M38" s="50"/>
      <c r="N38" s="50"/>
    </row>
    <row r="39" spans="1:14" x14ac:dyDescent="0.2">
      <c r="A39" s="6"/>
      <c r="B39" s="3">
        <v>258862</v>
      </c>
      <c r="C39">
        <v>40</v>
      </c>
      <c r="D39" s="16">
        <v>0.37201057851239683</v>
      </c>
      <c r="E39" s="19">
        <v>6.3354999999999997</v>
      </c>
      <c r="F39" s="19">
        <v>7.7545000000000002</v>
      </c>
      <c r="G39" s="19">
        <v>0.83499999999999996</v>
      </c>
      <c r="L39" s="36"/>
      <c r="M39" s="50"/>
      <c r="N39" s="50"/>
    </row>
    <row r="40" spans="1:14" x14ac:dyDescent="0.2">
      <c r="A40" s="6"/>
      <c r="B40" s="3"/>
      <c r="C40">
        <v>50</v>
      </c>
      <c r="D40" s="16"/>
      <c r="E40" s="19"/>
      <c r="F40" s="19"/>
      <c r="G40" s="19"/>
      <c r="L40" s="36"/>
      <c r="M40" s="50"/>
      <c r="N40" s="50"/>
    </row>
    <row r="41" spans="1:14" x14ac:dyDescent="0.2">
      <c r="A41" s="6"/>
      <c r="B41" s="3">
        <v>258861</v>
      </c>
      <c r="C41">
        <v>75</v>
      </c>
      <c r="D41" s="16">
        <v>0.15377947107438014</v>
      </c>
      <c r="E41" s="19">
        <v>8.1329999999999991</v>
      </c>
      <c r="F41" s="19">
        <v>8.6765000000000008</v>
      </c>
      <c r="G41" s="19">
        <v>0.94399999999999995</v>
      </c>
      <c r="L41" s="36"/>
      <c r="M41" s="50"/>
      <c r="N41" s="50"/>
    </row>
    <row r="42" spans="1:14" x14ac:dyDescent="0.2">
      <c r="A42" s="6"/>
      <c r="B42" s="3"/>
      <c r="C42">
        <v>100</v>
      </c>
      <c r="D42" s="16"/>
      <c r="E42" s="19"/>
      <c r="F42" s="19"/>
      <c r="G42" s="19"/>
      <c r="L42" s="36"/>
      <c r="M42" s="50"/>
      <c r="N42" s="50"/>
    </row>
    <row r="43" spans="1:14" x14ac:dyDescent="0.2">
      <c r="A43" s="6"/>
      <c r="B43" s="3">
        <v>258860</v>
      </c>
      <c r="C43">
        <v>140</v>
      </c>
      <c r="D43" s="16">
        <v>3.8976363636363635E-2</v>
      </c>
      <c r="E43" s="19">
        <v>12.1435</v>
      </c>
      <c r="F43" s="19">
        <v>12.901499999999999</v>
      </c>
      <c r="G43" s="19">
        <v>1.1200000000000001</v>
      </c>
      <c r="L43" s="36"/>
      <c r="M43" s="50"/>
      <c r="N43" s="50"/>
    </row>
    <row r="44" spans="1:14" x14ac:dyDescent="0.2">
      <c r="A44" s="6">
        <v>37700</v>
      </c>
      <c r="B44" s="3">
        <v>181091</v>
      </c>
      <c r="C44">
        <v>1</v>
      </c>
      <c r="D44" s="16">
        <v>3.4894804132231401</v>
      </c>
      <c r="E44" s="19">
        <v>5.7294999999999998</v>
      </c>
      <c r="F44" s="19">
        <v>6.9385000000000003</v>
      </c>
      <c r="G44" s="19">
        <v>0.749</v>
      </c>
      <c r="H44" s="3">
        <v>0</v>
      </c>
      <c r="I44" s="3">
        <v>0</v>
      </c>
      <c r="L44" s="36"/>
      <c r="M44" s="50"/>
      <c r="N44" s="50"/>
    </row>
    <row r="45" spans="1:14" x14ac:dyDescent="0.2">
      <c r="A45" s="6"/>
      <c r="B45" s="3">
        <v>181090</v>
      </c>
      <c r="C45">
        <v>5</v>
      </c>
      <c r="D45" s="16">
        <v>3.3769165289256198</v>
      </c>
      <c r="E45" s="19">
        <v>5.6180000000000003</v>
      </c>
      <c r="F45" s="19">
        <v>6.9864999999999995</v>
      </c>
      <c r="G45" s="19">
        <v>0.83499999999999996</v>
      </c>
      <c r="L45" s="36"/>
      <c r="M45" s="50"/>
      <c r="N45" s="50"/>
    </row>
    <row r="46" spans="1:14" x14ac:dyDescent="0.2">
      <c r="A46" s="6"/>
      <c r="B46" s="3">
        <v>181089</v>
      </c>
      <c r="C46">
        <v>10</v>
      </c>
      <c r="D46" s="16">
        <v>2.7015332231404967</v>
      </c>
      <c r="E46" s="19">
        <v>5.8330000000000002</v>
      </c>
      <c r="F46" s="19">
        <v>7.0809999999999995</v>
      </c>
      <c r="G46" s="19">
        <v>0.77049999999999996</v>
      </c>
      <c r="L46" s="36"/>
      <c r="M46" s="50"/>
      <c r="N46" s="50"/>
    </row>
    <row r="47" spans="1:14" x14ac:dyDescent="0.2">
      <c r="A47" s="6"/>
      <c r="B47" s="3">
        <v>181088</v>
      </c>
      <c r="C47">
        <v>20</v>
      </c>
      <c r="D47" s="16">
        <v>3.4894804132231401</v>
      </c>
      <c r="E47" s="19">
        <v>5.6375000000000002</v>
      </c>
      <c r="F47" s="19">
        <v>6.9640000000000004</v>
      </c>
      <c r="G47" s="19">
        <v>0.75350000000000006</v>
      </c>
      <c r="L47" s="36"/>
      <c r="M47" s="50"/>
      <c r="N47" s="50"/>
    </row>
    <row r="48" spans="1:14" x14ac:dyDescent="0.2">
      <c r="A48" s="6"/>
      <c r="B48" s="3">
        <v>181087</v>
      </c>
      <c r="C48">
        <v>30</v>
      </c>
      <c r="D48" s="16">
        <v>3.3769165289256193</v>
      </c>
      <c r="E48" s="19">
        <v>5.7234999999999996</v>
      </c>
      <c r="F48" s="19">
        <v>6.9145000000000003</v>
      </c>
      <c r="G48" s="19">
        <v>0.745</v>
      </c>
      <c r="L48" s="36"/>
      <c r="M48" s="50"/>
      <c r="N48" s="50"/>
    </row>
    <row r="49" spans="1:14" x14ac:dyDescent="0.2">
      <c r="A49" s="6"/>
      <c r="B49" s="3">
        <v>181086</v>
      </c>
      <c r="C49">
        <v>40</v>
      </c>
      <c r="D49" s="16">
        <v>3.264352644628099</v>
      </c>
      <c r="E49" s="19">
        <v>5.6849999999999996</v>
      </c>
      <c r="F49" s="19">
        <v>6.9135</v>
      </c>
      <c r="G49" s="19">
        <v>0.755</v>
      </c>
      <c r="L49" s="36"/>
      <c r="M49" s="50"/>
      <c r="N49" s="50"/>
    </row>
    <row r="50" spans="1:14" x14ac:dyDescent="0.2">
      <c r="A50" s="6"/>
      <c r="B50" s="3">
        <v>181085</v>
      </c>
      <c r="C50">
        <v>50</v>
      </c>
      <c r="D50" s="16">
        <v>3.4894804132231405</v>
      </c>
      <c r="E50" s="19">
        <v>5.7520000000000007</v>
      </c>
      <c r="F50" s="19">
        <v>6.8940000000000001</v>
      </c>
      <c r="G50" s="19">
        <v>0.74</v>
      </c>
      <c r="L50" s="36"/>
      <c r="M50" s="50"/>
      <c r="N50" s="50"/>
    </row>
    <row r="51" spans="1:14" x14ac:dyDescent="0.2">
      <c r="A51" s="6"/>
      <c r="B51" s="3">
        <v>181084</v>
      </c>
      <c r="C51">
        <v>75</v>
      </c>
      <c r="D51" s="16">
        <v>0.14527553719008265</v>
      </c>
      <c r="E51" s="19">
        <v>8.2360000000000007</v>
      </c>
      <c r="F51" s="19">
        <v>8.6464999999999996</v>
      </c>
      <c r="G51" s="19">
        <v>0.87749999999999995</v>
      </c>
      <c r="L51" s="36"/>
      <c r="M51" s="50"/>
      <c r="N51" s="50"/>
    </row>
    <row r="52" spans="1:14" x14ac:dyDescent="0.2">
      <c r="A52" s="6"/>
      <c r="B52" s="3">
        <v>181083</v>
      </c>
      <c r="C52">
        <v>100</v>
      </c>
      <c r="D52" s="16">
        <v>0.12401570247933885</v>
      </c>
      <c r="E52" s="19">
        <v>8.2360000000000007</v>
      </c>
      <c r="F52" s="19">
        <v>8.7334999999999994</v>
      </c>
      <c r="G52" s="19">
        <v>0.87549999999999994</v>
      </c>
      <c r="L52" s="36"/>
      <c r="M52" s="50"/>
      <c r="N52" s="50"/>
    </row>
    <row r="53" spans="1:14" x14ac:dyDescent="0.2">
      <c r="A53" s="6"/>
      <c r="B53" s="3">
        <v>181082</v>
      </c>
      <c r="C53">
        <v>140</v>
      </c>
      <c r="D53" s="16">
        <v>6.3779504132231435E-2</v>
      </c>
      <c r="E53" s="19">
        <v>12.742000000000001</v>
      </c>
      <c r="F53" s="19">
        <v>12.534500000000001</v>
      </c>
      <c r="G53" s="19">
        <v>1.1625000000000001</v>
      </c>
      <c r="L53" s="36"/>
      <c r="M53" s="50"/>
      <c r="N53" s="50"/>
    </row>
    <row r="54" spans="1:14" x14ac:dyDescent="0.2">
      <c r="A54" s="6">
        <v>37723</v>
      </c>
      <c r="B54" s="35">
        <v>261512</v>
      </c>
      <c r="C54">
        <v>4</v>
      </c>
      <c r="D54" s="31">
        <v>4.217387593984963</v>
      </c>
      <c r="E54" s="19">
        <v>0.1255</v>
      </c>
      <c r="F54" s="19">
        <v>0.47399999999999998</v>
      </c>
      <c r="G54" s="19">
        <v>0.39200000000000002</v>
      </c>
      <c r="H54" s="45">
        <v>43.992932862190813</v>
      </c>
      <c r="I54" s="45">
        <v>38.262764632627643</v>
      </c>
      <c r="L54" s="36"/>
      <c r="M54" s="50"/>
      <c r="N54" s="50"/>
    </row>
    <row r="55" spans="1:14" x14ac:dyDescent="0.2">
      <c r="A55" s="6"/>
      <c r="B55" s="35">
        <v>261511</v>
      </c>
      <c r="C55">
        <v>10</v>
      </c>
      <c r="D55" s="31">
        <v>4.2812874060150374</v>
      </c>
      <c r="E55" s="19">
        <v>0.192</v>
      </c>
      <c r="F55" s="19">
        <v>0.67</v>
      </c>
      <c r="G55" s="19">
        <v>0.33150000000000002</v>
      </c>
      <c r="L55" s="36"/>
      <c r="M55" s="50"/>
      <c r="N55" s="50"/>
    </row>
    <row r="56" spans="1:14" x14ac:dyDescent="0.2">
      <c r="A56" s="6"/>
      <c r="B56" s="35">
        <v>261510</v>
      </c>
      <c r="C56">
        <v>20</v>
      </c>
      <c r="D56" s="31">
        <v>4.3451872180451137</v>
      </c>
      <c r="E56" s="19">
        <v>5.0000000000000001E-3</v>
      </c>
      <c r="F56" s="19">
        <v>0.30600000000000005</v>
      </c>
      <c r="G56" s="19">
        <v>0.30200000000000005</v>
      </c>
      <c r="L56" s="36"/>
      <c r="M56" s="50"/>
      <c r="N56" s="50"/>
    </row>
    <row r="57" spans="1:14" x14ac:dyDescent="0.2">
      <c r="A57" s="6"/>
      <c r="B57" s="35">
        <v>261509</v>
      </c>
      <c r="C57">
        <v>30</v>
      </c>
      <c r="D57" s="31">
        <v>4.9202855263157907</v>
      </c>
      <c r="E57" s="19">
        <v>2.5999999999999999E-2</v>
      </c>
      <c r="F57" s="19">
        <v>0.33650000000000002</v>
      </c>
      <c r="G57" s="19">
        <v>0.3175</v>
      </c>
      <c r="L57" s="36"/>
      <c r="M57" s="50"/>
      <c r="N57" s="50"/>
    </row>
    <row r="58" spans="1:14" x14ac:dyDescent="0.2">
      <c r="A58" s="6"/>
      <c r="B58" s="35">
        <v>261508</v>
      </c>
      <c r="C58">
        <v>40</v>
      </c>
      <c r="D58" s="31">
        <v>7.4123781954887207</v>
      </c>
      <c r="E58" s="19">
        <v>9.6000000000000002E-2</v>
      </c>
      <c r="F58" s="19">
        <v>1.1395</v>
      </c>
      <c r="G58" s="19">
        <v>0.38500000000000001</v>
      </c>
      <c r="I58" s="45"/>
      <c r="L58" s="36"/>
      <c r="M58" s="50"/>
      <c r="N58" s="50"/>
    </row>
    <row r="59" spans="1:14" x14ac:dyDescent="0.2">
      <c r="A59" s="6"/>
      <c r="B59" s="35">
        <v>261507</v>
      </c>
      <c r="C59">
        <v>50</v>
      </c>
      <c r="D59" s="31">
        <v>7.9874765037593978</v>
      </c>
      <c r="E59" s="19">
        <v>2.36</v>
      </c>
      <c r="F59" s="19">
        <v>0.92199999999999993</v>
      </c>
      <c r="G59" s="19">
        <v>0.53449999999999998</v>
      </c>
      <c r="L59" s="36"/>
      <c r="M59" s="50"/>
      <c r="N59" s="50"/>
    </row>
    <row r="60" spans="1:14" x14ac:dyDescent="0.2">
      <c r="A60" s="6"/>
      <c r="B60" s="35">
        <v>261506</v>
      </c>
      <c r="C60">
        <v>60</v>
      </c>
      <c r="D60" s="31">
        <v>12.013164661654136</v>
      </c>
      <c r="E60" s="19">
        <v>4.8979999999999997</v>
      </c>
      <c r="F60" s="19">
        <v>2.0110000000000001</v>
      </c>
      <c r="G60" s="19">
        <v>0.75150000000000006</v>
      </c>
      <c r="L60" s="36"/>
      <c r="M60" s="50"/>
      <c r="N60" s="50"/>
    </row>
    <row r="61" spans="1:14" x14ac:dyDescent="0.2">
      <c r="A61" s="6"/>
      <c r="B61" s="35">
        <v>261505</v>
      </c>
      <c r="C61">
        <v>70</v>
      </c>
      <c r="D61" s="31">
        <v>10.223969924812032</v>
      </c>
      <c r="E61" s="19">
        <v>7.9580000000000002</v>
      </c>
      <c r="F61" s="19">
        <v>6.2169999999999996</v>
      </c>
      <c r="G61" s="19">
        <v>0.96550000000000002</v>
      </c>
      <c r="L61" s="36"/>
      <c r="M61" s="50"/>
      <c r="N61" s="50"/>
    </row>
    <row r="62" spans="1:14" x14ac:dyDescent="0.2">
      <c r="A62" s="6"/>
      <c r="B62" s="35">
        <v>261504</v>
      </c>
      <c r="C62">
        <v>80</v>
      </c>
      <c r="D62" s="31">
        <v>5.3675842105263163</v>
      </c>
      <c r="E62" s="19">
        <v>8.7785000000000011</v>
      </c>
      <c r="F62" s="19">
        <v>8.0355000000000008</v>
      </c>
      <c r="G62" s="19">
        <v>0.96450000000000002</v>
      </c>
      <c r="L62" s="36"/>
      <c r="M62" s="50"/>
      <c r="N62" s="50"/>
    </row>
    <row r="63" spans="1:14" x14ac:dyDescent="0.2">
      <c r="A63" s="6"/>
      <c r="B63" s="35">
        <v>261503</v>
      </c>
      <c r="C63" s="30">
        <v>100</v>
      </c>
      <c r="D63" s="31">
        <v>2.9781954887218047</v>
      </c>
      <c r="E63" s="19">
        <v>10.341000000000001</v>
      </c>
      <c r="F63" s="19">
        <v>9.3770000000000007</v>
      </c>
      <c r="G63" s="19">
        <v>1.069</v>
      </c>
      <c r="L63" s="36"/>
      <c r="M63" s="50"/>
      <c r="N63" s="50"/>
    </row>
    <row r="64" spans="1:14" x14ac:dyDescent="0.2">
      <c r="A64" s="6"/>
      <c r="B64" s="35">
        <v>261502</v>
      </c>
      <c r="C64" s="30">
        <v>140</v>
      </c>
      <c r="D64" s="31">
        <v>0.72724906015037594</v>
      </c>
      <c r="E64" s="19">
        <v>13.353</v>
      </c>
      <c r="F64" s="19">
        <v>12.766</v>
      </c>
      <c r="G64" s="19">
        <v>1.1599999999999999</v>
      </c>
      <c r="L64" s="36"/>
      <c r="M64" s="50"/>
      <c r="N64" s="50"/>
    </row>
    <row r="65" spans="1:14" x14ac:dyDescent="0.2">
      <c r="A65" s="6"/>
      <c r="B65" s="35">
        <v>261501</v>
      </c>
      <c r="C65">
        <v>180</v>
      </c>
      <c r="D65" s="31">
        <v>0.41480131578947366</v>
      </c>
      <c r="E65" s="19">
        <v>15.341000000000001</v>
      </c>
      <c r="F65" s="19">
        <v>14.342499999999999</v>
      </c>
      <c r="G65" s="19">
        <v>1.228</v>
      </c>
      <c r="L65" s="36"/>
      <c r="M65" s="50"/>
      <c r="N65" s="50"/>
    </row>
    <row r="66" spans="1:14" x14ac:dyDescent="0.2">
      <c r="A66" s="6">
        <v>37729</v>
      </c>
      <c r="B66" s="35">
        <v>261774</v>
      </c>
      <c r="C66">
        <v>5</v>
      </c>
      <c r="D66" s="31">
        <v>10.415669360902257</v>
      </c>
      <c r="E66" s="19">
        <v>0.1275</v>
      </c>
      <c r="F66" s="19">
        <v>0.54049999999999998</v>
      </c>
      <c r="G66" s="19">
        <v>0.35199999999999998</v>
      </c>
      <c r="H66" s="45">
        <v>33.161702127659574</v>
      </c>
      <c r="I66" s="45">
        <v>25.672131147540988</v>
      </c>
      <c r="L66" s="36"/>
      <c r="M66" s="50"/>
      <c r="N66" s="50"/>
    </row>
    <row r="67" spans="1:14" x14ac:dyDescent="0.2">
      <c r="A67" s="6"/>
      <c r="B67" s="35">
        <v>261773</v>
      </c>
      <c r="C67">
        <v>10</v>
      </c>
      <c r="D67" s="31">
        <v>9.9044708646616559</v>
      </c>
      <c r="E67" s="19">
        <v>0.06</v>
      </c>
      <c r="F67" s="19">
        <v>5.3224999999999998</v>
      </c>
      <c r="G67" s="19">
        <v>0.39949999999999997</v>
      </c>
      <c r="L67" s="36"/>
      <c r="M67" s="50"/>
      <c r="N67" s="50"/>
    </row>
    <row r="68" spans="1:14" x14ac:dyDescent="0.2">
      <c r="A68" s="6"/>
      <c r="B68" s="35">
        <v>261772</v>
      </c>
      <c r="C68" s="39">
        <v>20</v>
      </c>
      <c r="D68" s="31">
        <v>11.856327631578946</v>
      </c>
      <c r="E68" s="19">
        <v>4.3999999999999997E-2</v>
      </c>
      <c r="F68" s="19">
        <v>0.65399999999999991</v>
      </c>
      <c r="G68" s="19">
        <v>0.35950000000000004</v>
      </c>
      <c r="H68" s="45"/>
      <c r="L68" s="36"/>
      <c r="M68" s="50"/>
      <c r="N68" s="50"/>
    </row>
    <row r="69" spans="1:14" x14ac:dyDescent="0.2">
      <c r="A69" s="6"/>
      <c r="B69" s="35">
        <v>261771</v>
      </c>
      <c r="C69">
        <v>30</v>
      </c>
      <c r="D69" s="31">
        <v>13.926480075187968</v>
      </c>
      <c r="E69" s="19">
        <v>0.25700000000000001</v>
      </c>
      <c r="F69" s="19">
        <v>1.2639999999999998</v>
      </c>
      <c r="G69" s="19">
        <v>0.44750000000000001</v>
      </c>
      <c r="I69" s="45"/>
      <c r="L69" s="36"/>
      <c r="M69" s="50"/>
      <c r="N69" s="55"/>
    </row>
    <row r="70" spans="1:14" x14ac:dyDescent="0.2">
      <c r="A70" s="6"/>
      <c r="B70" s="35">
        <v>261770</v>
      </c>
      <c r="C70">
        <v>40</v>
      </c>
      <c r="D70" s="31">
        <v>13.55008872180451</v>
      </c>
      <c r="E70" s="19">
        <v>2.6070000000000002</v>
      </c>
      <c r="F70" s="19">
        <v>2.5655000000000001</v>
      </c>
      <c r="G70" s="19">
        <v>0.63650000000000007</v>
      </c>
      <c r="L70" s="36"/>
      <c r="M70" s="50"/>
      <c r="N70" s="50"/>
    </row>
    <row r="71" spans="1:14" x14ac:dyDescent="0.2">
      <c r="A71" s="6"/>
      <c r="B71" s="35">
        <v>261769</v>
      </c>
      <c r="C71">
        <v>50</v>
      </c>
      <c r="D71" s="31">
        <v>2.9568663533834592</v>
      </c>
      <c r="E71" s="19">
        <v>3.093</v>
      </c>
      <c r="F71" s="19">
        <v>3.2690000000000001</v>
      </c>
      <c r="G71" s="19">
        <v>0.61499999999999999</v>
      </c>
      <c r="L71" s="36"/>
      <c r="M71" s="50"/>
      <c r="N71" s="50"/>
    </row>
    <row r="72" spans="1:14" x14ac:dyDescent="0.2">
      <c r="A72" s="6"/>
      <c r="B72" s="35">
        <v>261768</v>
      </c>
      <c r="C72">
        <v>60</v>
      </c>
      <c r="D72" s="31">
        <v>2.0288956766917297</v>
      </c>
      <c r="E72" s="19">
        <v>2.4624999999999999</v>
      </c>
      <c r="F72" s="19">
        <v>1.9635</v>
      </c>
      <c r="G72" s="19">
        <v>0.5605</v>
      </c>
      <c r="L72" s="36"/>
      <c r="M72" s="50"/>
      <c r="N72" s="50"/>
    </row>
    <row r="73" spans="1:14" x14ac:dyDescent="0.2">
      <c r="A73" s="6"/>
      <c r="B73" s="35">
        <v>261767</v>
      </c>
      <c r="C73">
        <v>80</v>
      </c>
      <c r="D73" s="31">
        <v>2.0475093984962411</v>
      </c>
      <c r="E73" s="19">
        <v>7.6835000000000004</v>
      </c>
      <c r="F73" s="19">
        <v>6.5854999999999997</v>
      </c>
      <c r="G73" s="19">
        <v>0.92249999999999999</v>
      </c>
      <c r="K73"/>
      <c r="L73" s="36"/>
      <c r="M73" s="50"/>
      <c r="N73" s="50"/>
    </row>
    <row r="74" spans="1:14" x14ac:dyDescent="0.2">
      <c r="A74" s="6"/>
      <c r="B74" s="35">
        <v>261766</v>
      </c>
      <c r="C74">
        <v>100</v>
      </c>
      <c r="D74" s="31">
        <v>1.6938486842105265</v>
      </c>
      <c r="E74" s="19">
        <v>11.350999999999999</v>
      </c>
      <c r="F74" s="19">
        <v>7.1825000000000001</v>
      </c>
      <c r="G74" s="19">
        <v>1.0569999999999999</v>
      </c>
      <c r="K74"/>
      <c r="L74" s="36"/>
      <c r="M74" s="50"/>
      <c r="N74" s="50"/>
    </row>
    <row r="75" spans="1:14" x14ac:dyDescent="0.2">
      <c r="A75" s="6"/>
      <c r="B75" s="35">
        <v>261765</v>
      </c>
      <c r="C75">
        <v>179</v>
      </c>
      <c r="D75" s="31"/>
      <c r="E75" s="19">
        <v>15.044</v>
      </c>
      <c r="F75" s="19">
        <v>13.884</v>
      </c>
      <c r="G75" s="19">
        <v>1.1955</v>
      </c>
      <c r="K75"/>
      <c r="L75" s="36"/>
      <c r="M75" s="50"/>
      <c r="N75" s="50"/>
    </row>
    <row r="76" spans="1:14" x14ac:dyDescent="0.2">
      <c r="A76" s="6">
        <v>37746</v>
      </c>
      <c r="B76" s="24">
        <v>261110</v>
      </c>
      <c r="C76">
        <v>1</v>
      </c>
      <c r="D76" s="16">
        <v>0.43447868217054264</v>
      </c>
      <c r="E76" s="24">
        <v>5.2000000000000005E-2</v>
      </c>
      <c r="F76" s="24">
        <v>0.41449999999999998</v>
      </c>
      <c r="G76" s="24">
        <v>0.35249999999999998</v>
      </c>
      <c r="H76" s="45">
        <v>40.26523523839596</v>
      </c>
      <c r="I76" s="45">
        <v>34.620462046204622</v>
      </c>
      <c r="L76" s="36"/>
      <c r="M76" s="50"/>
      <c r="N76" s="50"/>
    </row>
    <row r="77" spans="1:14" x14ac:dyDescent="0.2">
      <c r="A77" s="6"/>
      <c r="B77" s="24">
        <v>261109</v>
      </c>
      <c r="C77">
        <v>5</v>
      </c>
      <c r="D77" s="16">
        <v>0.1757441860465116</v>
      </c>
      <c r="E77" s="24">
        <v>1.6500000000000001E-2</v>
      </c>
      <c r="F77" s="24">
        <v>0.53700000000000003</v>
      </c>
      <c r="G77" s="24">
        <v>0.3715</v>
      </c>
      <c r="L77" s="36"/>
      <c r="M77" s="50"/>
      <c r="N77" s="50"/>
    </row>
    <row r="78" spans="1:14" x14ac:dyDescent="0.2">
      <c r="A78" s="6"/>
      <c r="B78" s="24">
        <v>261108</v>
      </c>
      <c r="C78">
        <v>10</v>
      </c>
      <c r="D78" s="16">
        <v>0.20503488372093021</v>
      </c>
      <c r="E78" s="24">
        <v>4.5499999999999999E-2</v>
      </c>
      <c r="F78" s="24">
        <v>0.46650000000000003</v>
      </c>
      <c r="G78" s="24">
        <v>0.36399999999999999</v>
      </c>
      <c r="L78" s="36"/>
      <c r="M78" s="55"/>
      <c r="N78" s="50"/>
    </row>
    <row r="79" spans="1:14" x14ac:dyDescent="0.2">
      <c r="A79" s="6"/>
      <c r="B79" s="24">
        <v>261107</v>
      </c>
      <c r="C79">
        <v>20</v>
      </c>
      <c r="D79" s="16">
        <v>0.17086240310077516</v>
      </c>
      <c r="E79" s="24">
        <v>9.9500000000000005E-2</v>
      </c>
      <c r="F79" s="24">
        <v>0.56200000000000006</v>
      </c>
      <c r="G79" s="24">
        <v>0.38200000000000001</v>
      </c>
      <c r="L79" s="36"/>
      <c r="M79" s="50"/>
      <c r="N79" s="55"/>
    </row>
    <row r="80" spans="1:14" x14ac:dyDescent="0.2">
      <c r="A80" s="6"/>
      <c r="B80" s="24">
        <v>261106</v>
      </c>
      <c r="C80">
        <v>30</v>
      </c>
      <c r="D80" s="16">
        <v>0.20503488372093021</v>
      </c>
      <c r="E80" s="24">
        <v>0.29349999999999998</v>
      </c>
      <c r="F80" s="24">
        <v>0.51</v>
      </c>
      <c r="G80" s="24">
        <v>0.44500000000000001</v>
      </c>
      <c r="K80" s="31"/>
      <c r="L80" s="36"/>
      <c r="M80" s="50"/>
      <c r="N80" s="50"/>
    </row>
    <row r="81" spans="1:14" x14ac:dyDescent="0.2">
      <c r="A81" s="6"/>
      <c r="B81" s="24">
        <v>261105</v>
      </c>
      <c r="C81">
        <v>40</v>
      </c>
      <c r="D81" s="16">
        <v>1.6831943798449616</v>
      </c>
      <c r="E81" s="24">
        <v>0.91600000000000004</v>
      </c>
      <c r="F81" s="24">
        <v>1.5705</v>
      </c>
      <c r="G81" s="24">
        <v>0.53449999999999998</v>
      </c>
      <c r="I81" s="45"/>
      <c r="K81" s="31"/>
      <c r="L81" s="36"/>
      <c r="M81" s="50"/>
      <c r="N81" s="50"/>
    </row>
    <row r="82" spans="1:14" x14ac:dyDescent="0.2">
      <c r="A82" s="6"/>
      <c r="B82" s="24">
        <v>261104</v>
      </c>
      <c r="C82">
        <v>50</v>
      </c>
      <c r="D82" s="16">
        <v>0.59069573643410844</v>
      </c>
      <c r="E82" s="24">
        <v>4.0830000000000002</v>
      </c>
      <c r="F82" s="24">
        <v>1.589</v>
      </c>
      <c r="G82" s="24">
        <v>0.78</v>
      </c>
      <c r="H82" s="45"/>
      <c r="I82" s="45"/>
      <c r="L82" s="36"/>
      <c r="M82" s="50"/>
      <c r="N82" s="50"/>
    </row>
    <row r="83" spans="1:14" x14ac:dyDescent="0.2">
      <c r="A83" s="6"/>
      <c r="B83" s="24">
        <v>261103</v>
      </c>
      <c r="C83">
        <v>75</v>
      </c>
      <c r="D83" s="16">
        <v>0.16109883720930229</v>
      </c>
      <c r="E83" s="24">
        <v>7.0750000000000002</v>
      </c>
      <c r="F83" s="24">
        <v>4.7759999999999998</v>
      </c>
      <c r="G83" s="24">
        <v>0.96</v>
      </c>
      <c r="L83" s="36"/>
      <c r="M83" s="50"/>
      <c r="N83" s="50"/>
    </row>
    <row r="84" spans="1:14" x14ac:dyDescent="0.2">
      <c r="A84" s="6"/>
      <c r="B84" s="24">
        <v>261102</v>
      </c>
      <c r="C84">
        <v>100</v>
      </c>
      <c r="D84" s="16">
        <v>7.788662790697673E-2</v>
      </c>
      <c r="E84" s="24">
        <v>13.5205</v>
      </c>
      <c r="F84" s="24">
        <v>8.1999999999999993</v>
      </c>
      <c r="G84" s="24">
        <v>1.1644999999999999</v>
      </c>
      <c r="K84"/>
      <c r="L84" s="36"/>
      <c r="M84" s="50"/>
      <c r="N84" s="50"/>
    </row>
    <row r="85" spans="1:14" x14ac:dyDescent="0.2">
      <c r="A85" s="6"/>
      <c r="B85" s="24">
        <v>261101</v>
      </c>
      <c r="C85">
        <v>140</v>
      </c>
      <c r="D85" s="16">
        <v>6.8344961240310087E-2</v>
      </c>
      <c r="E85" s="24">
        <v>18.009500000000003</v>
      </c>
      <c r="F85" s="24">
        <v>15.885999999999999</v>
      </c>
      <c r="G85" s="24">
        <v>1.3125</v>
      </c>
      <c r="K85"/>
      <c r="L85" s="36"/>
      <c r="M85" s="50"/>
      <c r="N85" s="50"/>
    </row>
    <row r="86" spans="1:14" x14ac:dyDescent="0.2">
      <c r="A86" s="6">
        <v>37757</v>
      </c>
      <c r="B86" s="3">
        <v>262752</v>
      </c>
      <c r="C86">
        <v>5</v>
      </c>
      <c r="D86" s="16">
        <v>0.37465465116279073</v>
      </c>
      <c r="E86" s="19">
        <v>6.5000000000000002E-2</v>
      </c>
      <c r="F86" s="19">
        <v>0.2545</v>
      </c>
      <c r="G86" s="19">
        <v>0.34350000000000003</v>
      </c>
      <c r="H86" s="45">
        <v>28.58666666666667</v>
      </c>
      <c r="I86" s="45">
        <v>25.265415549597858</v>
      </c>
      <c r="L86" s="36"/>
      <c r="M86" s="50"/>
      <c r="N86" s="50"/>
    </row>
    <row r="87" spans="1:14" x14ac:dyDescent="0.2">
      <c r="A87" s="6"/>
      <c r="B87" s="3">
        <v>262751</v>
      </c>
      <c r="C87">
        <v>10</v>
      </c>
      <c r="D87" s="16">
        <v>0.30923875968992243</v>
      </c>
      <c r="E87" s="19">
        <v>3.9E-2</v>
      </c>
      <c r="F87" s="19">
        <v>0.377</v>
      </c>
      <c r="G87" s="19">
        <v>0.35649999999999998</v>
      </c>
      <c r="L87" s="36"/>
      <c r="M87" s="50"/>
      <c r="N87" s="50"/>
    </row>
    <row r="88" spans="1:14" x14ac:dyDescent="0.2">
      <c r="A88" s="6"/>
      <c r="B88" s="3">
        <v>262750</v>
      </c>
      <c r="C88">
        <v>20</v>
      </c>
      <c r="D88" s="16">
        <v>0.30923875968992254</v>
      </c>
      <c r="E88" s="19">
        <v>3.4000000000000002E-2</v>
      </c>
      <c r="F88" s="19">
        <v>0.50900000000000001</v>
      </c>
      <c r="G88" s="19">
        <v>0.36499999999999999</v>
      </c>
      <c r="L88" s="36"/>
      <c r="M88" s="50"/>
      <c r="N88" s="50"/>
    </row>
    <row r="89" spans="1:14" x14ac:dyDescent="0.2">
      <c r="A89" s="6"/>
      <c r="B89" s="3">
        <v>262749</v>
      </c>
      <c r="C89">
        <v>30</v>
      </c>
      <c r="D89" s="16">
        <v>0.18769124031007756</v>
      </c>
      <c r="E89" s="19">
        <v>1.159</v>
      </c>
      <c r="F89" s="19">
        <v>1.4415</v>
      </c>
      <c r="G89" s="19">
        <v>0.53600000000000003</v>
      </c>
      <c r="L89" s="36"/>
      <c r="M89" s="50"/>
      <c r="N89" s="50"/>
    </row>
    <row r="90" spans="1:14" x14ac:dyDescent="0.2">
      <c r="A90" s="6"/>
      <c r="B90" s="3">
        <v>262748</v>
      </c>
      <c r="C90">
        <v>40</v>
      </c>
      <c r="D90" s="16">
        <v>9.6428527131782973E-2</v>
      </c>
      <c r="E90" s="19">
        <v>2.4689999999999999</v>
      </c>
      <c r="F90" s="19">
        <v>1.0819999999999999</v>
      </c>
      <c r="G90" s="19">
        <v>0.68599999999999994</v>
      </c>
      <c r="L90" s="36"/>
      <c r="M90" s="50"/>
      <c r="N90" s="55"/>
    </row>
    <row r="91" spans="1:14" x14ac:dyDescent="0.2">
      <c r="A91" s="6"/>
      <c r="B91" s="3">
        <v>262747</v>
      </c>
      <c r="C91">
        <v>50</v>
      </c>
      <c r="D91" s="16">
        <v>0.16358410852713179</v>
      </c>
      <c r="E91" s="19">
        <v>2.1145</v>
      </c>
      <c r="F91" s="19">
        <v>1.7204999999999999</v>
      </c>
      <c r="G91" s="19">
        <v>0.61299999999999999</v>
      </c>
      <c r="L91" s="36"/>
      <c r="M91" s="55"/>
      <c r="N91" s="55"/>
    </row>
    <row r="92" spans="1:14" x14ac:dyDescent="0.2">
      <c r="A92" s="6"/>
      <c r="B92" s="3">
        <v>262746</v>
      </c>
      <c r="C92">
        <v>60</v>
      </c>
      <c r="D92" s="16">
        <v>6.1989767441860459E-2</v>
      </c>
      <c r="E92" s="19">
        <v>6.9184999999999999</v>
      </c>
      <c r="F92" s="19">
        <v>5.4055</v>
      </c>
      <c r="G92" s="19">
        <v>0.9464999999999999</v>
      </c>
      <c r="L92" s="36"/>
      <c r="M92" s="50"/>
      <c r="N92" s="50"/>
    </row>
    <row r="93" spans="1:14" x14ac:dyDescent="0.2">
      <c r="A93" s="6"/>
      <c r="B93" s="3">
        <v>262745</v>
      </c>
      <c r="C93">
        <v>80</v>
      </c>
      <c r="D93" s="16">
        <v>7.748720930232561E-2</v>
      </c>
      <c r="E93" s="19">
        <v>8.3634999999999984</v>
      </c>
      <c r="F93" s="19">
        <v>6.2694999999999999</v>
      </c>
      <c r="G93" s="19">
        <v>1.0375000000000001</v>
      </c>
      <c r="L93" s="36"/>
      <c r="M93" s="50"/>
      <c r="N93" s="50"/>
    </row>
    <row r="94" spans="1:14" x14ac:dyDescent="0.2">
      <c r="A94" s="6"/>
      <c r="B94" s="3">
        <v>262744</v>
      </c>
      <c r="C94">
        <v>100</v>
      </c>
      <c r="D94" s="16">
        <v>5.165813953488374E-2</v>
      </c>
      <c r="E94" s="19">
        <v>8.407</v>
      </c>
      <c r="F94" s="19">
        <v>5.2080000000000002</v>
      </c>
      <c r="G94" s="19">
        <v>1.121</v>
      </c>
      <c r="L94" s="36"/>
      <c r="M94" s="50"/>
      <c r="N94" s="50"/>
    </row>
    <row r="95" spans="1:14" x14ac:dyDescent="0.2">
      <c r="A95" s="6"/>
      <c r="B95" s="3">
        <v>262743</v>
      </c>
      <c r="C95">
        <v>140</v>
      </c>
      <c r="D95" s="16">
        <v>6.543364341085274E-2</v>
      </c>
      <c r="E95" s="19">
        <v>16.532499999999999</v>
      </c>
      <c r="F95" s="19">
        <v>17.0105</v>
      </c>
      <c r="G95" s="19">
        <v>1.4524999999999999</v>
      </c>
      <c r="L95" s="36"/>
      <c r="M95" s="50"/>
      <c r="N95" s="50"/>
    </row>
    <row r="96" spans="1:14" x14ac:dyDescent="0.2">
      <c r="A96" s="6">
        <v>37770</v>
      </c>
      <c r="B96" s="3">
        <v>262762</v>
      </c>
      <c r="C96">
        <v>5</v>
      </c>
      <c r="D96" s="13">
        <v>0.23192906976744196</v>
      </c>
      <c r="E96" s="19">
        <v>0.14199999999999999</v>
      </c>
      <c r="F96" s="19">
        <v>0.50749999999999995</v>
      </c>
      <c r="G96" s="19">
        <v>0.35749999999999998</v>
      </c>
      <c r="H96" s="45">
        <v>32.310438383549901</v>
      </c>
      <c r="I96" s="45">
        <v>32.59837398373984</v>
      </c>
      <c r="L96" s="36"/>
      <c r="M96" s="50"/>
      <c r="N96" s="50"/>
    </row>
    <row r="97" spans="1:14" x14ac:dyDescent="0.2">
      <c r="A97" s="6"/>
      <c r="B97" s="3">
        <v>262761</v>
      </c>
      <c r="C97">
        <v>10</v>
      </c>
      <c r="D97" s="13">
        <v>0.21408837209302325</v>
      </c>
      <c r="E97" s="19">
        <v>2.4E-2</v>
      </c>
      <c r="F97" s="19">
        <v>0.69750000000000001</v>
      </c>
      <c r="G97" s="19">
        <v>0.34899999999999998</v>
      </c>
      <c r="L97" s="36"/>
      <c r="M97" s="50"/>
      <c r="N97" s="50"/>
    </row>
    <row r="98" spans="1:14" x14ac:dyDescent="0.2">
      <c r="A98" s="6"/>
      <c r="B98" s="3">
        <v>262760</v>
      </c>
      <c r="C98">
        <v>20</v>
      </c>
      <c r="D98" s="13">
        <v>0.2735573643410853</v>
      </c>
      <c r="E98" s="19">
        <v>0.185</v>
      </c>
      <c r="F98" s="19">
        <v>0.52700000000000002</v>
      </c>
      <c r="G98" s="19">
        <v>0.36599999999999999</v>
      </c>
      <c r="L98" s="36"/>
      <c r="M98" s="50"/>
      <c r="N98" s="50"/>
    </row>
    <row r="99" spans="1:14" x14ac:dyDescent="0.2">
      <c r="A99" s="6"/>
      <c r="B99" s="3">
        <v>262759</v>
      </c>
      <c r="C99">
        <v>30</v>
      </c>
      <c r="D99" s="13">
        <v>0.4460174418604651</v>
      </c>
      <c r="E99" s="19">
        <v>0.191</v>
      </c>
      <c r="F99" s="19">
        <v>0.60050000000000003</v>
      </c>
      <c r="G99" s="19">
        <v>0.41449999999999998</v>
      </c>
      <c r="L99" s="36"/>
      <c r="M99" s="50"/>
      <c r="N99" s="50"/>
    </row>
    <row r="100" spans="1:14" x14ac:dyDescent="0.2">
      <c r="A100" s="6"/>
      <c r="B100" s="3">
        <v>262758</v>
      </c>
      <c r="C100">
        <v>40</v>
      </c>
      <c r="D100" s="13">
        <v>0.52332713178294576</v>
      </c>
      <c r="E100" s="19">
        <v>3.6924999999999999</v>
      </c>
      <c r="F100" s="19">
        <v>2.1379999999999999</v>
      </c>
      <c r="G100" s="19">
        <v>0.77700000000000002</v>
      </c>
      <c r="L100" s="36"/>
      <c r="M100" s="50"/>
      <c r="N100" s="50"/>
    </row>
    <row r="101" spans="1:14" x14ac:dyDescent="0.2">
      <c r="A101" s="6"/>
      <c r="B101" s="3">
        <v>262757</v>
      </c>
      <c r="C101">
        <v>50</v>
      </c>
      <c r="D101" s="13">
        <v>5.1658139534883726E-2</v>
      </c>
      <c r="E101" s="19">
        <v>7.2565</v>
      </c>
      <c r="F101" s="19">
        <v>5.56</v>
      </c>
      <c r="G101" s="19">
        <v>1.0259999999999998</v>
      </c>
      <c r="L101" s="36"/>
      <c r="M101" s="50"/>
      <c r="N101" s="50"/>
    </row>
    <row r="102" spans="1:14" x14ac:dyDescent="0.2">
      <c r="A102" s="6"/>
      <c r="B102" s="3">
        <v>262756</v>
      </c>
      <c r="C102">
        <v>60</v>
      </c>
      <c r="D102" s="13">
        <v>4.8214263565891473E-2</v>
      </c>
      <c r="E102" s="19">
        <v>7.4960000000000004</v>
      </c>
      <c r="F102" s="19">
        <v>6.4395000000000007</v>
      </c>
      <c r="G102" s="19">
        <v>1.0185</v>
      </c>
      <c r="L102" s="36"/>
      <c r="M102" s="50"/>
      <c r="N102" s="50"/>
    </row>
    <row r="103" spans="1:14" x14ac:dyDescent="0.2">
      <c r="A103" s="6"/>
      <c r="B103" s="3">
        <v>262755</v>
      </c>
      <c r="C103">
        <v>80</v>
      </c>
      <c r="D103" s="13">
        <v>3.9604573643410829E-2</v>
      </c>
      <c r="E103" s="19">
        <v>8.6829999999999998</v>
      </c>
      <c r="F103" s="19">
        <v>7.88</v>
      </c>
      <c r="G103" s="19">
        <v>1.117</v>
      </c>
      <c r="L103" s="36"/>
      <c r="M103" s="50"/>
      <c r="N103" s="50"/>
    </row>
    <row r="104" spans="1:14" x14ac:dyDescent="0.2">
      <c r="A104" s="6"/>
      <c r="B104" s="3">
        <v>262754</v>
      </c>
      <c r="C104">
        <v>100</v>
      </c>
      <c r="D104" s="13">
        <v>3.6160697674418603E-2</v>
      </c>
      <c r="E104" s="19">
        <v>10.000999999999999</v>
      </c>
      <c r="F104" s="19">
        <v>8.9780000000000015</v>
      </c>
      <c r="G104" s="19">
        <v>1.1764999999999999</v>
      </c>
      <c r="L104" s="36"/>
      <c r="M104" s="50"/>
      <c r="N104" s="50"/>
    </row>
    <row r="105" spans="1:14" x14ac:dyDescent="0.2">
      <c r="A105" s="6"/>
      <c r="B105" s="3">
        <v>262753</v>
      </c>
      <c r="C105">
        <v>140</v>
      </c>
      <c r="D105" s="13">
        <v>2.9272945736434117E-2</v>
      </c>
      <c r="E105" s="19">
        <v>17.843</v>
      </c>
      <c r="F105" s="19">
        <v>18.543500000000002</v>
      </c>
      <c r="G105" s="19">
        <v>1.3975</v>
      </c>
      <c r="L105" s="36"/>
      <c r="M105" s="50"/>
      <c r="N105" s="50"/>
    </row>
    <row r="106" spans="1:14" x14ac:dyDescent="0.2">
      <c r="A106" s="6">
        <v>37798</v>
      </c>
      <c r="B106" s="17">
        <v>257010</v>
      </c>
      <c r="C106">
        <v>1</v>
      </c>
      <c r="D106" s="19">
        <v>0.24897093023255815</v>
      </c>
      <c r="E106" s="19">
        <v>0</v>
      </c>
      <c r="F106" s="19">
        <v>1.4935</v>
      </c>
      <c r="G106" s="19">
        <v>0.33250000000000002</v>
      </c>
      <c r="H106" s="45">
        <v>40.04386977603324</v>
      </c>
      <c r="I106" s="3">
        <v>0</v>
      </c>
      <c r="L106" s="36"/>
      <c r="M106" s="50"/>
      <c r="N106" s="50"/>
    </row>
    <row r="107" spans="1:14" x14ac:dyDescent="0.2">
      <c r="A107" s="6"/>
      <c r="B107" s="17">
        <v>257009</v>
      </c>
      <c r="C107">
        <v>5</v>
      </c>
      <c r="D107" s="19">
        <v>0.25385271317829455</v>
      </c>
      <c r="E107" s="19">
        <v>0</v>
      </c>
      <c r="F107" s="19">
        <v>1.42</v>
      </c>
      <c r="G107" s="19">
        <v>0.32450000000000001</v>
      </c>
      <c r="L107" s="36"/>
      <c r="M107" s="50"/>
      <c r="N107" s="50"/>
    </row>
    <row r="108" spans="1:14" x14ac:dyDescent="0.2">
      <c r="A108" s="6"/>
      <c r="B108" s="17">
        <v>257008</v>
      </c>
      <c r="C108">
        <v>10</v>
      </c>
      <c r="D108" s="19">
        <v>0.31243410852713172</v>
      </c>
      <c r="E108" s="19">
        <v>0</v>
      </c>
      <c r="F108" s="19">
        <v>1.2975000000000001</v>
      </c>
      <c r="G108" s="19">
        <v>0.32700000000000001</v>
      </c>
      <c r="L108" s="36"/>
      <c r="M108" s="50"/>
      <c r="N108" s="50"/>
    </row>
    <row r="109" spans="1:14" x14ac:dyDescent="0.2">
      <c r="A109" s="6"/>
      <c r="B109" s="3">
        <v>257007</v>
      </c>
      <c r="C109">
        <v>20</v>
      </c>
      <c r="D109" s="19">
        <v>0.3514883720930233</v>
      </c>
      <c r="E109" s="19">
        <v>0</v>
      </c>
      <c r="F109" s="19">
        <v>1.2629999999999999</v>
      </c>
      <c r="G109" s="19">
        <v>0.36649999999999999</v>
      </c>
      <c r="L109" s="36"/>
      <c r="M109" s="50"/>
      <c r="N109" s="50"/>
    </row>
    <row r="110" spans="1:14" x14ac:dyDescent="0.2">
      <c r="A110" s="6"/>
      <c r="B110" s="17">
        <v>257006</v>
      </c>
      <c r="C110">
        <v>30</v>
      </c>
      <c r="D110" s="19">
        <v>0.31731589147286821</v>
      </c>
      <c r="E110" s="19">
        <v>0.27600000000000002</v>
      </c>
      <c r="F110" s="19">
        <v>1.3819999999999999</v>
      </c>
      <c r="G110" s="19">
        <v>0.45700000000000002</v>
      </c>
      <c r="L110" s="36"/>
      <c r="M110" s="50"/>
      <c r="N110" s="50"/>
    </row>
    <row r="111" spans="1:14" x14ac:dyDescent="0.2">
      <c r="A111" s="6"/>
      <c r="B111" s="17">
        <v>257005</v>
      </c>
      <c r="C111">
        <v>40</v>
      </c>
      <c r="D111" s="19">
        <v>0.98909360465116269</v>
      </c>
      <c r="E111" s="19">
        <v>0.98099999999999998</v>
      </c>
      <c r="F111" s="19">
        <v>1.6005</v>
      </c>
      <c r="G111" s="19">
        <v>0.58149999999999991</v>
      </c>
      <c r="I111" s="45"/>
      <c r="L111" s="36"/>
      <c r="M111" s="50"/>
      <c r="N111" s="50"/>
    </row>
    <row r="112" spans="1:14" x14ac:dyDescent="0.2">
      <c r="A112" s="6"/>
      <c r="B112" s="3">
        <v>257004</v>
      </c>
      <c r="C112">
        <v>50</v>
      </c>
      <c r="D112" s="19">
        <v>0.12808023255813955</v>
      </c>
      <c r="E112" s="19">
        <v>5.3119999999999994</v>
      </c>
      <c r="F112" s="19">
        <v>4.8414999999999999</v>
      </c>
      <c r="G112" s="19">
        <v>0.89800000000000002</v>
      </c>
      <c r="L112" s="36"/>
      <c r="M112" s="50"/>
      <c r="N112" s="50"/>
    </row>
    <row r="113" spans="1:14" x14ac:dyDescent="0.2">
      <c r="A113" s="6"/>
      <c r="B113" s="17">
        <v>257003</v>
      </c>
      <c r="C113">
        <v>75</v>
      </c>
      <c r="D113" s="19">
        <v>5.3655232558139546E-2</v>
      </c>
      <c r="E113" s="19">
        <v>8.0590000000000011</v>
      </c>
      <c r="F113" s="19">
        <v>8.0945</v>
      </c>
      <c r="G113" s="19">
        <v>1.034</v>
      </c>
      <c r="L113" s="36"/>
      <c r="M113" s="50"/>
      <c r="N113" s="50"/>
    </row>
    <row r="114" spans="1:14" x14ac:dyDescent="0.2">
      <c r="A114" s="6"/>
      <c r="B114" s="17">
        <v>257002</v>
      </c>
      <c r="C114">
        <v>100</v>
      </c>
      <c r="D114" s="19">
        <v>0.11769534883720932</v>
      </c>
      <c r="E114" s="19">
        <v>8.6765000000000008</v>
      </c>
      <c r="F114" s="19">
        <v>8.9845000000000006</v>
      </c>
      <c r="G114" s="19">
        <v>1.0590000000000002</v>
      </c>
      <c r="L114" s="36"/>
      <c r="M114" s="50"/>
      <c r="N114" s="50"/>
    </row>
    <row r="115" spans="1:14" x14ac:dyDescent="0.2">
      <c r="A115" s="6"/>
      <c r="B115" s="17">
        <v>257001</v>
      </c>
      <c r="C115">
        <v>140</v>
      </c>
      <c r="D115" s="19">
        <v>2.0503488372093023E-2</v>
      </c>
      <c r="E115" s="19">
        <v>16.853000000000002</v>
      </c>
      <c r="F115" s="19">
        <v>15.630500000000001</v>
      </c>
      <c r="G115" s="19">
        <v>1.3130000000000002</v>
      </c>
      <c r="L115" s="36"/>
      <c r="M115" s="50"/>
      <c r="N115" s="50"/>
    </row>
    <row r="116" spans="1:14" x14ac:dyDescent="0.2">
      <c r="A116" s="6">
        <v>37815</v>
      </c>
      <c r="B116" s="17">
        <v>265618</v>
      </c>
      <c r="C116">
        <v>5</v>
      </c>
      <c r="D116" s="19">
        <v>0.35554398496240597</v>
      </c>
      <c r="E116" s="19">
        <v>9.35E-2</v>
      </c>
      <c r="F116" s="19">
        <v>0.47099999999999997</v>
      </c>
      <c r="G116" s="19">
        <v>0.30399999999999999</v>
      </c>
      <c r="H116" s="45">
        <v>32.019290218869791</v>
      </c>
      <c r="I116" s="45">
        <v>31.304404652986541</v>
      </c>
      <c r="L116" s="36"/>
      <c r="M116" s="50"/>
      <c r="N116" s="50"/>
    </row>
    <row r="117" spans="1:14" x14ac:dyDescent="0.2">
      <c r="A117" s="6"/>
      <c r="B117" s="17">
        <v>265617</v>
      </c>
      <c r="C117">
        <v>10</v>
      </c>
      <c r="D117" s="19">
        <v>0.50638082706766918</v>
      </c>
      <c r="E117" s="19">
        <v>0.10200000000000001</v>
      </c>
      <c r="F117" s="19">
        <v>0.36499999999999999</v>
      </c>
      <c r="G117" s="19">
        <v>0.29549999999999998</v>
      </c>
      <c r="L117" s="36"/>
      <c r="M117" s="50"/>
      <c r="N117" s="55"/>
    </row>
    <row r="118" spans="1:14" x14ac:dyDescent="0.2">
      <c r="A118" s="6"/>
      <c r="B118" s="17">
        <v>265616</v>
      </c>
      <c r="C118">
        <v>20</v>
      </c>
      <c r="D118" s="19">
        <v>0.51715488721804515</v>
      </c>
      <c r="E118" s="19">
        <v>0.19</v>
      </c>
      <c r="F118" s="19">
        <v>0.64500000000000002</v>
      </c>
      <c r="G118" s="19">
        <v>0.3805</v>
      </c>
      <c r="L118" s="36"/>
      <c r="M118" s="50"/>
      <c r="N118" s="50"/>
    </row>
    <row r="119" spans="1:14" x14ac:dyDescent="0.2">
      <c r="A119" s="6"/>
      <c r="B119" s="17">
        <v>265615</v>
      </c>
      <c r="C119">
        <v>30</v>
      </c>
      <c r="D119" s="19">
        <v>0.85623120300751898</v>
      </c>
      <c r="E119" s="19">
        <v>0.1835</v>
      </c>
      <c r="F119" s="19">
        <v>0.501</v>
      </c>
      <c r="G119" s="19">
        <v>0.34950000000000003</v>
      </c>
      <c r="L119" s="36"/>
      <c r="M119" s="50"/>
      <c r="N119" s="50"/>
    </row>
    <row r="120" spans="1:14" x14ac:dyDescent="0.2">
      <c r="A120" s="6"/>
      <c r="B120" s="17">
        <v>265614</v>
      </c>
      <c r="C120">
        <v>40</v>
      </c>
      <c r="D120" s="19">
        <v>2.8115917293233088</v>
      </c>
      <c r="E120" s="19">
        <v>4.2270000000000003</v>
      </c>
      <c r="F120" s="19">
        <v>4.3264999999999993</v>
      </c>
      <c r="G120" s="19">
        <v>0.77950000000000008</v>
      </c>
      <c r="L120" s="36"/>
      <c r="M120" s="50"/>
      <c r="N120" s="50"/>
    </row>
    <row r="121" spans="1:14" x14ac:dyDescent="0.2">
      <c r="A121" s="6"/>
      <c r="B121" s="17">
        <v>265613</v>
      </c>
      <c r="C121">
        <v>50</v>
      </c>
      <c r="D121" s="19">
        <v>1.7496898496240605</v>
      </c>
      <c r="E121" s="19">
        <v>5.3719999999999999</v>
      </c>
      <c r="F121" s="19">
        <v>4.9060000000000006</v>
      </c>
      <c r="G121" s="19">
        <v>0.86850000000000005</v>
      </c>
      <c r="L121" s="36"/>
      <c r="M121" s="50"/>
      <c r="N121" s="50"/>
    </row>
    <row r="122" spans="1:14" x14ac:dyDescent="0.2">
      <c r="A122" s="6"/>
      <c r="B122" s="17">
        <v>265612</v>
      </c>
      <c r="C122">
        <v>60</v>
      </c>
      <c r="D122" s="19">
        <v>0.11212030075187972</v>
      </c>
      <c r="E122" s="19">
        <v>6.3714999999999993</v>
      </c>
      <c r="F122" s="19">
        <v>4.8535000000000004</v>
      </c>
      <c r="G122" s="19">
        <v>0.88400000000000001</v>
      </c>
      <c r="L122" s="36"/>
      <c r="M122" s="50"/>
      <c r="N122" s="50"/>
    </row>
    <row r="123" spans="1:14" x14ac:dyDescent="0.2">
      <c r="A123" s="6"/>
      <c r="B123" s="17">
        <v>265611</v>
      </c>
      <c r="C123">
        <v>80</v>
      </c>
      <c r="D123" s="19">
        <v>5.6060150375939852E-2</v>
      </c>
      <c r="E123" s="19">
        <v>8.3189999999999991</v>
      </c>
      <c r="F123" s="19">
        <v>7.4495000000000005</v>
      </c>
      <c r="G123" s="19">
        <v>0.97699999999999998</v>
      </c>
      <c r="L123" s="36"/>
      <c r="M123" s="50"/>
      <c r="N123" s="50"/>
    </row>
    <row r="124" spans="1:14" x14ac:dyDescent="0.2">
      <c r="A124" s="6"/>
      <c r="B124" s="17">
        <v>265610</v>
      </c>
      <c r="C124">
        <v>100</v>
      </c>
      <c r="D124" s="19">
        <v>7.0075187969924818E-2</v>
      </c>
      <c r="E124" s="19">
        <v>11.8805</v>
      </c>
      <c r="F124" s="19">
        <v>9.9055</v>
      </c>
      <c r="G124" s="19">
        <v>1.2069999999999999</v>
      </c>
      <c r="L124" s="36"/>
      <c r="M124" s="50"/>
      <c r="N124" s="50"/>
    </row>
    <row r="125" spans="1:14" x14ac:dyDescent="0.2">
      <c r="A125" s="6">
        <v>37820</v>
      </c>
      <c r="B125" s="3">
        <v>257769</v>
      </c>
      <c r="C125">
        <v>1</v>
      </c>
      <c r="D125" s="19">
        <v>0.22154418604651163</v>
      </c>
      <c r="E125" s="19">
        <v>0</v>
      </c>
      <c r="F125" s="19">
        <v>1.0129999999999999</v>
      </c>
      <c r="G125" s="19">
        <v>0.28600000000000003</v>
      </c>
      <c r="H125" s="45">
        <v>23.972983710766787</v>
      </c>
      <c r="I125" s="45">
        <v>19.335424985738733</v>
      </c>
      <c r="L125" s="36"/>
      <c r="M125" s="50"/>
      <c r="N125" s="50"/>
    </row>
    <row r="126" spans="1:14" x14ac:dyDescent="0.2">
      <c r="A126" s="6"/>
      <c r="B126" s="3">
        <v>257768</v>
      </c>
      <c r="C126">
        <v>5</v>
      </c>
      <c r="D126" s="19">
        <v>0.22456201550387594</v>
      </c>
      <c r="E126" s="19">
        <v>0</v>
      </c>
      <c r="F126" s="19">
        <v>1.0765</v>
      </c>
      <c r="G126" s="19">
        <v>0.28599999999999998</v>
      </c>
      <c r="L126" s="36"/>
      <c r="M126" s="50"/>
      <c r="N126" s="50"/>
    </row>
    <row r="127" spans="1:14" x14ac:dyDescent="0.2">
      <c r="A127" s="6"/>
      <c r="B127" s="3">
        <v>257767</v>
      </c>
      <c r="C127">
        <v>10</v>
      </c>
      <c r="D127" s="19">
        <v>0.27337984496124024</v>
      </c>
      <c r="E127" s="19">
        <v>0</v>
      </c>
      <c r="F127" s="19">
        <v>1.1305000000000001</v>
      </c>
      <c r="G127" s="19">
        <v>0.3125</v>
      </c>
      <c r="L127" s="36"/>
      <c r="M127" s="50"/>
      <c r="N127" s="50"/>
    </row>
    <row r="128" spans="1:14" x14ac:dyDescent="0.2">
      <c r="A128" s="6"/>
      <c r="B128" s="3">
        <v>257766</v>
      </c>
      <c r="C128">
        <v>20</v>
      </c>
      <c r="D128" s="19">
        <v>0.53211434108527134</v>
      </c>
      <c r="E128" s="19">
        <v>0</v>
      </c>
      <c r="F128" s="19">
        <v>1.1164999999999998</v>
      </c>
      <c r="G128" s="19">
        <v>0.35599999999999998</v>
      </c>
      <c r="L128" s="36"/>
      <c r="M128" s="50"/>
      <c r="N128" s="50"/>
    </row>
    <row r="129" spans="1:14" x14ac:dyDescent="0.2">
      <c r="A129" s="6"/>
      <c r="B129" s="3">
        <v>257765</v>
      </c>
      <c r="C129">
        <v>30</v>
      </c>
      <c r="D129" s="19">
        <v>0.30267054263565885</v>
      </c>
      <c r="E129" s="19">
        <v>2.5169999999999999</v>
      </c>
      <c r="F129" s="19">
        <v>2.8694999999999999</v>
      </c>
      <c r="G129" s="19">
        <v>0.73099999999999998</v>
      </c>
      <c r="L129" s="36"/>
      <c r="M129" s="50"/>
      <c r="N129" s="50"/>
    </row>
    <row r="130" spans="1:14" x14ac:dyDescent="0.2">
      <c r="A130" s="6"/>
      <c r="B130" s="3">
        <v>257764</v>
      </c>
      <c r="C130">
        <v>40</v>
      </c>
      <c r="D130" s="19">
        <v>1.1799713178294571</v>
      </c>
      <c r="E130" s="19">
        <v>5.51</v>
      </c>
      <c r="F130" s="19">
        <v>4.4584999999999999</v>
      </c>
      <c r="G130" s="19">
        <v>0.92500000000000004</v>
      </c>
      <c r="L130" s="36"/>
      <c r="M130" s="50"/>
      <c r="N130" s="50"/>
    </row>
    <row r="131" spans="1:14" x14ac:dyDescent="0.2">
      <c r="A131" s="6"/>
      <c r="B131" s="3">
        <v>257763</v>
      </c>
      <c r="C131">
        <v>50</v>
      </c>
      <c r="D131" s="19">
        <v>0.13411589147286823</v>
      </c>
      <c r="E131" s="19">
        <v>8.4085000000000001</v>
      </c>
      <c r="F131" s="19">
        <v>8.3125</v>
      </c>
      <c r="G131" s="19">
        <v>1.0470000000000002</v>
      </c>
      <c r="L131" s="36"/>
      <c r="M131" s="50"/>
      <c r="N131" s="50"/>
    </row>
    <row r="132" spans="1:14" x14ac:dyDescent="0.2">
      <c r="A132" s="6"/>
      <c r="B132" s="3">
        <v>257762</v>
      </c>
      <c r="C132">
        <v>75</v>
      </c>
      <c r="D132" s="19">
        <v>6.9232558139534883E-2</v>
      </c>
      <c r="E132" s="19">
        <v>6.6295000000000002</v>
      </c>
      <c r="F132" s="19">
        <v>7.2714999999999996</v>
      </c>
      <c r="G132" s="19">
        <v>0.91799999999999993</v>
      </c>
      <c r="L132" s="36"/>
      <c r="M132" s="50"/>
      <c r="N132" s="50"/>
    </row>
    <row r="133" spans="1:14" x14ac:dyDescent="0.2">
      <c r="A133" s="6"/>
      <c r="B133" s="3">
        <v>257761</v>
      </c>
      <c r="C133">
        <v>100</v>
      </c>
      <c r="D133" s="19">
        <v>5.5386046511627901E-2</v>
      </c>
      <c r="E133" s="19">
        <v>10.2415</v>
      </c>
      <c r="F133" s="19">
        <v>10.378499999999999</v>
      </c>
      <c r="G133" s="19">
        <v>1.1219999999999999</v>
      </c>
      <c r="L133" s="36"/>
      <c r="M133" s="50"/>
      <c r="N133" s="50"/>
    </row>
    <row r="134" spans="1:14" x14ac:dyDescent="0.2">
      <c r="A134" s="6"/>
      <c r="B134" s="3">
        <v>257760</v>
      </c>
      <c r="C134">
        <v>156</v>
      </c>
      <c r="D134" s="19">
        <v>5.5386046511627894E-2</v>
      </c>
      <c r="E134" s="19">
        <v>16.771999999999998</v>
      </c>
      <c r="F134" s="19">
        <v>16.695999999999998</v>
      </c>
      <c r="G134" s="19">
        <v>1.3134999999999999</v>
      </c>
      <c r="L134" s="36"/>
      <c r="M134" s="50"/>
      <c r="N134" s="50"/>
    </row>
    <row r="135" spans="1:14" x14ac:dyDescent="0.2">
      <c r="A135" s="6">
        <v>37833</v>
      </c>
      <c r="B135" s="3">
        <v>263273</v>
      </c>
      <c r="C135">
        <v>1</v>
      </c>
      <c r="D135" s="19">
        <v>0.52723255813953473</v>
      </c>
      <c r="E135" s="19">
        <v>4.0999999999999995E-2</v>
      </c>
      <c r="F135" s="19">
        <v>0.6825</v>
      </c>
      <c r="G135" s="19">
        <v>0.32100000000000001</v>
      </c>
      <c r="H135" s="45">
        <v>18.340026773761718</v>
      </c>
      <c r="I135" s="45">
        <v>9.576576576576576</v>
      </c>
      <c r="L135" s="36"/>
      <c r="M135" s="50"/>
      <c r="N135" s="50"/>
    </row>
    <row r="136" spans="1:14" x14ac:dyDescent="0.2">
      <c r="A136" s="6"/>
      <c r="B136" s="3">
        <v>263272</v>
      </c>
      <c r="C136">
        <v>5</v>
      </c>
      <c r="D136" s="19">
        <v>0.41495155038759685</v>
      </c>
      <c r="E136" s="19">
        <v>3.8500000000000006E-2</v>
      </c>
      <c r="F136" s="19">
        <v>0.746</v>
      </c>
      <c r="G136" s="19">
        <v>0.32600000000000001</v>
      </c>
      <c r="L136" s="36"/>
      <c r="M136" s="50"/>
      <c r="N136" s="50"/>
    </row>
    <row r="137" spans="1:14" x14ac:dyDescent="0.2">
      <c r="A137" s="6"/>
      <c r="B137" s="3">
        <v>263271</v>
      </c>
      <c r="C137">
        <v>10</v>
      </c>
      <c r="D137" s="19">
        <v>0.41983333333333328</v>
      </c>
      <c r="E137" s="19">
        <v>6.5500000000000003E-2</v>
      </c>
      <c r="F137" s="19">
        <v>1.0235000000000001</v>
      </c>
      <c r="G137" s="19">
        <v>0.31850000000000001</v>
      </c>
      <c r="I137" s="45"/>
      <c r="L137" s="36"/>
      <c r="M137" s="50"/>
      <c r="N137" s="50"/>
    </row>
    <row r="138" spans="1:14" x14ac:dyDescent="0.2">
      <c r="A138" s="6"/>
      <c r="B138" s="3">
        <v>263270</v>
      </c>
      <c r="C138">
        <v>20</v>
      </c>
      <c r="D138" s="19">
        <v>1.1105612403100777</v>
      </c>
      <c r="E138" s="19">
        <v>1.1859999999999999</v>
      </c>
      <c r="F138" s="19">
        <v>1.5149999999999999</v>
      </c>
      <c r="G138" s="19">
        <v>0.55300000000000005</v>
      </c>
      <c r="L138" s="36"/>
      <c r="M138" s="50"/>
      <c r="N138" s="50"/>
    </row>
    <row r="139" spans="1:14" x14ac:dyDescent="0.2">
      <c r="A139" s="6"/>
      <c r="B139" s="3">
        <v>263269</v>
      </c>
      <c r="C139">
        <v>30</v>
      </c>
      <c r="D139" s="19">
        <v>0.58093217054263568</v>
      </c>
      <c r="E139" s="19">
        <v>0.89100000000000001</v>
      </c>
      <c r="F139" s="19">
        <v>1.111</v>
      </c>
      <c r="G139" s="19">
        <v>0.56299999999999994</v>
      </c>
      <c r="L139" s="36"/>
      <c r="M139" s="50"/>
      <c r="N139" s="50"/>
    </row>
    <row r="140" spans="1:14" x14ac:dyDescent="0.2">
      <c r="A140" s="6"/>
      <c r="B140" s="3">
        <v>263268</v>
      </c>
      <c r="C140">
        <v>40</v>
      </c>
      <c r="D140" s="19">
        <v>0.45888759689922476</v>
      </c>
      <c r="E140" s="19">
        <v>3.2349999999999999</v>
      </c>
      <c r="F140" s="19">
        <v>2.383</v>
      </c>
      <c r="G140" s="19">
        <v>0.78300000000000003</v>
      </c>
      <c r="L140" s="36"/>
      <c r="M140" s="50"/>
      <c r="N140" s="55"/>
    </row>
    <row r="141" spans="1:14" x14ac:dyDescent="0.2">
      <c r="A141" s="6"/>
      <c r="B141" s="3">
        <v>263267</v>
      </c>
      <c r="C141">
        <v>50</v>
      </c>
      <c r="D141" s="19">
        <v>0.20423604651162791</v>
      </c>
      <c r="E141" s="19">
        <v>5.1835000000000004</v>
      </c>
      <c r="F141" s="19">
        <v>4.1159999999999997</v>
      </c>
      <c r="G141" s="19">
        <v>0.90500000000000003</v>
      </c>
      <c r="L141" s="36"/>
      <c r="M141" s="50"/>
      <c r="N141" s="50"/>
    </row>
    <row r="142" spans="1:14" x14ac:dyDescent="0.2">
      <c r="A142" s="6"/>
      <c r="B142" s="3">
        <v>263266</v>
      </c>
      <c r="C142">
        <v>75</v>
      </c>
      <c r="D142" s="19">
        <v>6.0578488372093023E-2</v>
      </c>
      <c r="E142" s="19">
        <v>9.4265000000000008</v>
      </c>
      <c r="F142" s="19">
        <v>8.9695</v>
      </c>
      <c r="G142" s="19">
        <v>1.083</v>
      </c>
      <c r="L142" s="36"/>
      <c r="M142" s="50"/>
      <c r="N142" s="50"/>
    </row>
    <row r="143" spans="1:14" x14ac:dyDescent="0.2">
      <c r="A143" s="6"/>
      <c r="B143" s="3">
        <v>263265</v>
      </c>
      <c r="C143">
        <v>100</v>
      </c>
      <c r="D143" s="19">
        <v>2.5962209302325595E-2</v>
      </c>
      <c r="E143" s="19">
        <v>14.6225</v>
      </c>
      <c r="F143" s="19">
        <v>12.928000000000001</v>
      </c>
      <c r="G143" s="19">
        <v>1.2575000000000001</v>
      </c>
      <c r="L143" s="36"/>
      <c r="M143" s="50"/>
      <c r="N143" s="50"/>
    </row>
    <row r="144" spans="1:14" x14ac:dyDescent="0.2">
      <c r="A144" s="6"/>
      <c r="B144" s="3">
        <v>263264</v>
      </c>
      <c r="C144">
        <v>150</v>
      </c>
      <c r="D144" s="19">
        <v>2.7693023255813951E-2</v>
      </c>
      <c r="E144" s="19">
        <v>18.147500000000001</v>
      </c>
      <c r="F144" s="19">
        <v>18.639499999999998</v>
      </c>
      <c r="G144" s="19">
        <v>1.387</v>
      </c>
      <c r="L144" s="36"/>
      <c r="M144" s="50"/>
      <c r="N144" s="50"/>
    </row>
    <row r="145" spans="1:14" x14ac:dyDescent="0.2">
      <c r="A145" s="6">
        <v>37846</v>
      </c>
      <c r="B145" s="3">
        <v>188561</v>
      </c>
      <c r="C145">
        <v>1</v>
      </c>
      <c r="D145" s="13">
        <v>0.67553668604651151</v>
      </c>
      <c r="E145" s="19">
        <v>0</v>
      </c>
      <c r="F145" s="19">
        <v>0.93500000000000005</v>
      </c>
      <c r="G145" s="19">
        <v>0.26250000000000001</v>
      </c>
      <c r="H145" s="45">
        <v>40.57567917205693</v>
      </c>
      <c r="I145" s="45">
        <v>9.3805309734513269</v>
      </c>
      <c r="L145" s="36"/>
      <c r="M145" s="50"/>
      <c r="N145" s="50"/>
    </row>
    <row r="146" spans="1:14" x14ac:dyDescent="0.2">
      <c r="A146" s="6"/>
      <c r="B146" s="3">
        <v>188562</v>
      </c>
      <c r="C146">
        <v>5</v>
      </c>
      <c r="D146" s="13">
        <v>0.5889294186046512</v>
      </c>
      <c r="E146" s="19">
        <v>0</v>
      </c>
      <c r="F146" s="19">
        <v>0.90100000000000002</v>
      </c>
      <c r="G146" s="19">
        <v>0.23899999999999999</v>
      </c>
      <c r="L146" s="36"/>
      <c r="M146" s="50"/>
      <c r="N146" s="50"/>
    </row>
    <row r="147" spans="1:14" x14ac:dyDescent="0.2">
      <c r="A147" s="6"/>
      <c r="B147" s="3">
        <v>188563</v>
      </c>
      <c r="C147">
        <v>10</v>
      </c>
      <c r="D147" s="13">
        <v>0.65821523255813941</v>
      </c>
      <c r="E147" s="19">
        <v>0</v>
      </c>
      <c r="F147" s="19">
        <v>1.014</v>
      </c>
      <c r="G147" s="19">
        <v>0.28149999999999997</v>
      </c>
      <c r="L147" s="36"/>
      <c r="M147" s="50"/>
      <c r="N147" s="50"/>
    </row>
    <row r="148" spans="1:14" x14ac:dyDescent="0.2">
      <c r="A148" s="6"/>
      <c r="B148" s="3">
        <v>188564</v>
      </c>
      <c r="C148">
        <v>20</v>
      </c>
      <c r="D148" s="13">
        <v>0.53696505813953488</v>
      </c>
      <c r="E148" s="19">
        <v>0</v>
      </c>
      <c r="F148" s="19">
        <v>1.0680000000000001</v>
      </c>
      <c r="G148" s="19">
        <v>0.33050000000000002</v>
      </c>
      <c r="L148" s="36"/>
      <c r="M148" s="50"/>
      <c r="N148" s="50"/>
    </row>
    <row r="149" spans="1:14" x14ac:dyDescent="0.2">
      <c r="A149" s="6"/>
      <c r="B149" s="3">
        <v>188565</v>
      </c>
      <c r="C149">
        <v>30</v>
      </c>
      <c r="D149" s="13">
        <v>0.88339412790697702</v>
      </c>
      <c r="E149" s="19">
        <v>0</v>
      </c>
      <c r="F149" s="19">
        <v>0.96449999999999991</v>
      </c>
      <c r="G149" s="19">
        <v>0.40450000000000003</v>
      </c>
      <c r="L149" s="36"/>
      <c r="M149" s="50"/>
      <c r="N149" s="50"/>
    </row>
    <row r="150" spans="1:14" x14ac:dyDescent="0.2">
      <c r="A150" s="6"/>
      <c r="B150" s="3">
        <v>188566</v>
      </c>
      <c r="C150">
        <v>40</v>
      </c>
      <c r="D150" s="13">
        <v>0.6582152325581393</v>
      </c>
      <c r="E150" s="19">
        <v>0.86650000000000005</v>
      </c>
      <c r="F150" s="19">
        <v>1.246</v>
      </c>
      <c r="G150" s="19">
        <v>0.56000000000000005</v>
      </c>
      <c r="I150" s="45"/>
      <c r="L150" s="36"/>
      <c r="M150" s="50"/>
      <c r="N150" s="50"/>
    </row>
    <row r="151" spans="1:14" x14ac:dyDescent="0.2">
      <c r="A151" s="6"/>
      <c r="B151" s="3">
        <v>188567</v>
      </c>
      <c r="C151">
        <v>50</v>
      </c>
      <c r="D151" s="13">
        <v>0.36870775193798455</v>
      </c>
      <c r="E151" s="19">
        <v>3.1855000000000002</v>
      </c>
      <c r="F151" s="19">
        <v>3.7344999999999997</v>
      </c>
      <c r="G151" s="19">
        <v>0.78</v>
      </c>
      <c r="L151" s="36"/>
      <c r="M151" s="50"/>
      <c r="N151" s="50"/>
    </row>
    <row r="152" spans="1:14" x14ac:dyDescent="0.2">
      <c r="A152" s="6"/>
      <c r="B152" s="3">
        <v>188568</v>
      </c>
      <c r="C152">
        <v>75</v>
      </c>
      <c r="D152" s="13">
        <v>7.5765271317829466E-2</v>
      </c>
      <c r="E152" s="19">
        <v>10.417999999999999</v>
      </c>
      <c r="F152" s="19">
        <v>8.5790000000000006</v>
      </c>
      <c r="G152" s="19">
        <v>1.0859999999999999</v>
      </c>
      <c r="L152" s="36"/>
      <c r="M152" s="50"/>
      <c r="N152" s="55"/>
    </row>
    <row r="153" spans="1:14" x14ac:dyDescent="0.2">
      <c r="A153" s="6"/>
      <c r="B153" s="3">
        <v>188569</v>
      </c>
      <c r="C153">
        <v>100</v>
      </c>
      <c r="D153" s="13">
        <v>3.2716821705426349E-2</v>
      </c>
      <c r="E153" s="19">
        <v>15.076000000000001</v>
      </c>
      <c r="F153" s="19">
        <v>12.3415</v>
      </c>
      <c r="G153" s="19">
        <v>1.2719999999999998</v>
      </c>
      <c r="L153" s="36"/>
      <c r="M153" s="50"/>
      <c r="N153" s="50"/>
    </row>
    <row r="154" spans="1:14" x14ac:dyDescent="0.2">
      <c r="A154" s="6"/>
      <c r="B154" s="3">
        <v>188570</v>
      </c>
      <c r="C154">
        <v>140</v>
      </c>
      <c r="D154" s="13">
        <v>2.4107131782945747E-2</v>
      </c>
      <c r="E154" s="19">
        <v>17.4695</v>
      </c>
      <c r="F154" s="19">
        <v>17.651499999999999</v>
      </c>
      <c r="G154" s="19">
        <v>1.373</v>
      </c>
      <c r="L154" s="36"/>
      <c r="M154" s="50"/>
      <c r="N154" s="50"/>
    </row>
    <row r="155" spans="1:14" x14ac:dyDescent="0.2">
      <c r="A155" s="6">
        <v>37867</v>
      </c>
      <c r="B155" s="3">
        <v>188571</v>
      </c>
      <c r="C155">
        <v>1</v>
      </c>
      <c r="D155" s="13">
        <v>0.45791124031007757</v>
      </c>
      <c r="E155" s="19">
        <v>1.3000000000000001E-2</v>
      </c>
      <c r="F155" s="19">
        <v>0.62549999999999994</v>
      </c>
      <c r="G155" s="19">
        <v>0.21099999999999999</v>
      </c>
      <c r="H155" s="45">
        <v>35.616375344986196</v>
      </c>
      <c r="I155" s="45">
        <v>19.934810951760106</v>
      </c>
      <c r="L155" s="36"/>
      <c r="M155" s="50"/>
      <c r="N155" s="50"/>
    </row>
    <row r="156" spans="1:14" x14ac:dyDescent="0.2">
      <c r="A156" s="6"/>
      <c r="B156" s="3">
        <v>188572</v>
      </c>
      <c r="C156">
        <v>5</v>
      </c>
      <c r="D156" s="13">
        <v>0.48764573643410863</v>
      </c>
      <c r="E156" s="19">
        <v>0</v>
      </c>
      <c r="F156" s="19">
        <v>0.62250000000000005</v>
      </c>
      <c r="G156" s="19">
        <v>0.19550000000000001</v>
      </c>
      <c r="L156" s="36"/>
      <c r="M156" s="50"/>
      <c r="N156" s="50"/>
    </row>
    <row r="157" spans="1:14" x14ac:dyDescent="0.2">
      <c r="A157" s="6"/>
      <c r="B157" s="3">
        <v>188573</v>
      </c>
      <c r="C157">
        <v>10</v>
      </c>
      <c r="D157" s="13">
        <v>0.46980503875969004</v>
      </c>
      <c r="E157" s="19">
        <v>1.5E-3</v>
      </c>
      <c r="F157" s="19">
        <v>0.61899999999999999</v>
      </c>
      <c r="G157" s="19">
        <v>0.19850000000000001</v>
      </c>
      <c r="L157" s="36"/>
      <c r="M157" s="50"/>
      <c r="N157" s="50"/>
    </row>
    <row r="158" spans="1:14" x14ac:dyDescent="0.2">
      <c r="A158" s="6"/>
      <c r="B158" s="3">
        <v>188574</v>
      </c>
      <c r="C158">
        <v>20</v>
      </c>
      <c r="D158" s="13">
        <v>1.5242879069767441</v>
      </c>
      <c r="E158" s="19">
        <v>0</v>
      </c>
      <c r="F158" s="19">
        <v>1.0024999999999999</v>
      </c>
      <c r="G158" s="19">
        <v>0.30599999999999999</v>
      </c>
      <c r="L158" s="36"/>
      <c r="M158" s="50"/>
      <c r="N158" s="50"/>
    </row>
    <row r="159" spans="1:14" x14ac:dyDescent="0.2">
      <c r="A159" s="6"/>
      <c r="B159" s="3">
        <v>188575</v>
      </c>
      <c r="C159">
        <v>30</v>
      </c>
      <c r="D159" s="13">
        <v>1.8187526162790695</v>
      </c>
      <c r="E159" s="19">
        <v>0.38950000000000001</v>
      </c>
      <c r="F159" s="19">
        <v>1.1835</v>
      </c>
      <c r="G159" s="19">
        <v>0.42249999999999999</v>
      </c>
      <c r="I159" s="45"/>
      <c r="L159" s="36"/>
      <c r="M159" s="50"/>
      <c r="N159" s="50"/>
    </row>
    <row r="160" spans="1:14" x14ac:dyDescent="0.2">
      <c r="A160" s="6"/>
      <c r="B160" s="3">
        <v>188576</v>
      </c>
      <c r="C160">
        <v>40</v>
      </c>
      <c r="D160" s="13">
        <v>1.6975024418604654</v>
      </c>
      <c r="E160" s="19">
        <v>1.4765000000000001</v>
      </c>
      <c r="F160" s="19">
        <v>2.1375000000000002</v>
      </c>
      <c r="G160" s="19">
        <v>0.5615</v>
      </c>
      <c r="L160" s="36"/>
      <c r="M160" s="50"/>
      <c r="N160" s="55"/>
    </row>
    <row r="161" spans="1:14" x14ac:dyDescent="0.2">
      <c r="A161" s="6"/>
      <c r="B161" s="3">
        <v>188577</v>
      </c>
      <c r="C161">
        <v>50</v>
      </c>
      <c r="D161" s="13">
        <v>0.30329186046511625</v>
      </c>
      <c r="E161" s="19">
        <v>3.3029999999999999</v>
      </c>
      <c r="F161" s="19">
        <v>3.0750000000000002</v>
      </c>
      <c r="G161" s="19">
        <v>0.72699999999999998</v>
      </c>
      <c r="L161" s="36"/>
      <c r="M161" s="50"/>
      <c r="N161" s="50"/>
    </row>
    <row r="162" spans="1:14" x14ac:dyDescent="0.2">
      <c r="A162" s="6"/>
      <c r="B162" s="3">
        <v>188578</v>
      </c>
      <c r="C162">
        <v>75</v>
      </c>
      <c r="D162" s="13">
        <v>0.26166356589147288</v>
      </c>
      <c r="E162" s="19">
        <v>7.4794999999999998</v>
      </c>
      <c r="F162" s="19">
        <v>6.6520000000000001</v>
      </c>
      <c r="G162" s="19">
        <v>0.9365</v>
      </c>
      <c r="L162" s="36"/>
      <c r="M162" s="50"/>
      <c r="N162" s="50"/>
    </row>
    <row r="163" spans="1:14" x14ac:dyDescent="0.2">
      <c r="A163" s="6"/>
      <c r="B163" s="3">
        <v>188579</v>
      </c>
      <c r="C163">
        <v>100</v>
      </c>
      <c r="D163" s="13">
        <v>0.29734496124031007</v>
      </c>
      <c r="E163" s="19">
        <v>10.4175</v>
      </c>
      <c r="F163" s="19">
        <v>8.9469999999999992</v>
      </c>
      <c r="G163" s="19">
        <v>1.0655000000000001</v>
      </c>
      <c r="L163" s="36"/>
      <c r="M163" s="50"/>
      <c r="N163" s="50"/>
    </row>
    <row r="164" spans="1:14" x14ac:dyDescent="0.2">
      <c r="A164" s="6"/>
      <c r="B164" s="3">
        <v>188580</v>
      </c>
      <c r="C164">
        <v>140</v>
      </c>
      <c r="D164" s="13">
        <v>3.960457364341087E-2</v>
      </c>
      <c r="E164" s="19">
        <v>16.632000000000001</v>
      </c>
      <c r="F164" s="19">
        <v>18.202999999999999</v>
      </c>
      <c r="G164" s="19">
        <v>1.4</v>
      </c>
      <c r="L164" s="36"/>
      <c r="M164" s="50"/>
      <c r="N164" s="50"/>
    </row>
    <row r="165" spans="1:14" x14ac:dyDescent="0.2">
      <c r="A165" s="6">
        <v>37880</v>
      </c>
      <c r="B165" s="3">
        <v>188581</v>
      </c>
      <c r="C165">
        <v>1</v>
      </c>
      <c r="D165" s="13">
        <v>0.3865484496124032</v>
      </c>
      <c r="E165" s="19">
        <v>5.6500000000000002E-2</v>
      </c>
      <c r="F165" s="19">
        <v>0.78099999999999992</v>
      </c>
      <c r="G165" s="19">
        <v>0.13100000000000001</v>
      </c>
      <c r="H165" s="45">
        <v>32.551824212271967</v>
      </c>
      <c r="I165" s="45">
        <v>22.47422680412371</v>
      </c>
      <c r="L165" s="36"/>
      <c r="M165" s="50"/>
      <c r="N165" s="50"/>
    </row>
    <row r="166" spans="1:14" x14ac:dyDescent="0.2">
      <c r="A166" s="6"/>
      <c r="B166" s="3">
        <v>188582</v>
      </c>
      <c r="C166">
        <v>5</v>
      </c>
      <c r="D166" s="13">
        <v>0.38654844961240309</v>
      </c>
      <c r="E166" s="19">
        <v>2.9000000000000001E-2</v>
      </c>
      <c r="F166" s="19">
        <v>0.73199999999999998</v>
      </c>
      <c r="G166" s="19">
        <v>0.13950000000000001</v>
      </c>
    </row>
    <row r="167" spans="1:14" x14ac:dyDescent="0.2">
      <c r="A167" s="6"/>
      <c r="B167" s="3">
        <v>188583</v>
      </c>
      <c r="C167">
        <v>10</v>
      </c>
      <c r="D167" s="13">
        <v>0.39249534883720932</v>
      </c>
      <c r="E167" s="19">
        <v>0</v>
      </c>
      <c r="F167" s="19">
        <v>0.8115</v>
      </c>
      <c r="G167" s="19">
        <v>0.1205</v>
      </c>
    </row>
    <row r="168" spans="1:14" x14ac:dyDescent="0.2">
      <c r="A168" s="6"/>
      <c r="B168" s="3">
        <v>188584</v>
      </c>
      <c r="C168">
        <v>20</v>
      </c>
      <c r="D168" s="13">
        <v>1.5416093604651164</v>
      </c>
      <c r="E168" s="19">
        <v>0</v>
      </c>
      <c r="F168" s="19">
        <v>0.92800000000000005</v>
      </c>
      <c r="G168" s="19">
        <v>0.34749999999999998</v>
      </c>
    </row>
    <row r="169" spans="1:14" x14ac:dyDescent="0.2">
      <c r="A169" s="6"/>
      <c r="B169" s="3">
        <v>188585</v>
      </c>
      <c r="C169">
        <v>30</v>
      </c>
      <c r="D169" s="13">
        <v>1.2644661046511629</v>
      </c>
      <c r="E169" s="19">
        <v>0.38450000000000001</v>
      </c>
      <c r="F169" s="19">
        <v>1.2189999999999999</v>
      </c>
      <c r="G169" s="19">
        <v>0.442</v>
      </c>
      <c r="I169" s="45"/>
    </row>
    <row r="170" spans="1:14" x14ac:dyDescent="0.2">
      <c r="A170" s="6"/>
      <c r="B170" s="3">
        <v>188586</v>
      </c>
      <c r="C170">
        <v>40</v>
      </c>
      <c r="D170" s="13">
        <v>0.60625087209302331</v>
      </c>
      <c r="E170" s="19">
        <v>2.7965</v>
      </c>
      <c r="F170" s="19">
        <v>3.2065000000000001</v>
      </c>
      <c r="G170" s="19">
        <v>0.69300000000000006</v>
      </c>
    </row>
    <row r="171" spans="1:14" x14ac:dyDescent="0.2">
      <c r="A171" s="6"/>
      <c r="B171" s="3">
        <v>188587</v>
      </c>
      <c r="C171">
        <v>50</v>
      </c>
      <c r="D171" s="13">
        <v>9.815046511627909E-2</v>
      </c>
      <c r="E171" s="19">
        <v>5.8815000000000008</v>
      </c>
      <c r="F171" s="19">
        <v>5.2389999999999999</v>
      </c>
      <c r="G171" s="19">
        <v>0.86499999999999999</v>
      </c>
    </row>
    <row r="172" spans="1:14" x14ac:dyDescent="0.2">
      <c r="A172" s="6"/>
      <c r="B172" s="3">
        <v>188588</v>
      </c>
      <c r="C172">
        <v>75</v>
      </c>
      <c r="D172" s="13">
        <v>0.11536984496124034</v>
      </c>
      <c r="E172" s="19">
        <v>9.5504999999999995</v>
      </c>
      <c r="F172" s="19">
        <v>9.1524999999999999</v>
      </c>
      <c r="G172" s="19">
        <v>1.028</v>
      </c>
    </row>
    <row r="173" spans="1:14" x14ac:dyDescent="0.2">
      <c r="A173" s="6"/>
      <c r="B173" s="3">
        <v>188589</v>
      </c>
      <c r="C173">
        <v>100</v>
      </c>
      <c r="D173" s="13">
        <v>6.7155581395348857E-2</v>
      </c>
      <c r="E173" s="19">
        <v>10.755000000000001</v>
      </c>
      <c r="F173" s="19">
        <v>10.5375</v>
      </c>
      <c r="G173" s="19">
        <v>1.0840000000000001</v>
      </c>
    </row>
    <row r="174" spans="1:14" x14ac:dyDescent="0.2">
      <c r="A174" s="6"/>
      <c r="B174" s="3">
        <v>188590</v>
      </c>
      <c r="C174">
        <v>140</v>
      </c>
      <c r="D174" s="13">
        <v>3.2716821705426363E-2</v>
      </c>
      <c r="E174" s="19">
        <v>17.712000000000003</v>
      </c>
      <c r="F174" s="19">
        <v>19.082999999999998</v>
      </c>
      <c r="G174" s="19">
        <v>1.401</v>
      </c>
    </row>
    <row r="175" spans="1:14" x14ac:dyDescent="0.2">
      <c r="A175" s="36">
        <v>37913</v>
      </c>
      <c r="B175" s="3">
        <v>267310</v>
      </c>
      <c r="C175">
        <v>3</v>
      </c>
      <c r="D175" s="32">
        <v>0.98652725563909782</v>
      </c>
      <c r="E175" s="24">
        <v>0</v>
      </c>
      <c r="F175" s="24">
        <v>0.378</v>
      </c>
      <c r="G175" s="24">
        <v>0.19550000000000001</v>
      </c>
      <c r="H175" s="45">
        <v>25.867315885575167</v>
      </c>
      <c r="I175" s="45">
        <v>23.623227187583623</v>
      </c>
    </row>
    <row r="176" spans="1:14" x14ac:dyDescent="0.2">
      <c r="A176" s="6"/>
      <c r="B176" s="3">
        <v>267309</v>
      </c>
      <c r="C176">
        <v>10</v>
      </c>
      <c r="D176" s="32">
        <v>1.0051409774436091</v>
      </c>
      <c r="E176" s="24">
        <v>7.4999999999999997E-3</v>
      </c>
      <c r="F176" s="24">
        <v>0.47550000000000003</v>
      </c>
      <c r="G176" s="24">
        <v>0.23499999999999999</v>
      </c>
    </row>
    <row r="177" spans="1:9" x14ac:dyDescent="0.2">
      <c r="A177" s="6"/>
      <c r="B177" s="3">
        <v>267308</v>
      </c>
      <c r="C177">
        <v>20</v>
      </c>
      <c r="D177" s="32">
        <v>1.5635526315789474</v>
      </c>
      <c r="E177" s="24">
        <v>3.6000000000000004E-2</v>
      </c>
      <c r="F177" s="24">
        <v>0.32300000000000001</v>
      </c>
      <c r="G177" s="24">
        <v>0.19900000000000001</v>
      </c>
    </row>
    <row r="178" spans="1:9" x14ac:dyDescent="0.2">
      <c r="A178" s="6"/>
      <c r="B178" s="3">
        <v>267307</v>
      </c>
      <c r="C178">
        <v>30</v>
      </c>
      <c r="D178" s="32">
        <v>0.61950845864661641</v>
      </c>
      <c r="E178" s="24">
        <v>1.6789999999999998</v>
      </c>
      <c r="F178" s="24">
        <v>2.1915</v>
      </c>
      <c r="G178" s="24">
        <v>0.55800000000000005</v>
      </c>
      <c r="H178" s="45"/>
      <c r="I178" s="45"/>
    </row>
    <row r="179" spans="1:9" x14ac:dyDescent="0.2">
      <c r="A179" s="6"/>
      <c r="B179" s="3">
        <v>267306</v>
      </c>
      <c r="C179">
        <v>40</v>
      </c>
      <c r="D179" s="32">
        <v>0.23164229323308269</v>
      </c>
      <c r="E179" s="24">
        <v>7.9450000000000003</v>
      </c>
      <c r="F179" s="24">
        <v>6.6435000000000004</v>
      </c>
      <c r="G179" s="24">
        <v>0.9305000000000001</v>
      </c>
      <c r="I179" s="45"/>
    </row>
    <row r="180" spans="1:9" x14ac:dyDescent="0.2">
      <c r="A180" s="6"/>
      <c r="B180" s="3">
        <v>267305</v>
      </c>
      <c r="C180">
        <v>50</v>
      </c>
      <c r="D180" s="32">
        <v>0.18219548872180452</v>
      </c>
      <c r="E180" s="24">
        <v>8.5135000000000005</v>
      </c>
      <c r="F180" s="24">
        <v>7.548</v>
      </c>
      <c r="G180" s="24">
        <v>0.95199999999999996</v>
      </c>
      <c r="H180" s="45"/>
      <c r="I180" s="45"/>
    </row>
    <row r="181" spans="1:9" x14ac:dyDescent="0.2">
      <c r="A181" s="6"/>
      <c r="B181" s="3">
        <v>267304</v>
      </c>
      <c r="C181">
        <v>60</v>
      </c>
      <c r="D181" s="32">
        <v>0.16818045112781954</v>
      </c>
      <c r="E181" s="24">
        <v>9.2025000000000006</v>
      </c>
      <c r="F181" s="24">
        <v>8.5670000000000002</v>
      </c>
      <c r="G181" s="24">
        <v>1.0425</v>
      </c>
    </row>
    <row r="182" spans="1:9" x14ac:dyDescent="0.2">
      <c r="A182" s="6"/>
      <c r="B182" s="3">
        <v>267303</v>
      </c>
      <c r="C182">
        <v>80</v>
      </c>
      <c r="D182" s="32">
        <v>0.14540601503759398</v>
      </c>
      <c r="E182" s="24">
        <v>8.7850000000000001</v>
      </c>
      <c r="F182" s="24">
        <v>7.9265000000000008</v>
      </c>
      <c r="G182" s="24">
        <v>0.96449999999999991</v>
      </c>
    </row>
    <row r="183" spans="1:9" x14ac:dyDescent="0.2">
      <c r="A183" s="6"/>
      <c r="B183" s="3">
        <v>267302</v>
      </c>
      <c r="C183">
        <v>100</v>
      </c>
      <c r="D183" s="32">
        <v>0.10160902255639098</v>
      </c>
      <c r="E183" s="24">
        <v>10.722999999999999</v>
      </c>
      <c r="F183" s="24">
        <v>8.6165000000000003</v>
      </c>
      <c r="G183" s="24">
        <v>1.0785</v>
      </c>
    </row>
    <row r="184" spans="1:9" x14ac:dyDescent="0.2">
      <c r="A184" s="6"/>
      <c r="B184" s="3">
        <v>267301</v>
      </c>
      <c r="C184">
        <v>158</v>
      </c>
      <c r="D184" s="32">
        <v>2.9781954887218035E-2</v>
      </c>
      <c r="E184" s="24">
        <v>17.009</v>
      </c>
      <c r="F184" s="24">
        <v>17.378</v>
      </c>
      <c r="G184" s="24">
        <v>1.4610000000000001</v>
      </c>
    </row>
    <row r="185" spans="1:9" x14ac:dyDescent="0.2">
      <c r="A185" s="36">
        <v>37918</v>
      </c>
      <c r="B185" s="17">
        <v>267519</v>
      </c>
      <c r="C185">
        <v>5</v>
      </c>
      <c r="D185" s="32">
        <v>0.9492998120300753</v>
      </c>
      <c r="E185" s="24">
        <v>0.27849999999999997</v>
      </c>
      <c r="F185" s="24">
        <v>0.25900000000000001</v>
      </c>
      <c r="G185" s="24">
        <v>0.17599999999999999</v>
      </c>
      <c r="H185" s="45">
        <v>31.750629722921914</v>
      </c>
      <c r="I185" s="45">
        <v>28.083756345177665</v>
      </c>
    </row>
    <row r="186" spans="1:9" x14ac:dyDescent="0.2">
      <c r="A186" s="6"/>
      <c r="B186" s="17">
        <v>267518</v>
      </c>
      <c r="C186">
        <v>10</v>
      </c>
      <c r="D186" s="32">
        <v>0.78111936090225553</v>
      </c>
      <c r="E186" s="24">
        <v>0.27150000000000002</v>
      </c>
      <c r="F186" s="24">
        <v>0.29649999999999999</v>
      </c>
      <c r="G186" s="24">
        <v>0.1605</v>
      </c>
    </row>
    <row r="187" spans="1:9" x14ac:dyDescent="0.2">
      <c r="A187" s="6"/>
      <c r="B187" s="17">
        <v>267517</v>
      </c>
      <c r="C187">
        <v>20</v>
      </c>
      <c r="D187" s="32">
        <v>0.75418421052631568</v>
      </c>
      <c r="E187" s="24">
        <v>0.27400000000000002</v>
      </c>
      <c r="F187" s="24">
        <v>0.36299999999999999</v>
      </c>
      <c r="G187" s="24">
        <v>0.16299999999999998</v>
      </c>
    </row>
    <row r="188" spans="1:9" x14ac:dyDescent="0.2">
      <c r="A188" s="6"/>
      <c r="B188" s="17">
        <v>267516</v>
      </c>
      <c r="C188">
        <v>30</v>
      </c>
      <c r="D188" s="32">
        <v>0.53331597744360904</v>
      </c>
      <c r="E188" s="24">
        <v>0.72199999999999998</v>
      </c>
      <c r="F188" s="24">
        <v>1.1509999999999998</v>
      </c>
      <c r="G188" s="24">
        <v>0.33600000000000002</v>
      </c>
    </row>
    <row r="189" spans="1:9" x14ac:dyDescent="0.2">
      <c r="A189" s="6"/>
      <c r="B189" s="17">
        <v>267515</v>
      </c>
      <c r="C189">
        <v>40</v>
      </c>
      <c r="D189" s="32">
        <v>0.33938289473684213</v>
      </c>
      <c r="E189" s="24">
        <v>2.31</v>
      </c>
      <c r="F189" s="24">
        <v>2.3739999999999997</v>
      </c>
      <c r="G189" s="24">
        <v>0.53099999999999992</v>
      </c>
      <c r="I189" s="45"/>
    </row>
    <row r="190" spans="1:9" x14ac:dyDescent="0.2">
      <c r="A190" s="6"/>
      <c r="B190" s="17">
        <v>267514</v>
      </c>
      <c r="C190">
        <v>50</v>
      </c>
      <c r="D190" s="32">
        <v>0.18219548872180452</v>
      </c>
      <c r="E190" s="24">
        <v>5.1479999999999997</v>
      </c>
      <c r="F190" s="24">
        <v>3.7565</v>
      </c>
      <c r="G190" s="24">
        <v>0.71199999999999997</v>
      </c>
      <c r="H190" s="45"/>
      <c r="I190" s="45"/>
    </row>
    <row r="191" spans="1:9" x14ac:dyDescent="0.2">
      <c r="A191" s="6"/>
      <c r="B191" s="17">
        <v>267513</v>
      </c>
      <c r="C191">
        <v>60</v>
      </c>
      <c r="D191" s="32">
        <v>0.1471578947368421</v>
      </c>
      <c r="E191" s="24">
        <v>6.5039999999999996</v>
      </c>
      <c r="F191" s="24">
        <v>5.0194999999999999</v>
      </c>
      <c r="G191" s="24">
        <v>0.79649999999999999</v>
      </c>
    </row>
    <row r="192" spans="1:9" x14ac:dyDescent="0.2">
      <c r="A192" s="6"/>
      <c r="B192" s="17">
        <v>267512</v>
      </c>
      <c r="C192">
        <v>80</v>
      </c>
      <c r="D192" s="32">
        <v>4.2045112781954871E-2</v>
      </c>
      <c r="E192" s="24">
        <v>10.1675</v>
      </c>
      <c r="F192" s="24">
        <v>7.8864999999999998</v>
      </c>
      <c r="G192" s="24">
        <v>0.96799999999999997</v>
      </c>
    </row>
    <row r="193" spans="1:9" x14ac:dyDescent="0.2">
      <c r="A193" s="6"/>
      <c r="B193" s="17">
        <v>267511</v>
      </c>
      <c r="C193">
        <v>100</v>
      </c>
      <c r="D193" s="32">
        <v>5.6060150375939852E-2</v>
      </c>
      <c r="E193" s="24">
        <v>11.1325</v>
      </c>
      <c r="F193" s="24">
        <v>8.6425000000000001</v>
      </c>
      <c r="G193" s="24">
        <v>1.0125</v>
      </c>
    </row>
    <row r="194" spans="1:9" x14ac:dyDescent="0.2">
      <c r="A194" s="6"/>
      <c r="B194" s="17">
        <v>267510</v>
      </c>
      <c r="C194">
        <v>159</v>
      </c>
      <c r="D194" s="16"/>
      <c r="E194" s="24">
        <v>15.433</v>
      </c>
      <c r="F194" s="24">
        <v>15.141999999999999</v>
      </c>
      <c r="G194" s="24">
        <v>1.2150000000000001</v>
      </c>
    </row>
    <row r="195" spans="1:9" x14ac:dyDescent="0.2">
      <c r="A195" s="36">
        <v>37925</v>
      </c>
      <c r="B195" s="3">
        <v>267841</v>
      </c>
      <c r="C195">
        <v>5</v>
      </c>
      <c r="D195" s="13">
        <v>1.108573023255814</v>
      </c>
      <c r="E195" s="24">
        <v>0</v>
      </c>
      <c r="F195" s="24">
        <v>0.61650000000000005</v>
      </c>
      <c r="G195" s="24">
        <v>0.22849999999999998</v>
      </c>
      <c r="H195" s="45">
        <v>40.144754768392367</v>
      </c>
      <c r="I195" s="45">
        <v>33.93991912189486</v>
      </c>
    </row>
    <row r="196" spans="1:9" x14ac:dyDescent="0.2">
      <c r="A196" s="6"/>
      <c r="B196" s="3">
        <v>267840</v>
      </c>
      <c r="C196">
        <v>10</v>
      </c>
      <c r="D196" s="13">
        <v>1.0912515697674419</v>
      </c>
      <c r="E196" s="24">
        <v>0</v>
      </c>
      <c r="F196" s="24">
        <v>0.46450000000000002</v>
      </c>
      <c r="G196" s="24">
        <v>0.2135</v>
      </c>
    </row>
    <row r="197" spans="1:9" x14ac:dyDescent="0.2">
      <c r="A197" s="6"/>
      <c r="B197" s="3">
        <v>267839</v>
      </c>
      <c r="C197">
        <v>20</v>
      </c>
      <c r="D197" s="13">
        <v>1.108573023255814</v>
      </c>
      <c r="E197" s="24">
        <v>5.0000000000000001E-3</v>
      </c>
      <c r="F197" s="24">
        <v>0.65400000000000003</v>
      </c>
      <c r="G197" s="24">
        <v>0.222</v>
      </c>
    </row>
    <row r="198" spans="1:9" x14ac:dyDescent="0.2">
      <c r="A198" s="6"/>
      <c r="B198" s="3">
        <v>267838</v>
      </c>
      <c r="C198">
        <v>30</v>
      </c>
      <c r="D198" s="13">
        <v>1.1605373837209303</v>
      </c>
      <c r="E198" s="24">
        <v>5.0000000000000001E-3</v>
      </c>
      <c r="F198" s="24">
        <v>0.65900000000000003</v>
      </c>
      <c r="G198" s="24">
        <v>0.26250000000000001</v>
      </c>
    </row>
    <row r="199" spans="1:9" x14ac:dyDescent="0.2">
      <c r="A199" s="6"/>
      <c r="B199" s="3">
        <v>267837</v>
      </c>
      <c r="C199">
        <v>40</v>
      </c>
      <c r="D199" s="13">
        <v>0.74482250000000016</v>
      </c>
      <c r="E199" s="24">
        <v>0.95750000000000002</v>
      </c>
      <c r="F199" s="24">
        <v>1.5245</v>
      </c>
      <c r="G199" s="24">
        <v>0.48699999999999999</v>
      </c>
      <c r="I199" s="45"/>
    </row>
    <row r="200" spans="1:9" x14ac:dyDescent="0.2">
      <c r="A200" s="6"/>
      <c r="B200" s="3">
        <v>267836</v>
      </c>
      <c r="C200">
        <v>50</v>
      </c>
      <c r="D200" s="13">
        <v>0.2735573643410853</v>
      </c>
      <c r="E200" s="24">
        <v>3.8935</v>
      </c>
      <c r="F200" s="24">
        <v>2.4005000000000001</v>
      </c>
      <c r="G200" s="24">
        <v>0.71</v>
      </c>
      <c r="H200" s="45"/>
      <c r="I200" s="45"/>
    </row>
    <row r="201" spans="1:9" x14ac:dyDescent="0.2">
      <c r="A201" s="6"/>
      <c r="B201" s="3">
        <v>267835</v>
      </c>
      <c r="C201">
        <v>60</v>
      </c>
      <c r="D201" s="13">
        <v>0.17840697674418604</v>
      </c>
      <c r="E201" s="24">
        <v>6.17</v>
      </c>
      <c r="F201" s="24">
        <v>3.613</v>
      </c>
      <c r="G201" s="24">
        <v>0.78700000000000003</v>
      </c>
    </row>
    <row r="202" spans="1:9" x14ac:dyDescent="0.2">
      <c r="A202" s="6"/>
      <c r="B202" s="3">
        <v>267834</v>
      </c>
      <c r="C202">
        <v>80</v>
      </c>
      <c r="D202" s="13">
        <v>3.6160697674418603E-2</v>
      </c>
      <c r="E202" s="24">
        <v>12.584</v>
      </c>
      <c r="F202" s="24">
        <v>10.649000000000001</v>
      </c>
      <c r="G202" s="24">
        <v>1.129</v>
      </c>
    </row>
    <row r="203" spans="1:9" x14ac:dyDescent="0.2">
      <c r="A203" s="6"/>
      <c r="B203" s="3">
        <v>267833</v>
      </c>
      <c r="C203">
        <v>100</v>
      </c>
      <c r="D203" s="13">
        <v>2.9272945736434103E-2</v>
      </c>
      <c r="E203" s="24">
        <v>14.8995</v>
      </c>
      <c r="F203" s="24">
        <v>13.719000000000001</v>
      </c>
      <c r="G203" s="24">
        <v>1.2545000000000002</v>
      </c>
    </row>
    <row r="204" spans="1:9" x14ac:dyDescent="0.2">
      <c r="A204" s="6"/>
      <c r="B204" s="3">
        <v>267832</v>
      </c>
      <c r="C204">
        <v>145</v>
      </c>
      <c r="D204" s="31"/>
      <c r="E204" s="24">
        <v>17.240499999999997</v>
      </c>
      <c r="F204" s="24">
        <v>15.6</v>
      </c>
      <c r="G204" s="24">
        <v>1.3725000000000001</v>
      </c>
    </row>
    <row r="205" spans="1:9" x14ac:dyDescent="0.2">
      <c r="A205" s="6">
        <v>37937</v>
      </c>
      <c r="B205" s="35">
        <v>267851</v>
      </c>
      <c r="C205">
        <v>5</v>
      </c>
      <c r="D205" s="13">
        <v>1.1432159302325582</v>
      </c>
      <c r="E205" s="24">
        <v>0.317</v>
      </c>
      <c r="F205" s="24">
        <v>1.3805000000000001</v>
      </c>
      <c r="G205" s="24">
        <v>0.28249999999999997</v>
      </c>
      <c r="H205" s="45">
        <v>33.933803581117743</v>
      </c>
      <c r="I205" s="3">
        <v>0</v>
      </c>
    </row>
    <row r="206" spans="1:9" x14ac:dyDescent="0.2">
      <c r="A206" s="6"/>
      <c r="B206" s="35">
        <v>267850</v>
      </c>
      <c r="C206">
        <v>10</v>
      </c>
      <c r="D206" s="13">
        <v>1.0566086627906977</v>
      </c>
      <c r="E206" s="24">
        <v>0.27549999999999997</v>
      </c>
      <c r="F206" s="24">
        <v>1.2655000000000001</v>
      </c>
      <c r="G206" s="24">
        <v>0.26850000000000002</v>
      </c>
    </row>
    <row r="207" spans="1:9" x14ac:dyDescent="0.2">
      <c r="A207" s="6"/>
      <c r="B207" s="35">
        <v>267849</v>
      </c>
      <c r="C207">
        <v>20</v>
      </c>
      <c r="D207" s="13">
        <v>1.0392872093023255</v>
      </c>
      <c r="E207" s="24">
        <v>0.317</v>
      </c>
      <c r="F207" s="24">
        <v>1.3625</v>
      </c>
      <c r="G207" s="24">
        <v>0.28149999999999997</v>
      </c>
    </row>
    <row r="208" spans="1:9" x14ac:dyDescent="0.2">
      <c r="A208" s="6"/>
      <c r="B208" s="35">
        <v>267848</v>
      </c>
      <c r="C208">
        <v>30</v>
      </c>
      <c r="D208" s="13">
        <v>1.0739301162790698</v>
      </c>
      <c r="E208" s="24">
        <v>0.27500000000000002</v>
      </c>
      <c r="F208" s="24">
        <v>1.5149999999999999</v>
      </c>
      <c r="G208" s="24">
        <v>0.27100000000000002</v>
      </c>
      <c r="I208" s="45"/>
    </row>
    <row r="209" spans="1:9" x14ac:dyDescent="0.2">
      <c r="A209" s="6"/>
      <c r="B209" s="35">
        <v>267847</v>
      </c>
      <c r="C209">
        <v>40</v>
      </c>
      <c r="D209" s="13">
        <v>0.44007054263565898</v>
      </c>
      <c r="E209" s="24">
        <v>2.1179999999999999</v>
      </c>
      <c r="F209" s="24">
        <v>2.7130000000000001</v>
      </c>
      <c r="G209" s="24">
        <v>0.46500000000000002</v>
      </c>
      <c r="H209" s="45"/>
      <c r="I209" s="45"/>
    </row>
    <row r="210" spans="1:9" x14ac:dyDescent="0.2">
      <c r="A210" s="6"/>
      <c r="B210" s="35">
        <v>267846</v>
      </c>
      <c r="C210">
        <v>50</v>
      </c>
      <c r="D210" s="13">
        <v>0.2319290697674419</v>
      </c>
      <c r="E210" s="24">
        <v>5.4889999999999999</v>
      </c>
      <c r="F210" s="24">
        <v>5.4180000000000001</v>
      </c>
      <c r="G210" s="24">
        <v>0.83099999999999996</v>
      </c>
    </row>
    <row r="211" spans="1:9" x14ac:dyDescent="0.2">
      <c r="A211" s="6"/>
      <c r="B211" s="35">
        <v>267845</v>
      </c>
      <c r="C211">
        <v>60</v>
      </c>
      <c r="D211" s="13">
        <v>0.12914534883720935</v>
      </c>
      <c r="E211" s="24">
        <v>7.3540000000000001</v>
      </c>
      <c r="F211" s="24">
        <v>6.8605</v>
      </c>
      <c r="G211" s="24">
        <v>0.88300000000000001</v>
      </c>
    </row>
    <row r="212" spans="1:9" x14ac:dyDescent="0.2">
      <c r="A212" s="6"/>
      <c r="B212" s="35">
        <v>267844</v>
      </c>
      <c r="C212">
        <v>85</v>
      </c>
      <c r="D212" s="13">
        <v>4.649232558139535E-2</v>
      </c>
      <c r="E212" s="24">
        <v>9.7914999999999992</v>
      </c>
      <c r="F212" s="24">
        <v>9.7274999999999991</v>
      </c>
      <c r="G212" s="24">
        <v>1.0445</v>
      </c>
    </row>
    <row r="213" spans="1:9" x14ac:dyDescent="0.2">
      <c r="A213" s="6"/>
      <c r="B213" s="35">
        <v>267843</v>
      </c>
      <c r="C213" s="30">
        <v>100</v>
      </c>
      <c r="D213" s="13">
        <v>4.3048449612403103E-2</v>
      </c>
      <c r="E213" s="24">
        <v>9.9610000000000003</v>
      </c>
      <c r="F213" s="24">
        <v>10.005500000000001</v>
      </c>
      <c r="G213" s="24">
        <v>1.0680000000000001</v>
      </c>
    </row>
    <row r="214" spans="1:9" x14ac:dyDescent="0.2">
      <c r="A214" s="6"/>
      <c r="B214" s="35">
        <v>267842</v>
      </c>
      <c r="C214" s="30">
        <v>150</v>
      </c>
      <c r="D214" s="13">
        <v>3.1509689922480627E-2</v>
      </c>
      <c r="E214" s="24">
        <v>11.4285</v>
      </c>
      <c r="F214" s="24">
        <v>11.289</v>
      </c>
      <c r="G214" s="24">
        <v>1.1705000000000001</v>
      </c>
    </row>
    <row r="215" spans="1:9" x14ac:dyDescent="0.2">
      <c r="A215" s="6">
        <v>37977</v>
      </c>
      <c r="B215" s="24">
        <v>268336</v>
      </c>
      <c r="C215">
        <v>5</v>
      </c>
      <c r="D215" s="32">
        <v>0.26278195488721812</v>
      </c>
      <c r="E215" s="24">
        <v>3.7629999999999999</v>
      </c>
      <c r="F215" s="24">
        <v>5.1689999999999996</v>
      </c>
      <c r="G215" s="24">
        <v>0.65749999999999997</v>
      </c>
      <c r="H215" s="3">
        <v>0</v>
      </c>
      <c r="I215" s="3">
        <v>0</v>
      </c>
    </row>
    <row r="216" spans="1:9" x14ac:dyDescent="0.2">
      <c r="A216" s="6"/>
      <c r="B216" s="24">
        <v>268335</v>
      </c>
      <c r="C216">
        <v>10</v>
      </c>
      <c r="D216" s="32">
        <v>0.25227067669172931</v>
      </c>
      <c r="E216" s="24">
        <v>3.7349999999999999</v>
      </c>
      <c r="F216" s="24">
        <v>5.0285000000000002</v>
      </c>
      <c r="G216" s="24">
        <v>0.65100000000000002</v>
      </c>
    </row>
    <row r="217" spans="1:9" x14ac:dyDescent="0.2">
      <c r="A217" s="6"/>
      <c r="B217" s="24">
        <v>268334</v>
      </c>
      <c r="C217">
        <v>20</v>
      </c>
      <c r="D217" s="32">
        <v>0.2732932330827067</v>
      </c>
      <c r="E217" s="24">
        <v>3.7160000000000002</v>
      </c>
      <c r="F217" s="24">
        <v>5.0715000000000003</v>
      </c>
      <c r="G217" s="24">
        <v>0.65200000000000002</v>
      </c>
      <c r="I217" s="45"/>
    </row>
    <row r="218" spans="1:9" x14ac:dyDescent="0.2">
      <c r="A218" s="6"/>
      <c r="B218" s="24">
        <v>268333</v>
      </c>
      <c r="C218">
        <v>30</v>
      </c>
      <c r="D218" s="32">
        <v>0.26278195488721801</v>
      </c>
      <c r="E218" s="24">
        <v>3.7805</v>
      </c>
      <c r="F218" s="24">
        <v>5.1050000000000004</v>
      </c>
      <c r="G218" s="24">
        <v>0.65400000000000003</v>
      </c>
      <c r="H218" s="45"/>
      <c r="I218" s="45"/>
    </row>
    <row r="219" spans="1:9" x14ac:dyDescent="0.2">
      <c r="A219" s="6"/>
      <c r="B219" s="24">
        <v>268332</v>
      </c>
      <c r="C219">
        <v>40</v>
      </c>
      <c r="D219" s="32">
        <v>0.28222781954887216</v>
      </c>
      <c r="E219" s="24">
        <v>3.7569999999999997</v>
      </c>
      <c r="F219" s="24">
        <v>5.09</v>
      </c>
      <c r="G219" s="24">
        <v>0.66149999999999998</v>
      </c>
    </row>
    <row r="220" spans="1:9" x14ac:dyDescent="0.2">
      <c r="A220" s="6"/>
      <c r="B220" s="24">
        <v>268331</v>
      </c>
      <c r="C220">
        <v>50</v>
      </c>
      <c r="D220" s="32">
        <v>0.23650375939849624</v>
      </c>
      <c r="E220" s="24">
        <v>3.778</v>
      </c>
      <c r="F220" s="24">
        <v>5.0939999999999994</v>
      </c>
      <c r="G220" s="24">
        <v>0.65949999999999998</v>
      </c>
    </row>
    <row r="221" spans="1:9" x14ac:dyDescent="0.2">
      <c r="A221" s="6"/>
      <c r="B221" s="24">
        <v>268330</v>
      </c>
      <c r="C221">
        <v>60</v>
      </c>
      <c r="D221" s="32">
        <v>0.19971428571428573</v>
      </c>
      <c r="E221" s="24">
        <v>4.1340000000000003</v>
      </c>
      <c r="F221" s="24">
        <v>5.4275000000000002</v>
      </c>
      <c r="G221" s="24">
        <v>0.6705000000000001</v>
      </c>
    </row>
    <row r="222" spans="1:9" x14ac:dyDescent="0.2">
      <c r="A222" s="6"/>
      <c r="B222" s="24">
        <v>268329</v>
      </c>
      <c r="C222">
        <v>80</v>
      </c>
      <c r="D222" s="32">
        <v>0.39864022556390977</v>
      </c>
      <c r="E222" s="24">
        <v>5.5860000000000003</v>
      </c>
      <c r="F222" s="24">
        <v>5.7130000000000001</v>
      </c>
      <c r="G222" s="24">
        <v>0.70199999999999996</v>
      </c>
    </row>
    <row r="223" spans="1:9" x14ac:dyDescent="0.2">
      <c r="A223" s="6"/>
      <c r="B223" s="24">
        <v>268328</v>
      </c>
      <c r="C223">
        <v>100</v>
      </c>
      <c r="D223" s="32">
        <v>4.6687593984962403E-2</v>
      </c>
      <c r="E223" s="24">
        <v>10.345000000000001</v>
      </c>
      <c r="F223" s="24">
        <v>11.146000000000001</v>
      </c>
      <c r="G223" s="24">
        <v>1.0514999999999999</v>
      </c>
    </row>
    <row r="224" spans="1:9" x14ac:dyDescent="0.2">
      <c r="A224" s="6"/>
      <c r="B224" s="24">
        <v>268327</v>
      </c>
      <c r="C224">
        <v>159</v>
      </c>
      <c r="D224" s="31"/>
      <c r="E224" s="24">
        <v>11.865500000000001</v>
      </c>
      <c r="F224" s="24">
        <v>12.428000000000001</v>
      </c>
      <c r="G224" s="24">
        <v>1.1034999999999999</v>
      </c>
    </row>
    <row r="226" spans="8:11" x14ac:dyDescent="0.2">
      <c r="I226" s="45" t="e">
        <f>(C226*(F227-$J$1)+C227*($J$1-F226))/(F227-F226)</f>
        <v>#DIV/0!</v>
      </c>
    </row>
    <row r="227" spans="8:11" x14ac:dyDescent="0.2">
      <c r="H227" s="45" t="e">
        <f>(C227*(E228-$J$1)+C228*($J$1-E227))/(E228-E227)</f>
        <v>#DIV/0!</v>
      </c>
      <c r="I227" s="45"/>
    </row>
    <row r="230" spans="8:11" x14ac:dyDescent="0.2">
      <c r="K230" s="31"/>
    </row>
    <row r="231" spans="8:11" x14ac:dyDescent="0.2">
      <c r="K231" s="31"/>
    </row>
    <row r="232" spans="8:11" x14ac:dyDescent="0.2">
      <c r="K232" s="31"/>
    </row>
    <row r="233" spans="8:11" x14ac:dyDescent="0.2">
      <c r="K233" s="31"/>
    </row>
    <row r="234" spans="8:11" x14ac:dyDescent="0.2">
      <c r="K234" s="31"/>
    </row>
    <row r="235" spans="8:11" x14ac:dyDescent="0.2">
      <c r="K235" s="31"/>
    </row>
    <row r="236" spans="8:11" x14ac:dyDescent="0.2">
      <c r="K236" s="31"/>
    </row>
    <row r="237" spans="8:11" x14ac:dyDescent="0.2">
      <c r="K237" s="31"/>
    </row>
    <row r="238" spans="8:11" x14ac:dyDescent="0.2">
      <c r="K238" s="34"/>
    </row>
    <row r="239" spans="8:11" x14ac:dyDescent="0.2">
      <c r="K239" s="31"/>
    </row>
    <row r="240" spans="8:11" x14ac:dyDescent="0.2">
      <c r="K240" s="31"/>
    </row>
    <row r="241" spans="11:11" x14ac:dyDescent="0.2">
      <c r="K241" s="31"/>
    </row>
    <row r="242" spans="11:11" x14ac:dyDescent="0.2">
      <c r="K242" s="31"/>
    </row>
    <row r="243" spans="11:11" x14ac:dyDescent="0.2">
      <c r="K243" s="3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8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8" sqref="I8"/>
    </sheetView>
  </sheetViews>
  <sheetFormatPr defaultRowHeight="12.75" x14ac:dyDescent="0.2"/>
  <cols>
    <col min="1" max="1" width="11.42578125" customWidth="1"/>
  </cols>
  <sheetData>
    <row r="1" spans="1:15" x14ac:dyDescent="0.2">
      <c r="A1" s="9" t="s">
        <v>142</v>
      </c>
    </row>
    <row r="3" spans="1:15" x14ac:dyDescent="0.2">
      <c r="F3" t="s">
        <v>90</v>
      </c>
      <c r="G3" t="s">
        <v>89</v>
      </c>
    </row>
    <row r="4" spans="1:15" x14ac:dyDescent="0.2">
      <c r="F4" t="s">
        <v>9</v>
      </c>
      <c r="G4" t="s">
        <v>88</v>
      </c>
    </row>
    <row r="5" spans="1:15" x14ac:dyDescent="0.2">
      <c r="A5" s="6">
        <v>36902</v>
      </c>
      <c r="B5" s="1">
        <v>0.6118055555555556</v>
      </c>
      <c r="C5" s="1" t="s">
        <v>44</v>
      </c>
      <c r="D5" s="3">
        <v>234781</v>
      </c>
      <c r="E5">
        <v>1</v>
      </c>
      <c r="F5" s="16">
        <v>0.50784338842975207</v>
      </c>
      <c r="G5">
        <v>0.34560000000000002</v>
      </c>
      <c r="J5" t="s">
        <v>91</v>
      </c>
    </row>
    <row r="6" spans="1:15" ht="13.5" thickBot="1" x14ac:dyDescent="0.25">
      <c r="A6" s="6"/>
      <c r="B6" s="1"/>
      <c r="C6" s="1"/>
      <c r="D6" s="3">
        <v>234782</v>
      </c>
      <c r="E6">
        <v>5</v>
      </c>
      <c r="F6" s="16">
        <v>0.50784338842975207</v>
      </c>
      <c r="G6">
        <v>0.5796</v>
      </c>
    </row>
    <row r="7" spans="1:15" x14ac:dyDescent="0.2">
      <c r="A7" s="6"/>
      <c r="B7" s="1"/>
      <c r="C7" s="1"/>
      <c r="D7" s="3">
        <v>234783</v>
      </c>
      <c r="E7">
        <v>10</v>
      </c>
      <c r="F7" s="16">
        <v>0.49560619834710751</v>
      </c>
      <c r="G7">
        <v>0.68330000000000002</v>
      </c>
      <c r="J7" s="43" t="s">
        <v>92</v>
      </c>
      <c r="K7" s="43"/>
    </row>
    <row r="8" spans="1:15" x14ac:dyDescent="0.2">
      <c r="A8" s="6"/>
      <c r="B8" s="1"/>
      <c r="C8" s="1"/>
      <c r="D8" s="3">
        <v>234784</v>
      </c>
      <c r="E8">
        <v>20</v>
      </c>
      <c r="F8" s="16">
        <v>0.48948760330578511</v>
      </c>
      <c r="G8">
        <v>0.82779999999999998</v>
      </c>
      <c r="J8" s="40" t="s">
        <v>93</v>
      </c>
      <c r="K8" s="40">
        <v>0.82357035649810262</v>
      </c>
    </row>
    <row r="9" spans="1:15" x14ac:dyDescent="0.2">
      <c r="A9" s="6"/>
      <c r="B9" s="1"/>
      <c r="C9" s="1"/>
      <c r="D9" s="3">
        <v>234785</v>
      </c>
      <c r="E9">
        <v>30</v>
      </c>
      <c r="F9" s="16">
        <v>0.44053884297520662</v>
      </c>
      <c r="G9">
        <v>0.78680000000000005</v>
      </c>
      <c r="J9" s="40" t="s">
        <v>94</v>
      </c>
      <c r="K9" s="40">
        <v>0.67826813210241188</v>
      </c>
    </row>
    <row r="10" spans="1:15" x14ac:dyDescent="0.2">
      <c r="A10" s="6"/>
      <c r="B10" s="1"/>
      <c r="C10" s="1"/>
      <c r="D10" s="3">
        <v>234786</v>
      </c>
      <c r="E10">
        <v>40</v>
      </c>
      <c r="F10" s="16">
        <v>0.35487851239669421</v>
      </c>
      <c r="G10">
        <v>0.72650000000000003</v>
      </c>
      <c r="J10" s="40" t="s">
        <v>95</v>
      </c>
      <c r="K10" s="40">
        <v>0.67575460188446201</v>
      </c>
    </row>
    <row r="11" spans="1:15" x14ac:dyDescent="0.2">
      <c r="A11" s="6"/>
      <c r="B11" s="1"/>
      <c r="C11" s="1"/>
      <c r="D11" s="3">
        <v>234787</v>
      </c>
      <c r="E11">
        <v>50</v>
      </c>
      <c r="F11" s="16">
        <v>0.22026942148760326</v>
      </c>
      <c r="G11">
        <v>0.61990000000000001</v>
      </c>
      <c r="J11" s="40" t="s">
        <v>96</v>
      </c>
      <c r="K11" s="40">
        <v>1.0079663659090259</v>
      </c>
    </row>
    <row r="12" spans="1:15" ht="13.5" thickBot="1" x14ac:dyDescent="0.25">
      <c r="A12" s="6"/>
      <c r="B12" s="1"/>
      <c r="C12" s="1"/>
      <c r="D12" s="3">
        <v>234788</v>
      </c>
      <c r="E12">
        <v>75</v>
      </c>
      <c r="F12" s="16">
        <v>0.11515743801652892</v>
      </c>
      <c r="G12">
        <v>0.44690000000000002</v>
      </c>
      <c r="J12" s="41" t="s">
        <v>97</v>
      </c>
      <c r="K12" s="41">
        <v>130</v>
      </c>
    </row>
    <row r="13" spans="1:15" x14ac:dyDescent="0.2">
      <c r="A13" s="6"/>
      <c r="B13" s="1"/>
      <c r="C13" s="1"/>
      <c r="D13" s="3">
        <v>234789</v>
      </c>
      <c r="E13">
        <v>100</v>
      </c>
      <c r="F13" s="16">
        <v>3.5433057851239673E-2</v>
      </c>
      <c r="G13">
        <v>0.35870000000000002</v>
      </c>
    </row>
    <row r="14" spans="1:15" ht="13.5" thickBot="1" x14ac:dyDescent="0.25">
      <c r="A14" s="6"/>
      <c r="B14" s="1"/>
      <c r="C14" s="1"/>
      <c r="D14" s="3">
        <v>234790</v>
      </c>
      <c r="E14">
        <v>140</v>
      </c>
      <c r="F14" s="16">
        <v>2.1396818181818187E-2</v>
      </c>
      <c r="G14">
        <v>0.32940000000000003</v>
      </c>
      <c r="J14" t="s">
        <v>98</v>
      </c>
    </row>
    <row r="15" spans="1:15" x14ac:dyDescent="0.2">
      <c r="A15" s="6">
        <v>37328</v>
      </c>
      <c r="B15" s="1">
        <v>0.46124999999999999</v>
      </c>
      <c r="C15" s="1" t="s">
        <v>44</v>
      </c>
      <c r="D15" s="3">
        <v>234791</v>
      </c>
      <c r="E15">
        <v>1</v>
      </c>
      <c r="F15" s="16">
        <v>6.3598594628099177</v>
      </c>
      <c r="G15">
        <v>1.296</v>
      </c>
      <c r="J15" s="42"/>
      <c r="K15" s="42" t="s">
        <v>103</v>
      </c>
      <c r="L15" s="42" t="s">
        <v>104</v>
      </c>
      <c r="M15" s="42" t="s">
        <v>105</v>
      </c>
      <c r="N15" s="42" t="s">
        <v>106</v>
      </c>
      <c r="O15" s="42" t="s">
        <v>107</v>
      </c>
    </row>
    <row r="16" spans="1:15" x14ac:dyDescent="0.2">
      <c r="A16" s="6"/>
      <c r="B16" s="1"/>
      <c r="C16" s="1"/>
      <c r="D16" s="3">
        <v>234792</v>
      </c>
      <c r="E16">
        <v>5</v>
      </c>
      <c r="F16" s="16">
        <v>7.0352427685950403</v>
      </c>
      <c r="G16">
        <v>2.67</v>
      </c>
      <c r="J16" s="40" t="s">
        <v>99</v>
      </c>
      <c r="K16" s="40">
        <v>1</v>
      </c>
      <c r="L16" s="40">
        <v>274.1633406081844</v>
      </c>
      <c r="M16" s="40">
        <v>274.1633406081844</v>
      </c>
      <c r="N16" s="40">
        <v>269.84681833490072</v>
      </c>
      <c r="O16" s="40">
        <v>2.5694288269075894E-33</v>
      </c>
    </row>
    <row r="17" spans="1:18" x14ac:dyDescent="0.2">
      <c r="A17" s="6"/>
      <c r="B17" s="1"/>
      <c r="C17" s="1"/>
      <c r="D17" s="3">
        <v>234793</v>
      </c>
      <c r="E17">
        <v>10</v>
      </c>
      <c r="F17" s="16">
        <v>7.7669080165289266</v>
      </c>
      <c r="G17">
        <v>6.8849999999999998</v>
      </c>
      <c r="J17" s="40" t="s">
        <v>100</v>
      </c>
      <c r="K17" s="40">
        <v>128</v>
      </c>
      <c r="L17" s="40">
        <v>130.04751293489255</v>
      </c>
      <c r="M17" s="40">
        <v>1.0159961948038481</v>
      </c>
      <c r="N17" s="40"/>
      <c r="O17" s="40"/>
    </row>
    <row r="18" spans="1:18" ht="13.5" thickBot="1" x14ac:dyDescent="0.25">
      <c r="A18" s="6"/>
      <c r="B18" s="1"/>
      <c r="C18" s="1"/>
      <c r="D18" s="3">
        <v>234794</v>
      </c>
      <c r="E18">
        <v>20</v>
      </c>
      <c r="F18" s="16">
        <v>5.6844761570247933</v>
      </c>
      <c r="G18">
        <v>4.1619999999999999</v>
      </c>
      <c r="J18" s="41" t="s">
        <v>101</v>
      </c>
      <c r="K18" s="41">
        <v>129</v>
      </c>
      <c r="L18" s="41">
        <v>404.21085354307695</v>
      </c>
      <c r="M18" s="41"/>
      <c r="N18" s="41"/>
      <c r="O18" s="41"/>
    </row>
    <row r="19" spans="1:18" ht="13.5" thickBot="1" x14ac:dyDescent="0.25">
      <c r="A19" s="6"/>
      <c r="B19" s="1"/>
      <c r="C19" s="1"/>
      <c r="D19" s="3">
        <v>234795</v>
      </c>
      <c r="E19">
        <v>30</v>
      </c>
      <c r="F19" s="16">
        <v>2.8703790495867771</v>
      </c>
      <c r="G19">
        <v>3.4329999999999998</v>
      </c>
    </row>
    <row r="20" spans="1:18" x14ac:dyDescent="0.2">
      <c r="A20" s="6"/>
      <c r="B20" s="1"/>
      <c r="C20" s="1"/>
      <c r="D20" s="3">
        <v>234796</v>
      </c>
      <c r="E20">
        <v>40</v>
      </c>
      <c r="F20" s="16">
        <v>0.41606446280991732</v>
      </c>
      <c r="G20">
        <v>0.93220000000000003</v>
      </c>
      <c r="J20" s="42"/>
      <c r="K20" s="42" t="s">
        <v>108</v>
      </c>
      <c r="L20" s="42" t="s">
        <v>96</v>
      </c>
      <c r="M20" s="42" t="s">
        <v>109</v>
      </c>
      <c r="N20" s="42" t="s">
        <v>110</v>
      </c>
      <c r="O20" s="42" t="s">
        <v>111</v>
      </c>
      <c r="P20" s="42" t="s">
        <v>112</v>
      </c>
      <c r="Q20" s="42" t="s">
        <v>113</v>
      </c>
      <c r="R20" s="42" t="s">
        <v>114</v>
      </c>
    </row>
    <row r="21" spans="1:18" x14ac:dyDescent="0.2">
      <c r="A21" s="6"/>
      <c r="B21" s="1"/>
      <c r="C21" s="1"/>
      <c r="D21" s="3">
        <v>234797</v>
      </c>
      <c r="E21">
        <v>50</v>
      </c>
      <c r="F21" s="16">
        <v>0.29369256198347116</v>
      </c>
      <c r="G21">
        <v>0.70620000000000005</v>
      </c>
      <c r="J21" s="40" t="s">
        <v>102</v>
      </c>
      <c r="K21" s="40">
        <v>0.44101864875072905</v>
      </c>
      <c r="L21" s="40">
        <v>9.9304045208337646E-2</v>
      </c>
      <c r="M21" s="40">
        <v>4.4410944974646487</v>
      </c>
      <c r="N21" s="40">
        <v>1.9138846849646382E-5</v>
      </c>
      <c r="O21" s="40">
        <v>0.24452877435904424</v>
      </c>
      <c r="P21" s="40">
        <v>0.6375085231424138</v>
      </c>
      <c r="Q21" s="40">
        <v>0.24452877435904424</v>
      </c>
      <c r="R21" s="40">
        <v>0.6375085231424138</v>
      </c>
    </row>
    <row r="22" spans="1:18" ht="13.5" thickBot="1" x14ac:dyDescent="0.25">
      <c r="A22" s="6"/>
      <c r="B22" s="1"/>
      <c r="C22" s="1"/>
      <c r="D22" s="3">
        <v>234798</v>
      </c>
      <c r="E22">
        <v>75</v>
      </c>
      <c r="F22" s="16">
        <v>0.18967644628099173</v>
      </c>
      <c r="G22">
        <v>0.49690000000000001</v>
      </c>
      <c r="J22" s="41" t="s">
        <v>115</v>
      </c>
      <c r="K22" s="41">
        <v>0.85395253747536126</v>
      </c>
      <c r="L22" s="41">
        <v>5.198464498719562E-2</v>
      </c>
      <c r="M22" s="41">
        <v>16.427014894219226</v>
      </c>
      <c r="N22" s="41">
        <v>2.5694288269077334E-33</v>
      </c>
      <c r="O22" s="41">
        <v>0.75109211177567603</v>
      </c>
      <c r="P22" s="41">
        <v>0.95681296317504649</v>
      </c>
      <c r="Q22" s="41">
        <v>0.75109211177567603</v>
      </c>
      <c r="R22" s="41">
        <v>0.95681296317504649</v>
      </c>
    </row>
    <row r="23" spans="1:18" x14ac:dyDescent="0.2">
      <c r="A23" s="6"/>
      <c r="B23" s="1"/>
      <c r="C23" s="1"/>
      <c r="D23" s="3">
        <v>234799</v>
      </c>
      <c r="E23">
        <v>100</v>
      </c>
      <c r="F23" s="16">
        <v>7.9724380165289266E-2</v>
      </c>
      <c r="G23">
        <v>0.38100000000000001</v>
      </c>
    </row>
    <row r="24" spans="1:18" x14ac:dyDescent="0.2">
      <c r="A24" s="6"/>
      <c r="B24" s="1"/>
      <c r="C24" s="1"/>
      <c r="D24" s="3">
        <v>234800</v>
      </c>
      <c r="E24">
        <v>140</v>
      </c>
      <c r="F24" s="16">
        <v>3.0118099173553726E-2</v>
      </c>
      <c r="G24">
        <v>0.315</v>
      </c>
    </row>
    <row r="25" spans="1:18" x14ac:dyDescent="0.2">
      <c r="A25" s="6">
        <v>37333</v>
      </c>
      <c r="B25" s="1">
        <v>0.83744212962962961</v>
      </c>
      <c r="C25" s="1" t="s">
        <v>49</v>
      </c>
      <c r="D25" s="3">
        <v>234801</v>
      </c>
      <c r="E25">
        <v>1</v>
      </c>
      <c r="F25" s="16">
        <v>0.52619917355371904</v>
      </c>
      <c r="G25">
        <v>0.28710000000000002</v>
      </c>
    </row>
    <row r="26" spans="1:18" x14ac:dyDescent="0.2">
      <c r="A26" s="6"/>
      <c r="B26" s="1"/>
      <c r="C26" s="1" t="s">
        <v>54</v>
      </c>
      <c r="D26" s="3">
        <v>234802</v>
      </c>
      <c r="E26">
        <v>5</v>
      </c>
      <c r="F26" s="16">
        <v>0.52619917355371892</v>
      </c>
      <c r="G26">
        <v>0.5635</v>
      </c>
      <c r="J26" t="s">
        <v>116</v>
      </c>
    </row>
    <row r="27" spans="1:18" ht="13.5" thickBot="1" x14ac:dyDescent="0.25">
      <c r="A27" s="6"/>
      <c r="B27" s="1"/>
      <c r="C27" s="1" t="s">
        <v>87</v>
      </c>
      <c r="D27" s="3">
        <v>234803</v>
      </c>
      <c r="E27">
        <v>10</v>
      </c>
      <c r="F27" s="16">
        <v>0.58126652892561992</v>
      </c>
      <c r="G27">
        <v>0.59809999999999997</v>
      </c>
    </row>
    <row r="28" spans="1:18" x14ac:dyDescent="0.2">
      <c r="A28" s="6"/>
      <c r="B28" s="1"/>
      <c r="C28" s="1"/>
      <c r="D28" s="3">
        <v>234804</v>
      </c>
      <c r="E28">
        <v>20</v>
      </c>
      <c r="F28" s="16">
        <v>0.55679214876033067</v>
      </c>
      <c r="G28">
        <v>0.88639999999999997</v>
      </c>
      <c r="J28" s="42" t="s">
        <v>117</v>
      </c>
      <c r="K28" s="42" t="s">
        <v>118</v>
      </c>
      <c r="L28" s="42" t="s">
        <v>119</v>
      </c>
    </row>
    <row r="29" spans="1:18" x14ac:dyDescent="0.2">
      <c r="A29" s="6"/>
      <c r="B29" s="1"/>
      <c r="C29" s="1"/>
      <c r="D29" s="3">
        <v>234805</v>
      </c>
      <c r="E29">
        <v>30</v>
      </c>
      <c r="F29" s="16">
        <v>0.44665743801652891</v>
      </c>
      <c r="G29">
        <v>0.9032</v>
      </c>
      <c r="J29" s="40">
        <v>1</v>
      </c>
      <c r="K29" s="40">
        <v>0.87469279894040142</v>
      </c>
      <c r="L29" s="40">
        <v>-0.5290927989404014</v>
      </c>
    </row>
    <row r="30" spans="1:18" x14ac:dyDescent="0.2">
      <c r="A30" s="6"/>
      <c r="B30" s="1"/>
      <c r="C30" s="1"/>
      <c r="D30" s="3">
        <v>234806</v>
      </c>
      <c r="E30">
        <v>40</v>
      </c>
      <c r="F30" s="16">
        <v>0.47725041322314066</v>
      </c>
      <c r="G30">
        <v>0.85829999999999995</v>
      </c>
      <c r="J30" s="40">
        <v>2</v>
      </c>
      <c r="K30" s="40">
        <v>0.87469279894040142</v>
      </c>
      <c r="L30" s="40">
        <v>-0.29509279894040141</v>
      </c>
    </row>
    <row r="31" spans="1:18" x14ac:dyDescent="0.2">
      <c r="A31" s="6"/>
      <c r="B31" s="1"/>
      <c r="C31" s="1"/>
      <c r="D31" s="3">
        <v>234807</v>
      </c>
      <c r="E31">
        <v>50</v>
      </c>
      <c r="F31" s="16">
        <v>0.35487851239669432</v>
      </c>
      <c r="G31">
        <v>0.82609999999999995</v>
      </c>
      <c r="J31" s="40">
        <v>3</v>
      </c>
      <c r="K31" s="40">
        <v>0.86424281941775871</v>
      </c>
      <c r="L31" s="40">
        <v>-0.18094281941775869</v>
      </c>
    </row>
    <row r="32" spans="1:18" x14ac:dyDescent="0.2">
      <c r="A32" s="6"/>
      <c r="B32" s="1"/>
      <c r="C32" s="1"/>
      <c r="D32" s="3">
        <v>234808</v>
      </c>
      <c r="E32">
        <v>75</v>
      </c>
      <c r="F32" s="16">
        <v>0.13996057851239671</v>
      </c>
      <c r="G32">
        <v>0.59299999999999997</v>
      </c>
      <c r="J32" s="40">
        <v>4</v>
      </c>
      <c r="K32" s="40">
        <v>0.85901782965643725</v>
      </c>
      <c r="L32" s="40">
        <v>-3.1217829656437268E-2</v>
      </c>
    </row>
    <row r="33" spans="1:12" x14ac:dyDescent="0.2">
      <c r="A33" s="6"/>
      <c r="B33" s="1"/>
      <c r="C33" s="1"/>
      <c r="D33" s="3">
        <v>234809</v>
      </c>
      <c r="E33">
        <v>100</v>
      </c>
      <c r="F33" s="16">
        <v>7.6181074380165276E-2</v>
      </c>
      <c r="G33">
        <v>0.43659999999999999</v>
      </c>
      <c r="J33" s="40">
        <v>5</v>
      </c>
      <c r="K33" s="40">
        <v>0.81721791156586643</v>
      </c>
      <c r="L33" s="40">
        <v>-3.0417911565866373E-2</v>
      </c>
    </row>
    <row r="34" spans="1:12" x14ac:dyDescent="0.2">
      <c r="A34" s="6"/>
      <c r="B34" s="1"/>
      <c r="C34" s="1"/>
      <c r="D34" s="3">
        <v>234810</v>
      </c>
      <c r="E34">
        <v>140</v>
      </c>
      <c r="F34" s="16">
        <v>4.960628099173553E-2</v>
      </c>
      <c r="G34">
        <v>0.38100000000000001</v>
      </c>
      <c r="J34" s="40">
        <v>6</v>
      </c>
      <c r="K34" s="40">
        <v>0.74406805490736749</v>
      </c>
      <c r="L34" s="40">
        <v>-1.7568054907367459E-2</v>
      </c>
    </row>
    <row r="35" spans="1:12" x14ac:dyDescent="0.2">
      <c r="A35" s="6">
        <v>37344</v>
      </c>
      <c r="B35" s="1">
        <v>0.61458333333333337</v>
      </c>
      <c r="C35" s="1" t="s">
        <v>49</v>
      </c>
      <c r="D35" s="3">
        <v>234811</v>
      </c>
      <c r="E35">
        <v>1</v>
      </c>
      <c r="F35" s="16">
        <v>4.9528109090909087</v>
      </c>
      <c r="G35">
        <v>2.3690000000000002</v>
      </c>
      <c r="J35" s="40">
        <v>7</v>
      </c>
      <c r="K35" s="40">
        <v>0.62911828015829774</v>
      </c>
      <c r="L35" s="40">
        <v>-9.2182801582977314E-3</v>
      </c>
    </row>
    <row r="36" spans="1:12" x14ac:dyDescent="0.2">
      <c r="A36" s="6"/>
      <c r="B36" s="1"/>
      <c r="C36" s="1" t="s">
        <v>54</v>
      </c>
      <c r="D36" s="3">
        <v>234812</v>
      </c>
      <c r="E36">
        <v>5</v>
      </c>
      <c r="F36" s="16">
        <v>5.0090928512396697</v>
      </c>
      <c r="G36">
        <v>3.137</v>
      </c>
      <c r="J36" s="40">
        <v>8</v>
      </c>
      <c r="K36" s="40">
        <v>0.53935763515410551</v>
      </c>
      <c r="L36" s="40">
        <v>-9.2457635154105489E-2</v>
      </c>
    </row>
    <row r="37" spans="1:12" x14ac:dyDescent="0.2">
      <c r="A37" s="6"/>
      <c r="B37" s="1"/>
      <c r="C37" s="1" t="s">
        <v>56</v>
      </c>
      <c r="D37" s="3">
        <v>234813</v>
      </c>
      <c r="E37">
        <v>10</v>
      </c>
      <c r="F37" s="16">
        <v>5.3467845041322324</v>
      </c>
      <c r="G37">
        <v>6.1449999999999996</v>
      </c>
      <c r="J37" s="40">
        <v>9</v>
      </c>
      <c r="K37" s="40">
        <v>0.47127679841330644</v>
      </c>
      <c r="L37" s="40">
        <v>-0.11257679841330642</v>
      </c>
    </row>
    <row r="38" spans="1:12" x14ac:dyDescent="0.2">
      <c r="A38" s="6"/>
      <c r="B38" s="1"/>
      <c r="C38" s="1"/>
      <c r="D38" s="3">
        <v>234814</v>
      </c>
      <c r="E38">
        <v>20</v>
      </c>
      <c r="F38" s="16">
        <v>5.9658858677685949</v>
      </c>
      <c r="G38">
        <v>12.25</v>
      </c>
      <c r="J38" s="40">
        <v>10</v>
      </c>
      <c r="K38" s="40">
        <v>0.45929051593099163</v>
      </c>
      <c r="L38" s="40">
        <v>-0.1298905159309916</v>
      </c>
    </row>
    <row r="39" spans="1:12" x14ac:dyDescent="0.2">
      <c r="A39" s="6"/>
      <c r="B39" s="1"/>
      <c r="C39" s="1"/>
      <c r="D39" s="3">
        <v>234815</v>
      </c>
      <c r="E39">
        <v>30</v>
      </c>
      <c r="F39" s="16">
        <v>6.4724233471074388</v>
      </c>
      <c r="G39">
        <v>9.4149999999999991</v>
      </c>
      <c r="J39" s="40">
        <v>11</v>
      </c>
      <c r="K39" s="40">
        <v>5.8720367750039468</v>
      </c>
      <c r="L39" s="40">
        <v>-4.5760367750039466</v>
      </c>
    </row>
    <row r="40" spans="1:12" x14ac:dyDescent="0.2">
      <c r="A40" s="6"/>
      <c r="B40" s="1"/>
      <c r="C40" s="1"/>
      <c r="D40" s="3">
        <v>234818</v>
      </c>
      <c r="E40">
        <v>35</v>
      </c>
      <c r="F40" s="16">
        <v>9.6242121074380158</v>
      </c>
      <c r="G40">
        <v>9.202</v>
      </c>
      <c r="J40" s="40">
        <v>12</v>
      </c>
      <c r="K40" s="40">
        <v>6.4487820627476493</v>
      </c>
      <c r="L40" s="40">
        <v>-3.7787820627476494</v>
      </c>
    </row>
    <row r="41" spans="1:12" x14ac:dyDescent="0.2">
      <c r="A41" s="6"/>
      <c r="B41" s="1"/>
      <c r="C41" s="1"/>
      <c r="D41" s="3">
        <v>234819</v>
      </c>
      <c r="E41">
        <v>60</v>
      </c>
      <c r="F41" s="16">
        <v>0.65939733471074391</v>
      </c>
      <c r="G41">
        <v>2.0299999999999998</v>
      </c>
      <c r="J41" s="40">
        <v>13</v>
      </c>
      <c r="K41" s="40">
        <v>7.0735894578033314</v>
      </c>
      <c r="L41" s="40">
        <v>-0.18858945780333158</v>
      </c>
    </row>
    <row r="42" spans="1:12" x14ac:dyDescent="0.2">
      <c r="A42" s="6"/>
      <c r="B42" s="1"/>
      <c r="C42" s="1"/>
      <c r="D42" s="3">
        <v>234820</v>
      </c>
      <c r="E42">
        <v>100</v>
      </c>
      <c r="F42" s="16">
        <v>0.2692181818181818</v>
      </c>
      <c r="G42">
        <v>0.37180000000000002</v>
      </c>
      <c r="J42" s="40">
        <v>14</v>
      </c>
      <c r="K42" s="40">
        <v>5.2952914872602417</v>
      </c>
      <c r="L42" s="40">
        <v>-1.1332914872602418</v>
      </c>
    </row>
    <row r="43" spans="1:12" x14ac:dyDescent="0.2">
      <c r="A43" s="6">
        <v>37358</v>
      </c>
      <c r="B43" s="1">
        <v>0.57586805555555554</v>
      </c>
      <c r="C43" s="1" t="s">
        <v>44</v>
      </c>
      <c r="D43" s="3">
        <v>234821</v>
      </c>
      <c r="E43">
        <v>1</v>
      </c>
      <c r="F43" s="16">
        <v>0.15413380165289264</v>
      </c>
      <c r="G43">
        <v>0.14899999999999999</v>
      </c>
      <c r="J43" s="40">
        <v>15</v>
      </c>
      <c r="K43" s="40">
        <v>2.8921861216614735</v>
      </c>
      <c r="L43" s="40">
        <v>0.54081387833852634</v>
      </c>
    </row>
    <row r="44" spans="1:12" x14ac:dyDescent="0.2">
      <c r="A44" s="6"/>
      <c r="B44" s="1"/>
      <c r="C44" s="1"/>
      <c r="D44" s="3">
        <v>234822</v>
      </c>
      <c r="E44">
        <v>5</v>
      </c>
      <c r="F44" s="16">
        <v>0.1435038842975207</v>
      </c>
      <c r="G44">
        <v>0.32969999999999999</v>
      </c>
      <c r="J44" s="40">
        <v>16</v>
      </c>
      <c r="K44" s="40">
        <v>0.79631795252058102</v>
      </c>
      <c r="L44" s="40">
        <v>0.13588204747941901</v>
      </c>
    </row>
    <row r="45" spans="1:12" x14ac:dyDescent="0.2">
      <c r="A45" s="6"/>
      <c r="B45" s="1"/>
      <c r="C45" s="1"/>
      <c r="D45" s="3">
        <v>234823</v>
      </c>
      <c r="E45">
        <v>10</v>
      </c>
      <c r="F45" s="16">
        <v>0.28757396694214876</v>
      </c>
      <c r="G45">
        <v>0.3392</v>
      </c>
      <c r="J45" s="40">
        <v>17</v>
      </c>
      <c r="K45" s="40">
        <v>0.69181815729415408</v>
      </c>
      <c r="L45" s="40">
        <v>1.4381842705845971E-2</v>
      </c>
    </row>
    <row r="46" spans="1:12" x14ac:dyDescent="0.2">
      <c r="A46" s="6"/>
      <c r="B46" s="1"/>
      <c r="C46" s="1"/>
      <c r="D46" s="3">
        <v>234824</v>
      </c>
      <c r="E46">
        <v>20</v>
      </c>
      <c r="F46" s="16">
        <v>0.52619917355371904</v>
      </c>
      <c r="G46">
        <v>0.65959999999999996</v>
      </c>
      <c r="J46" s="40">
        <v>18</v>
      </c>
      <c r="K46" s="40">
        <v>0.60299333135169098</v>
      </c>
      <c r="L46" s="40">
        <v>-0.10609333135169097</v>
      </c>
    </row>
    <row r="47" spans="1:12" x14ac:dyDescent="0.2">
      <c r="A47" s="6"/>
      <c r="B47" s="1"/>
      <c r="C47" s="1"/>
      <c r="D47" s="3">
        <v>234825</v>
      </c>
      <c r="E47">
        <v>30</v>
      </c>
      <c r="F47" s="16">
        <v>1.1049360743801655</v>
      </c>
      <c r="G47">
        <v>1.1160000000000001</v>
      </c>
      <c r="J47" s="40">
        <v>19</v>
      </c>
      <c r="K47" s="40">
        <v>0.50909948549152817</v>
      </c>
      <c r="L47" s="40">
        <v>-0.12809948549152816</v>
      </c>
    </row>
    <row r="48" spans="1:12" x14ac:dyDescent="0.2">
      <c r="A48" s="6"/>
      <c r="B48" s="1"/>
      <c r="C48" s="1"/>
      <c r="D48" s="3">
        <v>234826</v>
      </c>
      <c r="E48">
        <v>40</v>
      </c>
      <c r="F48" s="16">
        <v>1.158400723140496</v>
      </c>
      <c r="G48">
        <v>0.19539999999999999</v>
      </c>
      <c r="J48" s="40">
        <v>20</v>
      </c>
      <c r="K48" s="40">
        <v>0.46673807596391981</v>
      </c>
      <c r="L48" s="40">
        <v>-0.15173807596391981</v>
      </c>
    </row>
    <row r="49" spans="1:12" x14ac:dyDescent="0.2">
      <c r="A49" s="6"/>
      <c r="B49" s="1"/>
      <c r="C49" s="1"/>
      <c r="D49" s="3">
        <v>234827</v>
      </c>
      <c r="E49">
        <v>50</v>
      </c>
      <c r="F49" s="16">
        <v>0.6950404338842977</v>
      </c>
      <c r="G49">
        <v>0.94279999999999997</v>
      </c>
      <c r="J49" s="40">
        <v>21</v>
      </c>
      <c r="K49" s="40">
        <v>0.89036776822436536</v>
      </c>
      <c r="L49" s="40">
        <v>-0.60326776822436534</v>
      </c>
    </row>
    <row r="50" spans="1:12" x14ac:dyDescent="0.2">
      <c r="A50" s="6"/>
      <c r="B50" s="1"/>
      <c r="C50" s="1"/>
      <c r="D50" s="3">
        <v>234828</v>
      </c>
      <c r="E50">
        <v>75</v>
      </c>
      <c r="F50" s="16">
        <v>0.67721888429752075</v>
      </c>
      <c r="G50">
        <v>1.407</v>
      </c>
      <c r="J50" s="40">
        <v>22</v>
      </c>
      <c r="K50" s="40">
        <v>0.89036776822436536</v>
      </c>
      <c r="L50" s="40">
        <v>-0.32686776822436536</v>
      </c>
    </row>
    <row r="51" spans="1:12" x14ac:dyDescent="0.2">
      <c r="A51" s="6"/>
      <c r="B51" s="1"/>
      <c r="C51" s="1"/>
      <c r="D51" s="3">
        <v>234829</v>
      </c>
      <c r="E51">
        <v>100</v>
      </c>
      <c r="F51" s="16">
        <v>0.48948760330578522</v>
      </c>
      <c r="G51">
        <v>2.427</v>
      </c>
      <c r="J51" s="40">
        <v>23</v>
      </c>
      <c r="K51" s="40">
        <v>0.93739267607625765</v>
      </c>
      <c r="L51" s="40">
        <v>-0.33929267607625768</v>
      </c>
    </row>
    <row r="52" spans="1:12" x14ac:dyDescent="0.2">
      <c r="A52" s="6"/>
      <c r="B52" s="1"/>
      <c r="C52" s="1"/>
      <c r="D52" s="3">
        <v>234830</v>
      </c>
      <c r="E52">
        <v>140</v>
      </c>
      <c r="F52" s="16">
        <v>0.11625330578512397</v>
      </c>
      <c r="G52">
        <v>0.54710000000000003</v>
      </c>
      <c r="J52" s="40">
        <v>24</v>
      </c>
      <c r="K52" s="40">
        <v>0.91649271703097224</v>
      </c>
      <c r="L52" s="40">
        <v>-3.0092717030972271E-2</v>
      </c>
    </row>
    <row r="53" spans="1:12" x14ac:dyDescent="0.2">
      <c r="A53" s="6">
        <v>37364</v>
      </c>
      <c r="B53" s="1">
        <v>0.68486111111111114</v>
      </c>
      <c r="C53" s="1" t="s">
        <v>50</v>
      </c>
      <c r="D53" s="3">
        <v>234831</v>
      </c>
      <c r="E53">
        <v>1</v>
      </c>
      <c r="F53" s="16">
        <v>0.373</v>
      </c>
      <c r="G53">
        <v>0.1152</v>
      </c>
      <c r="J53" s="40">
        <v>25</v>
      </c>
      <c r="K53" s="40">
        <v>0.82244290132718778</v>
      </c>
      <c r="L53" s="40">
        <v>8.0757098672812222E-2</v>
      </c>
    </row>
    <row r="54" spans="1:12" x14ac:dyDescent="0.2">
      <c r="A54" s="6"/>
      <c r="B54" s="1"/>
      <c r="C54" s="1" t="s">
        <v>54</v>
      </c>
      <c r="D54" s="3">
        <v>234832</v>
      </c>
      <c r="E54">
        <v>5</v>
      </c>
      <c r="F54" s="16">
        <v>0.36699999999999999</v>
      </c>
      <c r="G54">
        <v>0.44040000000000001</v>
      </c>
      <c r="J54" s="40">
        <v>26</v>
      </c>
      <c r="K54" s="40">
        <v>0.84856785013379477</v>
      </c>
      <c r="L54" s="40">
        <v>9.7321498662051864E-3</v>
      </c>
    </row>
    <row r="55" spans="1:12" x14ac:dyDescent="0.2">
      <c r="A55" s="6"/>
      <c r="B55" s="1"/>
      <c r="C55" s="1" t="s">
        <v>55</v>
      </c>
      <c r="D55" s="3">
        <v>234833</v>
      </c>
      <c r="E55">
        <v>10</v>
      </c>
      <c r="F55" s="16">
        <v>0.45900000000000002</v>
      </c>
      <c r="G55">
        <v>0.78269999999999995</v>
      </c>
      <c r="J55" s="40">
        <v>27</v>
      </c>
      <c r="K55" s="40">
        <v>0.7440680549073676</v>
      </c>
      <c r="L55" s="40">
        <v>8.2031945092632341E-2</v>
      </c>
    </row>
    <row r="56" spans="1:12" x14ac:dyDescent="0.2">
      <c r="A56" s="6"/>
      <c r="B56" s="1"/>
      <c r="C56" s="1"/>
      <c r="D56" s="3">
        <v>234834</v>
      </c>
      <c r="E56">
        <v>20</v>
      </c>
      <c r="F56" s="16">
        <v>0.46500000000000002</v>
      </c>
      <c r="G56">
        <v>1.0840000000000001</v>
      </c>
      <c r="J56" s="40">
        <v>28</v>
      </c>
      <c r="K56" s="40">
        <v>0.5605383399179098</v>
      </c>
      <c r="L56" s="40">
        <v>3.2461660082090171E-2</v>
      </c>
    </row>
    <row r="57" spans="1:12" x14ac:dyDescent="0.2">
      <c r="A57" s="6"/>
      <c r="B57" s="1"/>
      <c r="C57" s="1"/>
      <c r="D57" s="3">
        <v>234835</v>
      </c>
      <c r="E57">
        <v>30</v>
      </c>
      <c r="F57" s="16">
        <v>1.1579999999999999</v>
      </c>
      <c r="G57">
        <v>2.2599999999999998</v>
      </c>
      <c r="J57" s="40">
        <v>29</v>
      </c>
      <c r="K57" s="40">
        <v>0.50607367052527041</v>
      </c>
      <c r="L57" s="40">
        <v>-6.9473670525270426E-2</v>
      </c>
    </row>
    <row r="58" spans="1:12" x14ac:dyDescent="0.2">
      <c r="A58" s="6"/>
      <c r="B58" s="1"/>
      <c r="C58" s="1"/>
      <c r="D58" s="3">
        <v>234836</v>
      </c>
      <c r="E58">
        <v>40</v>
      </c>
      <c r="F58" s="16">
        <v>2.6549999999999998</v>
      </c>
      <c r="G58">
        <v>3.347</v>
      </c>
      <c r="J58" s="40">
        <v>30</v>
      </c>
      <c r="K58" s="40">
        <v>0.48338005827833741</v>
      </c>
      <c r="L58" s="40">
        <v>-0.1023800582783374</v>
      </c>
    </row>
    <row r="59" spans="1:12" x14ac:dyDescent="0.2">
      <c r="A59" s="6"/>
      <c r="B59" s="1"/>
      <c r="C59" s="1"/>
      <c r="D59" s="3">
        <v>234837</v>
      </c>
      <c r="E59">
        <v>50</v>
      </c>
      <c r="F59" s="16">
        <v>1.1579999999999999</v>
      </c>
      <c r="G59">
        <v>3.1160000000000001</v>
      </c>
      <c r="J59" s="40">
        <v>31</v>
      </c>
      <c r="K59" s="40">
        <v>4.6704840922045614</v>
      </c>
      <c r="L59" s="40">
        <v>-2.3014840922045612</v>
      </c>
    </row>
    <row r="60" spans="1:12" x14ac:dyDescent="0.2">
      <c r="A60" s="6"/>
      <c r="B60" s="1"/>
      <c r="C60" s="1"/>
      <c r="D60" s="3">
        <v>234838</v>
      </c>
      <c r="E60">
        <v>75</v>
      </c>
      <c r="F60" s="16">
        <v>0.22600000000000001</v>
      </c>
      <c r="G60">
        <v>0.9345</v>
      </c>
      <c r="J60" s="40">
        <v>32</v>
      </c>
      <c r="K60" s="40">
        <v>4.7185461995165374</v>
      </c>
      <c r="L60" s="40">
        <v>-1.5815461995165374</v>
      </c>
    </row>
    <row r="61" spans="1:12" x14ac:dyDescent="0.2">
      <c r="A61" s="6"/>
      <c r="B61" s="1"/>
      <c r="C61" s="1"/>
      <c r="D61" s="3">
        <v>234839</v>
      </c>
      <c r="E61">
        <v>100</v>
      </c>
      <c r="F61" s="16">
        <v>0.27500000000000002</v>
      </c>
      <c r="G61">
        <v>0.79879999999999995</v>
      </c>
      <c r="J61" s="40">
        <v>33</v>
      </c>
      <c r="K61" s="40">
        <v>5.00691884338839</v>
      </c>
      <c r="L61" s="40">
        <v>1.1380811566116096</v>
      </c>
    </row>
    <row r="62" spans="1:12" x14ac:dyDescent="0.2">
      <c r="A62" s="6"/>
      <c r="B62" s="1"/>
      <c r="C62" s="1"/>
      <c r="D62" s="3">
        <v>234840</v>
      </c>
      <c r="E62">
        <v>140</v>
      </c>
      <c r="F62" s="16">
        <v>0.184</v>
      </c>
      <c r="G62">
        <v>0.56159999999999999</v>
      </c>
      <c r="J62" s="40">
        <v>34</v>
      </c>
      <c r="K62" s="40">
        <v>5.5356020238201182</v>
      </c>
      <c r="L62" s="40">
        <v>6.7143979761798818</v>
      </c>
    </row>
    <row r="63" spans="1:12" x14ac:dyDescent="0.2">
      <c r="A63" s="6">
        <v>37380</v>
      </c>
      <c r="B63" s="1">
        <v>0.85541666666666671</v>
      </c>
      <c r="C63" s="1" t="s">
        <v>49</v>
      </c>
      <c r="D63" s="3">
        <v>234910</v>
      </c>
      <c r="E63">
        <v>1</v>
      </c>
      <c r="F63" s="16">
        <v>7.9724380165289266E-2</v>
      </c>
      <c r="G63">
        <v>0.1104</v>
      </c>
      <c r="J63" s="40">
        <v>35</v>
      </c>
      <c r="K63" s="40">
        <v>5.968160989627898</v>
      </c>
      <c r="L63" s="40">
        <v>3.4468390103721012</v>
      </c>
    </row>
    <row r="64" spans="1:12" x14ac:dyDescent="0.2">
      <c r="A64" s="6"/>
      <c r="B64" s="1"/>
      <c r="C64" s="1"/>
      <c r="D64" s="3">
        <v>234911</v>
      </c>
      <c r="E64">
        <v>5</v>
      </c>
      <c r="F64" s="16">
        <v>8.85826446280992E-2</v>
      </c>
      <c r="G64">
        <v>0.2848</v>
      </c>
      <c r="J64" s="40">
        <v>36</v>
      </c>
      <c r="K64" s="40">
        <v>8.659638999098517</v>
      </c>
      <c r="L64" s="40">
        <v>0.54236100090148298</v>
      </c>
    </row>
    <row r="65" spans="1:12" x14ac:dyDescent="0.2">
      <c r="A65" s="6"/>
      <c r="B65" s="1"/>
      <c r="C65" s="1"/>
      <c r="D65" s="3">
        <v>234912</v>
      </c>
      <c r="E65">
        <v>10</v>
      </c>
      <c r="F65" s="16">
        <v>8.503933884297521E-2</v>
      </c>
      <c r="G65">
        <v>0.30690000000000001</v>
      </c>
      <c r="J65" s="40">
        <v>37</v>
      </c>
      <c r="K65" s="40">
        <v>1.0041126759314589</v>
      </c>
      <c r="L65" s="40">
        <v>1.0258873240685409</v>
      </c>
    </row>
    <row r="66" spans="1:12" x14ac:dyDescent="0.2">
      <c r="A66" s="6"/>
      <c r="B66" s="1"/>
      <c r="C66" s="1"/>
      <c r="D66" s="3">
        <v>234913</v>
      </c>
      <c r="E66">
        <v>20</v>
      </c>
      <c r="F66" s="16">
        <v>7.7952727272727271E-2</v>
      </c>
      <c r="G66">
        <v>0.35160000000000002</v>
      </c>
      <c r="J66" s="40">
        <v>38</v>
      </c>
      <c r="K66" s="40">
        <v>0.67091819824886856</v>
      </c>
      <c r="L66" s="40">
        <v>-0.29911819824886854</v>
      </c>
    </row>
    <row r="67" spans="1:12" x14ac:dyDescent="0.2">
      <c r="A67" s="6"/>
      <c r="B67" s="1"/>
      <c r="C67" s="1"/>
      <c r="D67" s="3">
        <v>234914</v>
      </c>
      <c r="E67">
        <v>30</v>
      </c>
      <c r="F67" s="16">
        <v>8.85826446280992E-2</v>
      </c>
      <c r="G67">
        <v>0.27029999999999998</v>
      </c>
      <c r="J67" s="40">
        <v>39</v>
      </c>
      <c r="K67" s="40">
        <v>0.57264159978294071</v>
      </c>
      <c r="L67" s="40">
        <v>-0.42364159978294069</v>
      </c>
    </row>
    <row r="68" spans="1:12" x14ac:dyDescent="0.2">
      <c r="A68" s="6"/>
      <c r="B68" s="1"/>
      <c r="C68" s="1"/>
      <c r="D68" s="3">
        <v>234915</v>
      </c>
      <c r="E68">
        <v>40</v>
      </c>
      <c r="F68" s="16">
        <v>8.1496033057851275E-2</v>
      </c>
      <c r="G68">
        <v>0.30520000000000003</v>
      </c>
      <c r="J68" s="40">
        <v>40</v>
      </c>
      <c r="K68" s="40">
        <v>0.56356415488416745</v>
      </c>
      <c r="L68" s="40">
        <v>-0.23386415488416745</v>
      </c>
    </row>
    <row r="69" spans="1:12" x14ac:dyDescent="0.2">
      <c r="A69" s="6"/>
      <c r="B69" s="1"/>
      <c r="C69" s="1"/>
      <c r="D69" s="3">
        <v>234916</v>
      </c>
      <c r="E69">
        <v>50</v>
      </c>
      <c r="F69" s="16">
        <v>2.2045206611570244E-2</v>
      </c>
      <c r="G69">
        <v>0.35160000000000002</v>
      </c>
      <c r="J69" s="40">
        <v>41</v>
      </c>
      <c r="K69" s="40">
        <v>0.68659316753283262</v>
      </c>
      <c r="L69" s="40">
        <v>-0.34739316753283261</v>
      </c>
    </row>
    <row r="70" spans="1:12" x14ac:dyDescent="0.2">
      <c r="A70" s="6"/>
      <c r="B70" s="1"/>
      <c r="C70" s="1"/>
      <c r="D70" s="3">
        <v>234917</v>
      </c>
      <c r="E70">
        <v>60</v>
      </c>
      <c r="F70" s="16">
        <v>2.3341983471074378E-2</v>
      </c>
      <c r="G70">
        <v>0.35160000000000002</v>
      </c>
      <c r="J70" s="40">
        <v>42</v>
      </c>
      <c r="K70" s="40">
        <v>0.89036776822436536</v>
      </c>
      <c r="L70" s="40">
        <v>-0.2307677682243654</v>
      </c>
    </row>
    <row r="71" spans="1:12" x14ac:dyDescent="0.2">
      <c r="A71" s="6"/>
      <c r="B71" s="1"/>
      <c r="C71" s="1"/>
      <c r="D71" s="3">
        <v>234918</v>
      </c>
      <c r="E71">
        <v>70</v>
      </c>
      <c r="F71" s="16">
        <v>2.4638760330578512E-2</v>
      </c>
      <c r="G71">
        <v>0.35160000000000002</v>
      </c>
      <c r="J71" s="40">
        <v>43</v>
      </c>
      <c r="K71" s="40">
        <v>1.3845816132157358</v>
      </c>
      <c r="L71" s="40">
        <v>-0.2685816132157357</v>
      </c>
    </row>
    <row r="72" spans="1:12" x14ac:dyDescent="0.2">
      <c r="A72" s="6"/>
      <c r="B72" s="1"/>
      <c r="C72" s="1"/>
      <c r="D72" s="3">
        <v>234919</v>
      </c>
      <c r="E72">
        <v>80</v>
      </c>
      <c r="F72" s="16">
        <v>9.0774380165289277E-3</v>
      </c>
      <c r="G72">
        <v>0.3579</v>
      </c>
      <c r="J72" s="40">
        <v>44</v>
      </c>
      <c r="K72" s="40">
        <v>1.430237885689849</v>
      </c>
      <c r="L72" s="40">
        <v>-1.234837885689849</v>
      </c>
    </row>
    <row r="73" spans="1:12" x14ac:dyDescent="0.2">
      <c r="A73" s="6"/>
      <c r="B73" s="1"/>
      <c r="C73" s="1"/>
      <c r="D73" s="3">
        <v>234920</v>
      </c>
      <c r="E73">
        <v>100</v>
      </c>
      <c r="F73" s="16">
        <v>9.077438016528926E-3</v>
      </c>
      <c r="G73">
        <v>0.38100000000000001</v>
      </c>
      <c r="J73" s="40">
        <v>45</v>
      </c>
      <c r="K73" s="40">
        <v>1.0345501909142012</v>
      </c>
      <c r="L73" s="40">
        <v>-9.1750190914201224E-2</v>
      </c>
    </row>
    <row r="74" spans="1:12" x14ac:dyDescent="0.2">
      <c r="A74" s="6"/>
      <c r="B74" s="1"/>
      <c r="C74" s="1"/>
      <c r="D74" s="3">
        <v>234921</v>
      </c>
      <c r="E74">
        <v>140</v>
      </c>
      <c r="F74" s="16">
        <v>1.0374214876033057E-2</v>
      </c>
      <c r="G74">
        <v>0.3387</v>
      </c>
      <c r="J74" s="40">
        <v>46</v>
      </c>
      <c r="K74" s="40">
        <v>1.0193314334228298</v>
      </c>
      <c r="L74" s="40">
        <v>0.38766856657717019</v>
      </c>
    </row>
    <row r="75" spans="1:12" x14ac:dyDescent="0.2">
      <c r="A75" s="6">
        <v>37398</v>
      </c>
      <c r="B75" s="1">
        <v>0.64535879629629633</v>
      </c>
      <c r="C75" s="1" t="s">
        <v>44</v>
      </c>
      <c r="D75" s="3">
        <v>234841</v>
      </c>
      <c r="E75">
        <v>1</v>
      </c>
      <c r="F75" s="16">
        <v>0.39159008264462813</v>
      </c>
      <c r="G75">
        <v>0.35709999999999997</v>
      </c>
      <c r="J75" s="40">
        <v>47</v>
      </c>
      <c r="K75" s="40">
        <v>0.85901782965643736</v>
      </c>
      <c r="L75" s="40">
        <v>1.5679821703435626</v>
      </c>
    </row>
    <row r="76" spans="1:12" x14ac:dyDescent="0.2">
      <c r="A76" s="6"/>
      <c r="B76" s="1"/>
      <c r="C76" s="1"/>
      <c r="D76" s="3">
        <v>234842</v>
      </c>
      <c r="E76">
        <v>5</v>
      </c>
      <c r="F76" s="16">
        <v>0.43442024793388434</v>
      </c>
      <c r="G76">
        <v>0.43049999999999999</v>
      </c>
      <c r="J76" s="40">
        <v>48</v>
      </c>
      <c r="K76" s="40">
        <v>0.54029345421583475</v>
      </c>
      <c r="L76" s="40">
        <v>6.8065457841652854E-3</v>
      </c>
    </row>
    <row r="77" spans="1:12" x14ac:dyDescent="0.2">
      <c r="A77" s="6"/>
      <c r="B77" s="1"/>
      <c r="C77" s="1"/>
      <c r="D77" s="3">
        <v>234843</v>
      </c>
      <c r="E77">
        <v>10</v>
      </c>
      <c r="F77" s="16">
        <v>0.64245247933884309</v>
      </c>
      <c r="G77">
        <v>1.121</v>
      </c>
      <c r="J77" s="40">
        <v>49</v>
      </c>
      <c r="K77" s="40">
        <v>0.75954294522903876</v>
      </c>
      <c r="L77" s="40">
        <v>-0.64434294522903879</v>
      </c>
    </row>
    <row r="78" spans="1:12" x14ac:dyDescent="0.2">
      <c r="A78" s="6"/>
      <c r="B78" s="1"/>
      <c r="C78" s="1"/>
      <c r="D78" s="3">
        <v>234844</v>
      </c>
      <c r="E78">
        <v>20</v>
      </c>
      <c r="F78" s="16">
        <v>0.60574090909090916</v>
      </c>
      <c r="G78">
        <v>1.149</v>
      </c>
      <c r="J78" s="40">
        <v>50</v>
      </c>
      <c r="K78" s="40">
        <v>0.75441923000418665</v>
      </c>
      <c r="L78" s="40">
        <v>-0.31401923000418663</v>
      </c>
    </row>
    <row r="79" spans="1:12" x14ac:dyDescent="0.2">
      <c r="A79" s="6"/>
      <c r="B79" s="1"/>
      <c r="C79" s="1"/>
      <c r="D79" s="3">
        <v>234845</v>
      </c>
      <c r="E79">
        <v>30</v>
      </c>
      <c r="F79" s="16">
        <v>0.53843636363636371</v>
      </c>
      <c r="G79">
        <v>2.1549999999999998</v>
      </c>
      <c r="J79" s="40">
        <v>51</v>
      </c>
      <c r="K79" s="40">
        <v>0.83298286345191985</v>
      </c>
      <c r="L79" s="40">
        <v>-5.0282863451919901E-2</v>
      </c>
    </row>
    <row r="80" spans="1:12" x14ac:dyDescent="0.2">
      <c r="A80" s="6"/>
      <c r="B80" s="1"/>
      <c r="C80" s="1"/>
      <c r="D80" s="3">
        <v>234846</v>
      </c>
      <c r="E80">
        <v>40</v>
      </c>
      <c r="F80" s="16">
        <v>0.2936925619834711</v>
      </c>
      <c r="G80">
        <v>1.0229999999999999</v>
      </c>
      <c r="J80" s="40">
        <v>52</v>
      </c>
      <c r="K80" s="40">
        <v>0.83810657867677207</v>
      </c>
      <c r="L80" s="40">
        <v>0.245893421323228</v>
      </c>
    </row>
    <row r="81" spans="1:12" x14ac:dyDescent="0.2">
      <c r="A81" s="6"/>
      <c r="B81" s="1"/>
      <c r="C81" s="1"/>
      <c r="D81" s="3">
        <v>234847</v>
      </c>
      <c r="E81">
        <v>50</v>
      </c>
      <c r="F81" s="16">
        <v>8.5039338842975223E-2</v>
      </c>
      <c r="G81">
        <v>0.68169999999999997</v>
      </c>
      <c r="J81" s="40">
        <v>53</v>
      </c>
      <c r="K81" s="40">
        <v>1.4298956871471973</v>
      </c>
      <c r="L81" s="40">
        <v>0.83010431285280251</v>
      </c>
    </row>
    <row r="82" spans="1:12" x14ac:dyDescent="0.2">
      <c r="A82" s="6"/>
      <c r="B82" s="1"/>
      <c r="C82" s="1"/>
      <c r="D82" s="3">
        <v>234848</v>
      </c>
      <c r="E82">
        <v>75</v>
      </c>
      <c r="F82" s="16">
        <v>1.2967768595041323E-2</v>
      </c>
      <c r="G82">
        <v>0.45050000000000001</v>
      </c>
      <c r="J82" s="40">
        <v>54</v>
      </c>
      <c r="K82" s="40">
        <v>2.708262635747813</v>
      </c>
      <c r="L82" s="40">
        <v>0.63873736425218697</v>
      </c>
    </row>
    <row r="83" spans="1:12" x14ac:dyDescent="0.2">
      <c r="A83" s="6"/>
      <c r="B83" s="1"/>
      <c r="C83" s="1"/>
      <c r="D83" s="3">
        <v>234849</v>
      </c>
      <c r="E83">
        <v>100</v>
      </c>
      <c r="F83" s="16">
        <v>2.2045206611570257E-2</v>
      </c>
      <c r="G83">
        <v>0.46010000000000001</v>
      </c>
      <c r="J83" s="40">
        <v>55</v>
      </c>
      <c r="K83" s="40">
        <v>1.4298956871471973</v>
      </c>
      <c r="L83" s="40">
        <v>1.6861043128528028</v>
      </c>
    </row>
    <row r="84" spans="1:12" x14ac:dyDescent="0.2">
      <c r="A84" s="6"/>
      <c r="B84" s="1"/>
      <c r="C84" s="1"/>
      <c r="D84" s="3">
        <v>234850</v>
      </c>
      <c r="E84">
        <v>140</v>
      </c>
      <c r="F84" s="16">
        <v>1.2967768595041323E-2</v>
      </c>
      <c r="G84">
        <v>0.4168</v>
      </c>
      <c r="J84" s="40">
        <v>56</v>
      </c>
      <c r="K84" s="40">
        <v>0.63401192222016067</v>
      </c>
      <c r="L84" s="40">
        <v>0.30048807777983932</v>
      </c>
    </row>
    <row r="85" spans="1:12" x14ac:dyDescent="0.2">
      <c r="A85" s="6">
        <v>37412</v>
      </c>
      <c r="B85" s="1">
        <v>0.53949074074074077</v>
      </c>
      <c r="C85" s="1" t="s">
        <v>44</v>
      </c>
      <c r="D85" s="3">
        <v>234851</v>
      </c>
      <c r="E85">
        <v>1</v>
      </c>
      <c r="F85" s="16">
        <v>0.40382727272727281</v>
      </c>
      <c r="G85">
        <v>0.59240000000000004</v>
      </c>
      <c r="J85" s="40">
        <v>57</v>
      </c>
      <c r="K85" s="40">
        <v>0.67585559655645344</v>
      </c>
      <c r="L85" s="40">
        <v>0.12294440344354651</v>
      </c>
    </row>
    <row r="86" spans="1:12" x14ac:dyDescent="0.2">
      <c r="A86" s="6"/>
      <c r="B86" s="1"/>
      <c r="C86" s="1"/>
      <c r="D86" s="3">
        <v>234852</v>
      </c>
      <c r="E86">
        <v>5</v>
      </c>
      <c r="F86" s="16">
        <v>0.36711570247933883</v>
      </c>
      <c r="G86">
        <v>0.57730000000000004</v>
      </c>
      <c r="J86" s="40">
        <v>58</v>
      </c>
      <c r="K86" s="40">
        <v>0.59814591564619546</v>
      </c>
      <c r="L86" s="40">
        <v>-3.654591564619547E-2</v>
      </c>
    </row>
    <row r="87" spans="1:12" x14ac:dyDescent="0.2">
      <c r="A87" s="6"/>
      <c r="B87" s="1"/>
      <c r="C87" s="1"/>
      <c r="D87" s="3">
        <v>234853</v>
      </c>
      <c r="E87">
        <v>10</v>
      </c>
      <c r="F87" s="16">
        <v>0.39770867768595042</v>
      </c>
      <c r="G87">
        <v>0.83250000000000002</v>
      </c>
      <c r="J87" s="40">
        <v>59</v>
      </c>
      <c r="K87" s="40">
        <v>0.50909948549152817</v>
      </c>
      <c r="L87" s="40">
        <v>-0.39869948549152817</v>
      </c>
    </row>
    <row r="88" spans="1:12" x14ac:dyDescent="0.2">
      <c r="A88" s="6"/>
      <c r="B88" s="1"/>
      <c r="C88" s="1"/>
      <c r="D88" s="3">
        <v>234854</v>
      </c>
      <c r="E88">
        <v>20</v>
      </c>
      <c r="F88" s="16">
        <v>0.63021528925619852</v>
      </c>
      <c r="G88">
        <v>1.879</v>
      </c>
      <c r="J88" s="40">
        <v>60</v>
      </c>
      <c r="K88" s="40">
        <v>0.5166640229071725</v>
      </c>
      <c r="L88" s="40">
        <v>-0.23186402290717251</v>
      </c>
    </row>
    <row r="89" spans="1:12" x14ac:dyDescent="0.2">
      <c r="A89" s="6"/>
      <c r="B89" s="1"/>
      <c r="C89" s="1"/>
      <c r="D89" s="3">
        <v>234855</v>
      </c>
      <c r="E89">
        <v>30</v>
      </c>
      <c r="F89" s="16">
        <v>0.85660330578512411</v>
      </c>
      <c r="G89">
        <v>3.9260000000000002</v>
      </c>
      <c r="J89" s="40">
        <v>61</v>
      </c>
      <c r="K89" s="40">
        <v>0.51363820794091475</v>
      </c>
      <c r="L89" s="40">
        <v>-0.20673820794091474</v>
      </c>
    </row>
    <row r="90" spans="1:12" x14ac:dyDescent="0.2">
      <c r="A90" s="6"/>
      <c r="B90" s="1"/>
      <c r="C90" s="1"/>
      <c r="D90" s="3">
        <v>234856</v>
      </c>
      <c r="E90">
        <v>40</v>
      </c>
      <c r="F90" s="16">
        <v>0.27533677685950414</v>
      </c>
      <c r="G90">
        <v>0.73809999999999998</v>
      </c>
      <c r="J90" s="40">
        <v>62</v>
      </c>
      <c r="K90" s="40">
        <v>0.50758657800839924</v>
      </c>
      <c r="L90" s="40">
        <v>-0.15598657800839921</v>
      </c>
    </row>
    <row r="91" spans="1:12" x14ac:dyDescent="0.2">
      <c r="A91" s="6"/>
      <c r="B91" s="1"/>
      <c r="C91" s="1"/>
      <c r="D91" s="3">
        <v>234857</v>
      </c>
      <c r="E91">
        <v>50</v>
      </c>
      <c r="F91" s="16">
        <v>0.34264132231404965</v>
      </c>
      <c r="G91">
        <v>0.63719999999999999</v>
      </c>
      <c r="J91" s="40">
        <v>63</v>
      </c>
      <c r="K91" s="40">
        <v>0.5166640229071725</v>
      </c>
      <c r="L91" s="40">
        <v>-0.24636402290717252</v>
      </c>
    </row>
    <row r="92" spans="1:12" x14ac:dyDescent="0.2">
      <c r="A92" s="6"/>
      <c r="B92" s="1"/>
      <c r="C92" s="1"/>
      <c r="D92" s="3">
        <v>234858</v>
      </c>
      <c r="E92">
        <v>75</v>
      </c>
      <c r="F92" s="16">
        <v>7.086611570247936E-2</v>
      </c>
      <c r="G92">
        <v>0.48359999999999997</v>
      </c>
      <c r="J92" s="40">
        <v>64</v>
      </c>
      <c r="K92" s="40">
        <v>0.5106123929746571</v>
      </c>
      <c r="L92" s="40">
        <v>-0.20541239297465708</v>
      </c>
    </row>
    <row r="93" spans="1:12" x14ac:dyDescent="0.2">
      <c r="A93" s="6"/>
      <c r="B93" s="1"/>
      <c r="C93" s="1"/>
      <c r="D93" s="3">
        <v>234859</v>
      </c>
      <c r="E93">
        <v>100</v>
      </c>
      <c r="F93" s="16">
        <v>2.0100041322314049E-2</v>
      </c>
      <c r="G93">
        <v>0.42799999999999999</v>
      </c>
      <c r="J93" s="40">
        <v>65</v>
      </c>
      <c r="K93" s="40">
        <v>0.45984420887584809</v>
      </c>
      <c r="L93" s="40">
        <v>-0.10824420887584807</v>
      </c>
    </row>
    <row r="94" spans="1:12" x14ac:dyDescent="0.2">
      <c r="A94" s="6"/>
      <c r="B94" s="1"/>
      <c r="C94" s="1"/>
      <c r="D94" s="3">
        <v>234860</v>
      </c>
      <c r="E94">
        <v>140</v>
      </c>
      <c r="F94" s="16">
        <v>2.9825867768595058E-2</v>
      </c>
      <c r="G94">
        <v>0.39889999999999998</v>
      </c>
      <c r="J94" s="40">
        <v>66</v>
      </c>
      <c r="K94" s="40">
        <v>0.46095159476556097</v>
      </c>
      <c r="L94" s="40">
        <v>-0.10935159476556094</v>
      </c>
    </row>
    <row r="95" spans="1:12" x14ac:dyDescent="0.2">
      <c r="A95" s="6">
        <v>37481</v>
      </c>
      <c r="B95" s="1">
        <v>0.54166666666666663</v>
      </c>
      <c r="C95" s="1" t="s">
        <v>22</v>
      </c>
      <c r="D95" s="3">
        <v>234861</v>
      </c>
      <c r="E95">
        <v>1</v>
      </c>
      <c r="F95" s="16">
        <v>0.4038272727272727</v>
      </c>
      <c r="G95">
        <v>0.41320000000000001</v>
      </c>
      <c r="J95" s="40">
        <v>67</v>
      </c>
      <c r="K95" s="40">
        <v>0.46205898065527384</v>
      </c>
      <c r="L95" s="40">
        <v>-0.11045898065527382</v>
      </c>
    </row>
    <row r="96" spans="1:12" x14ac:dyDescent="0.2">
      <c r="A96" s="6"/>
      <c r="B96" s="1"/>
      <c r="C96" s="1"/>
      <c r="D96" s="3">
        <v>234862</v>
      </c>
      <c r="E96">
        <v>5</v>
      </c>
      <c r="F96" s="16">
        <v>0.44665743801652902</v>
      </c>
      <c r="G96">
        <v>0.60119999999999996</v>
      </c>
      <c r="J96" s="40">
        <v>68</v>
      </c>
      <c r="K96" s="40">
        <v>0.44877034997871923</v>
      </c>
      <c r="L96" s="40">
        <v>-9.0870349978719234E-2</v>
      </c>
    </row>
    <row r="97" spans="1:12" x14ac:dyDescent="0.2">
      <c r="A97" s="6"/>
      <c r="B97" s="1"/>
      <c r="C97" s="1"/>
      <c r="D97" s="3">
        <v>234863</v>
      </c>
      <c r="E97">
        <v>10</v>
      </c>
      <c r="F97" s="16">
        <v>0.43442024793388434</v>
      </c>
      <c r="G97">
        <v>0.77559999999999996</v>
      </c>
      <c r="J97" s="40">
        <v>69</v>
      </c>
      <c r="K97" s="40">
        <v>0.44877034997871923</v>
      </c>
      <c r="L97" s="40">
        <v>-6.7770349978719224E-2</v>
      </c>
    </row>
    <row r="98" spans="1:12" x14ac:dyDescent="0.2">
      <c r="A98" s="6"/>
      <c r="B98" s="1"/>
      <c r="C98" s="1"/>
      <c r="D98" s="3">
        <v>234864</v>
      </c>
      <c r="E98">
        <v>20</v>
      </c>
      <c r="F98" s="16">
        <v>0.52008057851239675</v>
      </c>
      <c r="G98">
        <v>1.2450000000000001</v>
      </c>
      <c r="J98" s="40">
        <v>70</v>
      </c>
      <c r="K98" s="40">
        <v>0.4498777358684321</v>
      </c>
      <c r="L98" s="40">
        <v>-0.1111777358684321</v>
      </c>
    </row>
    <row r="99" spans="1:12" x14ac:dyDescent="0.2">
      <c r="A99" s="6"/>
      <c r="B99" s="1"/>
      <c r="C99" s="1"/>
      <c r="D99" s="3">
        <v>234865</v>
      </c>
      <c r="E99">
        <v>30</v>
      </c>
      <c r="F99" s="16">
        <v>0.89943347107438021</v>
      </c>
      <c r="G99">
        <v>1.7869999999999999</v>
      </c>
      <c r="J99" s="40">
        <v>71</v>
      </c>
      <c r="K99" s="40">
        <v>0.77541799347529561</v>
      </c>
      <c r="L99" s="40">
        <v>-0.41831799347529564</v>
      </c>
    </row>
    <row r="100" spans="1:12" x14ac:dyDescent="0.2">
      <c r="A100" s="6"/>
      <c r="B100" s="1"/>
      <c r="C100" s="1"/>
      <c r="D100" s="3">
        <v>234866</v>
      </c>
      <c r="E100">
        <v>40</v>
      </c>
      <c r="F100" s="16">
        <v>0.59962231404958688</v>
      </c>
      <c r="G100">
        <v>1.5680000000000001</v>
      </c>
      <c r="J100" s="40">
        <v>72</v>
      </c>
      <c r="K100" s="40">
        <v>0.81199292180454519</v>
      </c>
      <c r="L100" s="40">
        <v>-0.38149292180454519</v>
      </c>
    </row>
    <row r="101" spans="1:12" x14ac:dyDescent="0.2">
      <c r="A101" s="6"/>
      <c r="B101" s="1"/>
      <c r="C101" s="1"/>
      <c r="D101" s="3">
        <v>234867</v>
      </c>
      <c r="E101">
        <v>50</v>
      </c>
      <c r="F101" s="16">
        <v>0.2692181818181818</v>
      </c>
      <c r="G101">
        <v>0.71499999999999997</v>
      </c>
      <c r="J101" s="40">
        <v>73</v>
      </c>
      <c r="K101" s="40">
        <v>0.98964257368947117</v>
      </c>
      <c r="L101" s="40">
        <v>0.13135742631052882</v>
      </c>
    </row>
    <row r="102" spans="1:12" x14ac:dyDescent="0.2">
      <c r="A102" s="6"/>
      <c r="B102" s="1"/>
      <c r="C102" s="1"/>
      <c r="D102" s="3">
        <v>234868</v>
      </c>
      <c r="E102">
        <v>75</v>
      </c>
      <c r="F102" s="16">
        <v>4.074801652892563E-2</v>
      </c>
      <c r="G102">
        <v>0.32229999999999998</v>
      </c>
      <c r="J102" s="40">
        <v>74</v>
      </c>
      <c r="K102" s="40">
        <v>0.95829263512154306</v>
      </c>
      <c r="L102" s="40">
        <v>0.19070736487845696</v>
      </c>
    </row>
    <row r="103" spans="1:12" x14ac:dyDescent="0.2">
      <c r="A103" s="6"/>
      <c r="B103" s="1"/>
      <c r="C103" s="1"/>
      <c r="D103" s="3">
        <v>234869</v>
      </c>
      <c r="E103">
        <v>100</v>
      </c>
      <c r="F103" s="16">
        <v>1.8154876033057855E-2</v>
      </c>
      <c r="G103">
        <v>0.28560000000000002</v>
      </c>
      <c r="J103" s="40">
        <v>75</v>
      </c>
      <c r="K103" s="40">
        <v>0.90081774774700818</v>
      </c>
      <c r="L103" s="40">
        <v>1.2541822522529915</v>
      </c>
    </row>
    <row r="104" spans="1:12" x14ac:dyDescent="0.2">
      <c r="A104" s="6"/>
      <c r="B104" s="1"/>
      <c r="C104" s="1"/>
      <c r="D104" s="3">
        <v>234870</v>
      </c>
      <c r="E104">
        <v>140</v>
      </c>
      <c r="F104" s="16">
        <v>1.2967768595041319E-2</v>
      </c>
      <c r="G104">
        <v>0.2843</v>
      </c>
      <c r="J104" s="40">
        <v>76</v>
      </c>
      <c r="K104" s="40">
        <v>0.69181815729415397</v>
      </c>
      <c r="L104" s="40">
        <v>0.33118184270584594</v>
      </c>
    </row>
    <row r="105" spans="1:12" x14ac:dyDescent="0.2">
      <c r="A105" s="6">
        <v>37496</v>
      </c>
      <c r="B105" s="1">
        <v>0.65918981481481487</v>
      </c>
      <c r="C105" s="1" t="s">
        <v>22</v>
      </c>
      <c r="D105" s="3">
        <v>234871</v>
      </c>
      <c r="E105">
        <v>1</v>
      </c>
      <c r="F105" s="16">
        <v>0.36099710743801655</v>
      </c>
      <c r="G105">
        <v>0.23369999999999999</v>
      </c>
      <c r="J105" s="40">
        <v>77</v>
      </c>
      <c r="K105" s="40">
        <v>0.51363820794091475</v>
      </c>
      <c r="L105" s="40">
        <v>0.16806179205908522</v>
      </c>
    </row>
    <row r="106" spans="1:12" x14ac:dyDescent="0.2">
      <c r="A106" s="6"/>
      <c r="B106" s="1"/>
      <c r="C106" s="1"/>
      <c r="D106" s="3">
        <v>234872</v>
      </c>
      <c r="E106">
        <v>5</v>
      </c>
      <c r="F106" s="16">
        <v>0.44053884297520668</v>
      </c>
      <c r="G106">
        <v>0.55010000000000003</v>
      </c>
      <c r="J106" s="40">
        <v>78</v>
      </c>
      <c r="K106" s="40">
        <v>0.45209250764785791</v>
      </c>
      <c r="L106" s="40">
        <v>-1.5925076478578992E-3</v>
      </c>
    </row>
    <row r="107" spans="1:12" x14ac:dyDescent="0.2">
      <c r="A107" s="6"/>
      <c r="B107" s="1"/>
      <c r="C107" s="1"/>
      <c r="D107" s="3">
        <v>234873</v>
      </c>
      <c r="E107">
        <v>10</v>
      </c>
      <c r="F107" s="16">
        <v>0.47725041322314055</v>
      </c>
      <c r="G107">
        <v>0.7359</v>
      </c>
      <c r="J107" s="40">
        <v>79</v>
      </c>
      <c r="K107" s="40">
        <v>0.45984420887584809</v>
      </c>
      <c r="L107" s="40">
        <v>2.5579112415191618E-4</v>
      </c>
    </row>
    <row r="108" spans="1:12" x14ac:dyDescent="0.2">
      <c r="A108" s="6"/>
      <c r="B108" s="1"/>
      <c r="C108" s="1"/>
      <c r="D108" s="3">
        <v>234874</v>
      </c>
      <c r="E108">
        <v>20</v>
      </c>
      <c r="F108" s="16">
        <v>0.76482438016528942</v>
      </c>
      <c r="G108">
        <v>1.5069999999999999</v>
      </c>
      <c r="J108" s="40">
        <v>80</v>
      </c>
      <c r="K108" s="40">
        <v>0.45209250764785791</v>
      </c>
      <c r="L108" s="40">
        <v>-3.5292507647857907E-2</v>
      </c>
    </row>
    <row r="109" spans="1:12" x14ac:dyDescent="0.2">
      <c r="A109" s="6"/>
      <c r="B109" s="1"/>
      <c r="C109" s="1"/>
      <c r="D109" s="3">
        <v>234875</v>
      </c>
      <c r="E109">
        <v>30</v>
      </c>
      <c r="F109" s="16">
        <v>0.87495909090909096</v>
      </c>
      <c r="G109">
        <v>2.4700000000000002</v>
      </c>
      <c r="J109" s="40">
        <v>81</v>
      </c>
      <c r="K109" s="40">
        <v>0.78586797299793842</v>
      </c>
      <c r="L109" s="40">
        <v>-0.19346797299793839</v>
      </c>
    </row>
    <row r="110" spans="1:12" x14ac:dyDescent="0.2">
      <c r="A110" s="6"/>
      <c r="B110" s="1"/>
      <c r="C110" s="1"/>
      <c r="D110" s="3">
        <v>234876</v>
      </c>
      <c r="E110">
        <v>40</v>
      </c>
      <c r="F110" s="16">
        <v>1.1227576239669423</v>
      </c>
      <c r="G110">
        <v>1.681</v>
      </c>
      <c r="J110" s="40">
        <v>82</v>
      </c>
      <c r="K110" s="40">
        <v>0.7545180344300102</v>
      </c>
      <c r="L110" s="40">
        <v>-0.17721803443001016</v>
      </c>
    </row>
    <row r="111" spans="1:12" x14ac:dyDescent="0.2">
      <c r="A111" s="6"/>
      <c r="B111" s="1"/>
      <c r="C111" s="1"/>
      <c r="D111" s="3">
        <v>234877</v>
      </c>
      <c r="E111">
        <v>50</v>
      </c>
      <c r="F111" s="16">
        <v>0.42830165289256206</v>
      </c>
      <c r="G111">
        <v>0.90100000000000002</v>
      </c>
      <c r="J111" s="40">
        <v>83</v>
      </c>
      <c r="K111" s="40">
        <v>0.78064298323661707</v>
      </c>
      <c r="L111" s="40">
        <v>5.1857016763382946E-2</v>
      </c>
    </row>
    <row r="112" spans="1:12" x14ac:dyDescent="0.2">
      <c r="A112" s="6"/>
      <c r="B112" s="1"/>
      <c r="C112" s="1"/>
      <c r="D112" s="3">
        <v>234878</v>
      </c>
      <c r="E112">
        <v>75</v>
      </c>
      <c r="F112" s="16">
        <v>6.0236198347107431E-2</v>
      </c>
      <c r="G112">
        <v>0.33700000000000002</v>
      </c>
      <c r="J112" s="40">
        <v>84</v>
      </c>
      <c r="K112" s="40">
        <v>0.97919259416682858</v>
      </c>
      <c r="L112" s="40">
        <v>0.89980740583317143</v>
      </c>
    </row>
    <row r="113" spans="1:12" x14ac:dyDescent="0.2">
      <c r="A113" s="6"/>
      <c r="B113" s="1"/>
      <c r="C113" s="1"/>
      <c r="D113" s="3">
        <v>234879</v>
      </c>
      <c r="E113">
        <v>100</v>
      </c>
      <c r="F113" s="16">
        <v>2.3990371900826438E-2</v>
      </c>
      <c r="G113">
        <v>0.27989999999999998</v>
      </c>
      <c r="J113" s="40">
        <v>85</v>
      </c>
      <c r="K113" s="40">
        <v>1.1725172153357186</v>
      </c>
      <c r="L113" s="40">
        <v>2.7534827846642815</v>
      </c>
    </row>
    <row r="114" spans="1:12" x14ac:dyDescent="0.2">
      <c r="A114" s="6"/>
      <c r="B114" s="1"/>
      <c r="C114" s="1"/>
      <c r="D114" s="3">
        <v>234880</v>
      </c>
      <c r="E114">
        <v>140</v>
      </c>
      <c r="F114" s="16">
        <v>1.4912933884297517E-2</v>
      </c>
      <c r="G114">
        <v>0.26850000000000002</v>
      </c>
      <c r="J114" s="40">
        <v>86</v>
      </c>
      <c r="K114" s="40">
        <v>0.67614318801018991</v>
      </c>
      <c r="L114" s="40">
        <v>6.1956811989810068E-2</v>
      </c>
    </row>
    <row r="115" spans="1:12" x14ac:dyDescent="0.2">
      <c r="A115" s="6">
        <v>37581</v>
      </c>
      <c r="B115" s="1">
        <v>0.58651620370370372</v>
      </c>
      <c r="C115" s="1" t="s">
        <v>22</v>
      </c>
      <c r="D115" s="3">
        <v>234891</v>
      </c>
      <c r="E115">
        <v>1</v>
      </c>
      <c r="F115" s="16">
        <v>1.300973119834711</v>
      </c>
      <c r="G115">
        <v>1.1539999999999999</v>
      </c>
      <c r="J115" s="40">
        <v>87</v>
      </c>
      <c r="K115" s="40">
        <v>0.73361807538472479</v>
      </c>
      <c r="L115" s="40">
        <v>-9.64180753847248E-2</v>
      </c>
    </row>
    <row r="116" spans="1:12" x14ac:dyDescent="0.2">
      <c r="A116" s="6"/>
      <c r="B116" s="1"/>
      <c r="C116" s="1"/>
      <c r="D116" s="3">
        <v>234892</v>
      </c>
      <c r="E116">
        <v>5</v>
      </c>
      <c r="F116" s="16">
        <v>1.3187946694214876</v>
      </c>
      <c r="G116">
        <v>1.7569999999999999</v>
      </c>
      <c r="J116" s="40">
        <v>88</v>
      </c>
      <c r="K116" s="40">
        <v>0.50153494807588384</v>
      </c>
      <c r="L116" s="40">
        <v>-1.7934948075883861E-2</v>
      </c>
    </row>
    <row r="117" spans="1:12" x14ac:dyDescent="0.2">
      <c r="A117" s="6"/>
      <c r="B117" s="1"/>
      <c r="C117" s="1"/>
      <c r="D117" s="3">
        <v>234893</v>
      </c>
      <c r="E117">
        <v>10</v>
      </c>
      <c r="F117" s="16">
        <v>0.99800677685950434</v>
      </c>
      <c r="G117">
        <v>1.623</v>
      </c>
      <c r="J117" s="40">
        <v>89</v>
      </c>
      <c r="K117" s="40">
        <v>0.45818313004127875</v>
      </c>
      <c r="L117" s="40">
        <v>-3.0183130041278761E-2</v>
      </c>
    </row>
    <row r="118" spans="1:12" x14ac:dyDescent="0.2">
      <c r="A118" s="6"/>
      <c r="B118" s="1"/>
      <c r="C118" s="1"/>
      <c r="D118" s="3">
        <v>234894</v>
      </c>
      <c r="E118">
        <v>20</v>
      </c>
      <c r="F118" s="16">
        <v>0.96236367768595044</v>
      </c>
      <c r="G118">
        <v>1.155</v>
      </c>
      <c r="J118" s="40">
        <v>90</v>
      </c>
      <c r="K118" s="40">
        <v>0.4664885242141254</v>
      </c>
      <c r="L118" s="40">
        <v>-6.7588524214125423E-2</v>
      </c>
    </row>
    <row r="119" spans="1:12" x14ac:dyDescent="0.2">
      <c r="A119" s="6"/>
      <c r="B119" s="1"/>
      <c r="C119" s="1"/>
      <c r="D119" s="3">
        <v>234895</v>
      </c>
      <c r="E119">
        <v>30</v>
      </c>
      <c r="F119" s="16">
        <v>0.99800677685950434</v>
      </c>
      <c r="G119">
        <v>1.121</v>
      </c>
      <c r="J119" s="40">
        <v>91</v>
      </c>
      <c r="K119" s="40">
        <v>0.78586797299793831</v>
      </c>
      <c r="L119" s="40">
        <v>-0.3726679729979383</v>
      </c>
    </row>
    <row r="120" spans="1:12" x14ac:dyDescent="0.2">
      <c r="A120" s="6"/>
      <c r="B120" s="1"/>
      <c r="C120" s="1"/>
      <c r="D120" s="3">
        <v>234896</v>
      </c>
      <c r="E120">
        <v>40</v>
      </c>
      <c r="F120" s="16">
        <v>0.62375423553719023</v>
      </c>
      <c r="G120">
        <v>1.0129999999999999</v>
      </c>
      <c r="J120" s="40">
        <v>92</v>
      </c>
      <c r="K120" s="40">
        <v>0.82244290132718789</v>
      </c>
      <c r="L120" s="40">
        <v>-0.22124290132718794</v>
      </c>
    </row>
    <row r="121" spans="1:12" x14ac:dyDescent="0.2">
      <c r="A121" s="6"/>
      <c r="B121" s="1"/>
      <c r="C121" s="1"/>
      <c r="D121" s="3">
        <v>234897</v>
      </c>
      <c r="E121">
        <v>50</v>
      </c>
      <c r="F121" s="16">
        <v>0.41606446280991738</v>
      </c>
      <c r="G121">
        <v>0.74529999999999996</v>
      </c>
      <c r="J121" s="40">
        <v>93</v>
      </c>
      <c r="K121" s="40">
        <v>0.81199292180454519</v>
      </c>
      <c r="L121" s="40">
        <v>-3.6392921804545231E-2</v>
      </c>
    </row>
    <row r="122" spans="1:12" x14ac:dyDescent="0.2">
      <c r="A122" s="6"/>
      <c r="B122" s="1"/>
      <c r="C122" s="1"/>
      <c r="D122" s="3">
        <v>234898</v>
      </c>
      <c r="E122">
        <v>75</v>
      </c>
      <c r="F122" s="16">
        <v>3.5433057851239652E-2</v>
      </c>
      <c r="G122">
        <v>0.35299999999999998</v>
      </c>
      <c r="J122" s="40">
        <v>94</v>
      </c>
      <c r="K122" s="40">
        <v>0.88514277846304412</v>
      </c>
      <c r="L122" s="40">
        <v>0.35985722153695598</v>
      </c>
    </row>
    <row r="123" spans="1:12" x14ac:dyDescent="0.2">
      <c r="A123" s="6"/>
      <c r="B123" s="1"/>
      <c r="C123" s="1"/>
      <c r="D123" s="3">
        <v>234899</v>
      </c>
      <c r="E123">
        <v>100</v>
      </c>
      <c r="F123" s="16">
        <v>2.9000000000000001E-2</v>
      </c>
      <c r="G123">
        <v>0.33700000000000002</v>
      </c>
      <c r="J123" s="40">
        <v>95</v>
      </c>
      <c r="K123" s="40">
        <v>1.209092143664968</v>
      </c>
      <c r="L123" s="40">
        <v>0.57790785633503194</v>
      </c>
    </row>
    <row r="124" spans="1:12" x14ac:dyDescent="0.2">
      <c r="A124" s="6"/>
      <c r="B124" s="1"/>
      <c r="C124" s="1"/>
      <c r="D124" s="3">
        <v>234900</v>
      </c>
      <c r="E124">
        <v>140</v>
      </c>
      <c r="F124" s="16">
        <v>2.3031487603305773E-2</v>
      </c>
      <c r="G124">
        <v>0.32969999999999999</v>
      </c>
      <c r="J124" s="40">
        <v>96</v>
      </c>
      <c r="K124" s="40">
        <v>0.9530676453602217</v>
      </c>
      <c r="L124" s="40">
        <v>0.61493235463977836</v>
      </c>
    </row>
    <row r="125" spans="1:12" x14ac:dyDescent="0.2">
      <c r="A125" s="6">
        <v>37636</v>
      </c>
      <c r="B125" s="1">
        <v>0.60028935185185184</v>
      </c>
      <c r="C125" s="1" t="s">
        <v>44</v>
      </c>
      <c r="D125" s="3">
        <v>188541</v>
      </c>
      <c r="E125">
        <v>1</v>
      </c>
      <c r="F125" s="16">
        <v>0.34264132231404965</v>
      </c>
      <c r="G125">
        <v>0.1225</v>
      </c>
      <c r="J125" s="40">
        <v>97</v>
      </c>
      <c r="K125" s="40">
        <v>0.67091819824886856</v>
      </c>
      <c r="L125" s="40">
        <v>4.4081801751131411E-2</v>
      </c>
    </row>
    <row r="126" spans="1:12" x14ac:dyDescent="0.2">
      <c r="A126" s="6"/>
      <c r="B126" s="1"/>
      <c r="C126" s="1"/>
      <c r="D126" s="3">
        <v>188542</v>
      </c>
      <c r="E126">
        <v>5</v>
      </c>
      <c r="F126" s="16">
        <v>0.36711570247933889</v>
      </c>
      <c r="G126">
        <v>0.57340000000000002</v>
      </c>
      <c r="J126" s="40">
        <v>98</v>
      </c>
      <c r="K126" s="40">
        <v>0.47581552086269308</v>
      </c>
      <c r="L126" s="40">
        <v>-0.1535155208626931</v>
      </c>
    </row>
    <row r="127" spans="1:12" x14ac:dyDescent="0.2">
      <c r="A127" s="6"/>
      <c r="B127" s="1"/>
      <c r="C127" s="1"/>
      <c r="D127" s="3">
        <v>188543</v>
      </c>
      <c r="E127">
        <v>10</v>
      </c>
      <c r="F127" s="16">
        <v>0.37323429752066117</v>
      </c>
      <c r="G127">
        <v>0.62270000000000003</v>
      </c>
      <c r="J127" s="40">
        <v>99</v>
      </c>
      <c r="K127" s="40">
        <v>0.45652205120670941</v>
      </c>
      <c r="L127" s="40">
        <v>-0.17092205120670939</v>
      </c>
    </row>
    <row r="128" spans="1:12" x14ac:dyDescent="0.2">
      <c r="A128" s="6"/>
      <c r="B128" s="1"/>
      <c r="C128" s="1"/>
      <c r="D128" s="3">
        <v>188544</v>
      </c>
      <c r="E128">
        <v>20</v>
      </c>
      <c r="F128" s="16">
        <v>0.36711570247933889</v>
      </c>
      <c r="G128">
        <v>0.69820000000000004</v>
      </c>
      <c r="J128" s="40">
        <v>100</v>
      </c>
      <c r="K128" s="40">
        <v>0.45209250764785791</v>
      </c>
      <c r="L128" s="40">
        <v>-0.16779250764785791</v>
      </c>
    </row>
    <row r="129" spans="1:12" x14ac:dyDescent="0.2">
      <c r="A129" s="6"/>
      <c r="B129" s="1"/>
      <c r="C129" s="1"/>
      <c r="D129" s="3">
        <v>188545</v>
      </c>
      <c r="E129">
        <v>30</v>
      </c>
      <c r="F129" s="16">
        <v>0.33040413223140497</v>
      </c>
      <c r="G129">
        <v>0.7157</v>
      </c>
      <c r="J129" s="40">
        <v>101</v>
      </c>
      <c r="K129" s="40">
        <v>0.74929304466868896</v>
      </c>
      <c r="L129" s="40">
        <v>-0.51559304466868894</v>
      </c>
    </row>
    <row r="130" spans="1:12" x14ac:dyDescent="0.2">
      <c r="A130" s="6"/>
      <c r="B130" s="1"/>
      <c r="C130" s="1"/>
      <c r="D130" s="3">
        <v>188546</v>
      </c>
      <c r="E130">
        <v>40</v>
      </c>
      <c r="F130" s="16">
        <v>0.3181669421487604</v>
      </c>
      <c r="G130">
        <v>0.68730000000000002</v>
      </c>
      <c r="J130" s="40">
        <v>102</v>
      </c>
      <c r="K130" s="40">
        <v>0.81721791156586654</v>
      </c>
      <c r="L130" s="40">
        <v>-0.26711791156586651</v>
      </c>
    </row>
    <row r="131" spans="1:12" x14ac:dyDescent="0.2">
      <c r="A131" s="6"/>
      <c r="B131" s="1"/>
      <c r="C131" s="1"/>
      <c r="D131" s="3">
        <v>188547</v>
      </c>
      <c r="E131">
        <v>50</v>
      </c>
      <c r="F131" s="16">
        <v>0.31204834710743806</v>
      </c>
      <c r="G131">
        <v>0.59440000000000004</v>
      </c>
      <c r="J131" s="40">
        <v>103</v>
      </c>
      <c r="K131" s="40">
        <v>0.84856785013379454</v>
      </c>
      <c r="L131" s="40">
        <v>-0.11266785013379454</v>
      </c>
    </row>
    <row r="132" spans="1:12" x14ac:dyDescent="0.2">
      <c r="A132" s="6"/>
      <c r="B132" s="1"/>
      <c r="C132" s="1"/>
      <c r="D132" s="3">
        <v>188548</v>
      </c>
      <c r="E132">
        <v>75</v>
      </c>
      <c r="F132" s="16">
        <v>9.744090909090912E-2</v>
      </c>
      <c r="G132">
        <v>0.43959999999999999</v>
      </c>
      <c r="J132" s="40">
        <v>104</v>
      </c>
      <c r="K132" s="40">
        <v>1.0941423689158984</v>
      </c>
      <c r="L132" s="40">
        <v>0.41285763108410145</v>
      </c>
    </row>
    <row r="133" spans="1:12" x14ac:dyDescent="0.2">
      <c r="A133" s="6"/>
      <c r="B133" s="1"/>
      <c r="C133" s="1"/>
      <c r="D133" s="3">
        <v>188549</v>
      </c>
      <c r="E133">
        <v>100</v>
      </c>
      <c r="F133" s="16">
        <v>2.1259834710743813E-2</v>
      </c>
      <c r="G133">
        <v>0.32969999999999999</v>
      </c>
      <c r="J133" s="40">
        <v>105</v>
      </c>
      <c r="K133" s="40">
        <v>1.1881921846196826</v>
      </c>
      <c r="L133" s="40">
        <v>1.2818078153803176</v>
      </c>
    </row>
    <row r="134" spans="1:12" x14ac:dyDescent="0.2">
      <c r="A134" s="6"/>
      <c r="B134" s="1"/>
      <c r="C134" s="1"/>
      <c r="D134" s="3">
        <v>188550</v>
      </c>
      <c r="E134">
        <v>140</v>
      </c>
      <c r="F134" s="16">
        <v>9.0774380165289329E-3</v>
      </c>
      <c r="G134">
        <v>0.30599999999999999</v>
      </c>
      <c r="J134" s="40">
        <v>106</v>
      </c>
      <c r="K134" s="40">
        <v>1.3998003707071069</v>
      </c>
      <c r="L134" s="40">
        <v>0.28119962929289311</v>
      </c>
    </row>
    <row r="135" spans="1:12" x14ac:dyDescent="0.2">
      <c r="A135" s="6"/>
      <c r="B135" s="1"/>
      <c r="C135" s="1"/>
      <c r="D135" s="3"/>
      <c r="F135" s="16"/>
      <c r="J135" s="40">
        <v>107</v>
      </c>
      <c r="K135" s="40">
        <v>0.80676793204322383</v>
      </c>
      <c r="L135" s="40">
        <v>9.4232067956776189E-2</v>
      </c>
    </row>
    <row r="136" spans="1:12" x14ac:dyDescent="0.2">
      <c r="A136" s="6"/>
      <c r="B136" s="1"/>
      <c r="C136" s="1"/>
      <c r="D136" s="3"/>
      <c r="F136" s="16"/>
      <c r="J136" s="40">
        <v>108</v>
      </c>
      <c r="K136" s="40">
        <v>0.49245750317711062</v>
      </c>
      <c r="L136" s="40">
        <v>-0.1554575031771106</v>
      </c>
    </row>
    <row r="137" spans="1:12" x14ac:dyDescent="0.2">
      <c r="A137" s="6"/>
      <c r="B137" s="1"/>
      <c r="C137" s="1"/>
      <c r="D137" s="3"/>
      <c r="F137" s="16"/>
      <c r="J137" s="40">
        <v>109</v>
      </c>
      <c r="K137" s="40">
        <v>0.46150528771041738</v>
      </c>
      <c r="L137" s="40">
        <v>-0.1816052877104174</v>
      </c>
    </row>
    <row r="138" spans="1:12" x14ac:dyDescent="0.2">
      <c r="A138" s="6"/>
      <c r="B138" s="1"/>
      <c r="C138" s="1"/>
      <c r="D138" s="3"/>
      <c r="F138" s="16"/>
      <c r="J138" s="40">
        <v>110</v>
      </c>
      <c r="K138" s="40">
        <v>0.4537535864824272</v>
      </c>
      <c r="L138" s="40">
        <v>-0.18525358648242718</v>
      </c>
    </row>
    <row r="139" spans="1:12" x14ac:dyDescent="0.2">
      <c r="A139" s="6"/>
      <c r="B139" s="1"/>
      <c r="C139" s="1"/>
      <c r="D139" s="3"/>
      <c r="F139" s="16"/>
      <c r="J139" s="40">
        <v>111</v>
      </c>
      <c r="K139" s="40">
        <v>1.5519879456208177</v>
      </c>
      <c r="L139" s="40">
        <v>-0.39798794562081774</v>
      </c>
    </row>
    <row r="140" spans="1:12" x14ac:dyDescent="0.2">
      <c r="A140" s="6"/>
      <c r="B140" s="1"/>
      <c r="C140" s="1"/>
      <c r="D140" s="3"/>
      <c r="F140" s="16"/>
      <c r="J140" s="40">
        <v>112</v>
      </c>
      <c r="K140" s="40">
        <v>1.5672067031121886</v>
      </c>
      <c r="L140" s="40">
        <v>0.18979329688781132</v>
      </c>
    </row>
    <row r="141" spans="1:12" x14ac:dyDescent="0.2">
      <c r="A141" s="6"/>
      <c r="B141" s="1"/>
      <c r="C141" s="1"/>
      <c r="D141" s="3"/>
      <c r="F141" s="16"/>
      <c r="J141" s="40">
        <v>113</v>
      </c>
      <c r="K141" s="40">
        <v>1.2932690682675094</v>
      </c>
      <c r="L141" s="40">
        <v>0.32973093173249057</v>
      </c>
    </row>
    <row r="142" spans="1:12" x14ac:dyDescent="0.2">
      <c r="J142" s="40">
        <v>114</v>
      </c>
      <c r="K142" s="40">
        <v>1.2628315532847671</v>
      </c>
      <c r="L142" s="40">
        <v>-0.10783155328476712</v>
      </c>
    </row>
    <row r="143" spans="1:12" x14ac:dyDescent="0.2">
      <c r="J143" s="40">
        <v>115</v>
      </c>
      <c r="K143" s="40">
        <v>1.2932690682675094</v>
      </c>
      <c r="L143" s="40">
        <v>-0.17226906826750943</v>
      </c>
    </row>
    <row r="144" spans="1:12" x14ac:dyDescent="0.2">
      <c r="J144" s="40">
        <v>116</v>
      </c>
      <c r="K144" s="40">
        <v>0.97367516094871676</v>
      </c>
      <c r="L144" s="40">
        <v>3.9324839051283145E-2</v>
      </c>
    </row>
    <row r="145" spans="10:12" x14ac:dyDescent="0.2">
      <c r="J145" s="40">
        <v>117</v>
      </c>
      <c r="K145" s="40">
        <v>0.79631795252058102</v>
      </c>
      <c r="L145" s="40">
        <v>-5.1017952520581056E-2</v>
      </c>
    </row>
    <row r="146" spans="10:12" x14ac:dyDescent="0.2">
      <c r="J146" s="40">
        <v>118</v>
      </c>
      <c r="K146" s="40">
        <v>0.47127679841330644</v>
      </c>
      <c r="L146" s="40">
        <v>-0.11827679841330646</v>
      </c>
    </row>
    <row r="147" spans="10:12" x14ac:dyDescent="0.2">
      <c r="J147" s="40">
        <v>119</v>
      </c>
      <c r="K147" s="40">
        <v>0.46578327233751454</v>
      </c>
      <c r="L147" s="40">
        <v>-0.12878327233751452</v>
      </c>
    </row>
    <row r="148" spans="10:12" x14ac:dyDescent="0.2">
      <c r="J148" s="40">
        <v>120</v>
      </c>
      <c r="K148" s="40">
        <v>0.46068644603140435</v>
      </c>
      <c r="L148" s="40">
        <v>-0.13098644603140436</v>
      </c>
    </row>
    <row r="149" spans="10:12" x14ac:dyDescent="0.2">
      <c r="J149" s="40">
        <v>121</v>
      </c>
      <c r="K149" s="40">
        <v>0.73361807538472479</v>
      </c>
      <c r="L149" s="40">
        <v>-0.61111807538472473</v>
      </c>
    </row>
    <row r="150" spans="10:12" x14ac:dyDescent="0.2">
      <c r="J150" s="40">
        <v>122</v>
      </c>
      <c r="K150" s="40">
        <v>0.7545180344300102</v>
      </c>
      <c r="L150" s="40">
        <v>-0.18111803443001018</v>
      </c>
    </row>
    <row r="151" spans="10:12" x14ac:dyDescent="0.2">
      <c r="J151" s="40">
        <v>123</v>
      </c>
      <c r="K151" s="40">
        <v>0.75974302419133166</v>
      </c>
      <c r="L151" s="40">
        <v>-0.13704302419133163</v>
      </c>
    </row>
    <row r="152" spans="10:12" x14ac:dyDescent="0.2">
      <c r="J152" s="40">
        <v>124</v>
      </c>
      <c r="K152" s="40">
        <v>0.7545180344300102</v>
      </c>
      <c r="L152" s="40">
        <v>-5.6318034430010155E-2</v>
      </c>
    </row>
    <row r="153" spans="10:12" x14ac:dyDescent="0.2">
      <c r="J153" s="40">
        <v>125</v>
      </c>
      <c r="K153" s="40">
        <v>0.72316809586208208</v>
      </c>
      <c r="L153" s="40">
        <v>-7.4680958620820803E-3</v>
      </c>
    </row>
    <row r="154" spans="10:12" x14ac:dyDescent="0.2">
      <c r="J154" s="40">
        <v>126</v>
      </c>
      <c r="K154" s="40">
        <v>0.71271811633943949</v>
      </c>
      <c r="L154" s="40">
        <v>-2.5418116339439467E-2</v>
      </c>
    </row>
    <row r="155" spans="10:12" x14ac:dyDescent="0.2">
      <c r="J155" s="40">
        <v>127</v>
      </c>
      <c r="K155" s="40">
        <v>0.70749312657811814</v>
      </c>
      <c r="L155" s="40">
        <v>-0.1130931265781181</v>
      </c>
    </row>
    <row r="156" spans="10:12" x14ac:dyDescent="0.2">
      <c r="J156" s="40">
        <v>128</v>
      </c>
      <c r="K156" s="40">
        <v>0.52422856032281684</v>
      </c>
      <c r="L156" s="40">
        <v>-8.4628560322816848E-2</v>
      </c>
    </row>
    <row r="157" spans="10:12" x14ac:dyDescent="0.2">
      <c r="J157" s="40">
        <v>129</v>
      </c>
      <c r="K157" s="40">
        <v>0.45917353854827547</v>
      </c>
      <c r="L157" s="40">
        <v>-0.12947353854827548</v>
      </c>
    </row>
    <row r="158" spans="10:12" ht="13.5" thickBot="1" x14ac:dyDescent="0.25">
      <c r="J158" s="41">
        <v>130</v>
      </c>
      <c r="K158" s="41">
        <v>0.44877034997871923</v>
      </c>
      <c r="L158" s="41">
        <v>-0.14277034997871924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5"/>
  <sheetViews>
    <sheetView tabSelected="1" workbookViewId="0">
      <pane ySplit="510" topLeftCell="A45"/>
      <selection sqref="A1:IV1"/>
      <selection pane="bottomLeft" activeCell="A52" sqref="A52:IV73"/>
    </sheetView>
  </sheetViews>
  <sheetFormatPr defaultRowHeight="12.75" x14ac:dyDescent="0.2"/>
  <cols>
    <col min="1" max="1" width="9.7109375" style="6" bestFit="1" customWidth="1"/>
    <col min="2" max="2" width="8.140625" style="1" bestFit="1" customWidth="1"/>
    <col min="3" max="3" width="9.85546875" style="1" bestFit="1" customWidth="1"/>
    <col min="4" max="4" width="7" style="3" bestFit="1" customWidth="1"/>
    <col min="5" max="5" width="5.5703125" bestFit="1" customWidth="1"/>
    <col min="6" max="6" width="20.28515625" style="16" bestFit="1" customWidth="1"/>
    <col min="7" max="7" width="19.85546875" style="19" bestFit="1" customWidth="1"/>
    <col min="8" max="8" width="12" style="13" bestFit="1" customWidth="1"/>
    <col min="9" max="9" width="9.28515625" style="16" customWidth="1"/>
    <col min="10" max="10" width="12" style="13" bestFit="1" customWidth="1"/>
    <col min="11" max="11" width="14" style="3" bestFit="1" customWidth="1"/>
    <col min="12" max="12" width="8.140625" style="24" bestFit="1" customWidth="1"/>
    <col min="13" max="13" width="11.7109375" style="24" bestFit="1" customWidth="1"/>
    <col min="14" max="14" width="7" style="22" bestFit="1" customWidth="1"/>
    <col min="15" max="15" width="7.5703125" style="26" bestFit="1" customWidth="1"/>
    <col min="16" max="16" width="15.140625" style="16" bestFit="1" customWidth="1"/>
    <col min="17" max="17" width="11.7109375" style="16" bestFit="1" customWidth="1"/>
    <col min="18" max="18" width="11.28515625" style="3" bestFit="1" customWidth="1"/>
    <col min="19" max="19" width="14.7109375" style="3" bestFit="1" customWidth="1"/>
    <col min="20" max="20" width="8.140625" bestFit="1" customWidth="1"/>
    <col min="21" max="21" width="22.85546875" bestFit="1" customWidth="1"/>
    <col min="22" max="22" width="19.42578125" bestFit="1" customWidth="1"/>
    <col min="23" max="23" width="19" bestFit="1" customWidth="1"/>
  </cols>
  <sheetData>
    <row r="1" spans="1:23" x14ac:dyDescent="0.2">
      <c r="A1" s="57" t="s">
        <v>190</v>
      </c>
      <c r="B1" s="57" t="s">
        <v>191</v>
      </c>
      <c r="C1" s="57" t="s">
        <v>192</v>
      </c>
      <c r="D1" s="57" t="s">
        <v>193</v>
      </c>
      <c r="E1" s="57" t="s">
        <v>194</v>
      </c>
      <c r="F1" s="57" t="s">
        <v>195</v>
      </c>
      <c r="G1" s="57" t="s">
        <v>196</v>
      </c>
      <c r="H1" s="19" t="s">
        <v>197</v>
      </c>
      <c r="I1" s="57" t="s">
        <v>198</v>
      </c>
      <c r="J1" s="19" t="s">
        <v>199</v>
      </c>
      <c r="K1" s="57" t="s">
        <v>200</v>
      </c>
      <c r="L1" s="19" t="s">
        <v>201</v>
      </c>
      <c r="M1" s="58" t="s">
        <v>202</v>
      </c>
      <c r="N1" s="59" t="s">
        <v>203</v>
      </c>
      <c r="O1" s="58" t="s">
        <v>204</v>
      </c>
      <c r="P1" s="59" t="s">
        <v>205</v>
      </c>
      <c r="Q1" s="59" t="s">
        <v>206</v>
      </c>
      <c r="R1" s="60" t="s">
        <v>207</v>
      </c>
      <c r="S1" s="60" t="s">
        <v>208</v>
      </c>
      <c r="T1" s="19" t="s">
        <v>201</v>
      </c>
      <c r="U1" s="59" t="s">
        <v>209</v>
      </c>
      <c r="V1" s="59" t="s">
        <v>210</v>
      </c>
      <c r="W1" s="60" t="s">
        <v>211</v>
      </c>
    </row>
    <row r="2" spans="1:23" x14ac:dyDescent="0.2">
      <c r="A2" s="6">
        <v>37636</v>
      </c>
      <c r="B2" s="1">
        <v>0.60028935185185184</v>
      </c>
      <c r="C2" s="1" t="s">
        <v>22</v>
      </c>
      <c r="D2" s="3">
        <v>188541</v>
      </c>
      <c r="E2">
        <v>1</v>
      </c>
      <c r="F2" s="16">
        <v>0.34264132231404965</v>
      </c>
      <c r="G2" s="19">
        <v>0.20139452479338837</v>
      </c>
      <c r="H2" s="19">
        <v>24.405431818181825</v>
      </c>
      <c r="I2" s="19">
        <v>16.560378409090902</v>
      </c>
      <c r="J2" s="19">
        <v>17.196311363636365</v>
      </c>
      <c r="K2" s="19">
        <v>8.5948056818181762</v>
      </c>
      <c r="L2" s="24">
        <v>15</v>
      </c>
      <c r="M2" s="24">
        <v>92.8</v>
      </c>
      <c r="N2" s="24">
        <v>7.4039999999999999</v>
      </c>
      <c r="O2" s="44">
        <v>330.5</v>
      </c>
      <c r="P2" s="3">
        <v>5.5045000000000002</v>
      </c>
      <c r="Q2" s="3">
        <v>6.1955</v>
      </c>
      <c r="R2" s="3">
        <v>0.85299999999999998</v>
      </c>
      <c r="T2" s="24">
        <v>15</v>
      </c>
      <c r="U2">
        <v>828.02</v>
      </c>
      <c r="V2">
        <v>858.46375000000012</v>
      </c>
      <c r="W2">
        <v>95.521249999999995</v>
      </c>
    </row>
    <row r="3" spans="1:23" x14ac:dyDescent="0.2">
      <c r="D3" s="3">
        <v>188542</v>
      </c>
      <c r="E3">
        <v>5</v>
      </c>
      <c r="F3" s="16">
        <v>0.36711570247933889</v>
      </c>
      <c r="G3" s="19">
        <v>0.16893966942148747</v>
      </c>
      <c r="H3" s="16"/>
      <c r="I3" s="19"/>
      <c r="J3" s="16"/>
      <c r="K3" s="24"/>
      <c r="N3" s="24"/>
      <c r="O3" s="44"/>
      <c r="P3" s="3">
        <v>5.0990000000000002</v>
      </c>
      <c r="Q3" s="3">
        <v>6.1905000000000001</v>
      </c>
      <c r="R3" s="3">
        <v>0.83199999999999996</v>
      </c>
      <c r="T3" s="24">
        <v>47</v>
      </c>
      <c r="U3">
        <v>1174.6812500000001</v>
      </c>
      <c r="V3">
        <v>976.31</v>
      </c>
      <c r="W3">
        <v>97.538749999999993</v>
      </c>
    </row>
    <row r="4" spans="1:23" x14ac:dyDescent="0.2">
      <c r="D4" s="3">
        <v>188543</v>
      </c>
      <c r="E4">
        <v>10</v>
      </c>
      <c r="F4" s="16">
        <v>0.37323429752066117</v>
      </c>
      <c r="G4" s="19">
        <v>0.19286033057851226</v>
      </c>
      <c r="H4" s="16"/>
      <c r="I4" s="19"/>
      <c r="J4" s="16"/>
      <c r="K4" s="24"/>
      <c r="N4" s="24"/>
      <c r="O4" s="44"/>
      <c r="P4" s="3">
        <v>5.2889999999999997</v>
      </c>
      <c r="Q4" s="3">
        <v>6.25</v>
      </c>
      <c r="R4" s="3">
        <v>0.86299999999999999</v>
      </c>
      <c r="T4" s="24">
        <v>63</v>
      </c>
      <c r="U4">
        <v>581.62125000000003</v>
      </c>
      <c r="V4">
        <v>691.67624999999998</v>
      </c>
      <c r="W4">
        <v>71.12</v>
      </c>
    </row>
    <row r="5" spans="1:23" x14ac:dyDescent="0.2">
      <c r="D5" s="3">
        <v>188544</v>
      </c>
      <c r="E5">
        <v>20</v>
      </c>
      <c r="F5" s="16">
        <v>0.36711570247933889</v>
      </c>
      <c r="G5" s="19">
        <v>0.19155216942148753</v>
      </c>
      <c r="H5" s="16"/>
      <c r="I5" s="19"/>
      <c r="J5" s="16"/>
      <c r="K5" s="24"/>
      <c r="N5" s="24"/>
      <c r="O5" s="44"/>
      <c r="P5" s="3">
        <v>5.218</v>
      </c>
      <c r="Q5" s="3">
        <v>6.2119999999999997</v>
      </c>
      <c r="R5" s="3">
        <v>0.86299999999999999</v>
      </c>
      <c r="T5" s="24">
        <v>65</v>
      </c>
      <c r="U5">
        <v>446.19499999999999</v>
      </c>
      <c r="V5">
        <v>474.9425</v>
      </c>
      <c r="W5">
        <v>46</v>
      </c>
    </row>
    <row r="6" spans="1:23" x14ac:dyDescent="0.2">
      <c r="D6" s="3">
        <v>188545</v>
      </c>
      <c r="E6">
        <v>30</v>
      </c>
      <c r="F6" s="16">
        <v>0.33040413223140497</v>
      </c>
      <c r="G6" s="19">
        <v>0.17616570247933883</v>
      </c>
      <c r="H6" s="16"/>
      <c r="I6" s="19"/>
      <c r="J6" s="16"/>
      <c r="K6" s="24"/>
      <c r="N6" s="24"/>
      <c r="O6" s="44"/>
      <c r="P6" s="3">
        <v>5.2750000000000004</v>
      </c>
      <c r="Q6" s="3">
        <v>6.1984999999999992</v>
      </c>
      <c r="R6" s="3">
        <v>0.85599999999999998</v>
      </c>
      <c r="T6" s="24">
        <v>79</v>
      </c>
      <c r="U6">
        <v>800.31</v>
      </c>
      <c r="V6">
        <v>836.86625000000004</v>
      </c>
      <c r="W6">
        <v>82.891249999999999</v>
      </c>
    </row>
    <row r="7" spans="1:23" x14ac:dyDescent="0.2">
      <c r="D7" s="3">
        <v>188546</v>
      </c>
      <c r="E7">
        <v>40</v>
      </c>
      <c r="F7" s="16">
        <v>0.3181669421487604</v>
      </c>
      <c r="G7" s="19">
        <v>0.18862438016528904</v>
      </c>
      <c r="H7" s="16"/>
      <c r="I7" s="19"/>
      <c r="J7" s="16"/>
      <c r="K7" s="24"/>
      <c r="M7" s="24">
        <v>93.4</v>
      </c>
      <c r="N7" s="24">
        <v>7.4560000000000004</v>
      </c>
      <c r="O7" s="44">
        <v>333</v>
      </c>
      <c r="P7" s="3">
        <v>5.3230000000000004</v>
      </c>
      <c r="Q7" s="3">
        <v>6.2515000000000001</v>
      </c>
      <c r="R7" s="3">
        <v>0.85850000000000004</v>
      </c>
      <c r="T7" s="24">
        <v>102</v>
      </c>
      <c r="U7">
        <v>582.26750000000004</v>
      </c>
      <c r="V7">
        <v>488.73250000000002</v>
      </c>
      <c r="W7">
        <v>66.38</v>
      </c>
    </row>
    <row r="8" spans="1:23" x14ac:dyDescent="0.2">
      <c r="D8" s="3">
        <v>188547</v>
      </c>
      <c r="E8">
        <v>50</v>
      </c>
      <c r="F8" s="16">
        <v>0.31204834710743806</v>
      </c>
      <c r="G8" s="19">
        <v>4.4103719008264347E-2</v>
      </c>
      <c r="H8" s="16"/>
      <c r="I8" s="19"/>
      <c r="J8" s="16"/>
      <c r="K8" s="24"/>
      <c r="N8" s="24"/>
      <c r="O8" s="44"/>
      <c r="P8" s="3">
        <v>5.6360000000000001</v>
      </c>
      <c r="Q8" s="3">
        <v>6.3390000000000004</v>
      </c>
      <c r="R8" s="3">
        <v>0.87949999999999995</v>
      </c>
      <c r="T8" s="24">
        <v>108</v>
      </c>
      <c r="U8">
        <v>1362.1849999999999</v>
      </c>
      <c r="V8">
        <v>1081.4592500000001</v>
      </c>
      <c r="W8">
        <v>129.47624999999999</v>
      </c>
    </row>
    <row r="9" spans="1:23" x14ac:dyDescent="0.2">
      <c r="D9" s="3">
        <v>188548</v>
      </c>
      <c r="E9">
        <v>75</v>
      </c>
      <c r="F9" s="16">
        <v>9.744090909090912E-2</v>
      </c>
      <c r="G9" s="19">
        <v>0.12122795454545454</v>
      </c>
      <c r="H9" s="16"/>
      <c r="I9" s="19"/>
      <c r="J9" s="16"/>
      <c r="K9" s="24"/>
      <c r="N9" s="24"/>
      <c r="O9" s="44"/>
      <c r="P9" s="3">
        <v>6.45</v>
      </c>
      <c r="Q9" s="3">
        <v>6.8185000000000002</v>
      </c>
      <c r="R9" s="3">
        <v>0.91850000000000009</v>
      </c>
      <c r="T9" s="24">
        <v>125</v>
      </c>
      <c r="U9">
        <v>1027.5187500000002</v>
      </c>
      <c r="V9">
        <v>723.48249999999996</v>
      </c>
      <c r="W9">
        <v>97.846249999999998</v>
      </c>
    </row>
    <row r="10" spans="1:23" x14ac:dyDescent="0.2">
      <c r="D10" s="3">
        <v>188549</v>
      </c>
      <c r="E10">
        <v>100</v>
      </c>
      <c r="F10" s="16">
        <v>2.1259834710743813E-2</v>
      </c>
      <c r="G10" s="19">
        <v>8.7480371900826442E-2</v>
      </c>
      <c r="H10" s="16"/>
      <c r="I10" s="19"/>
      <c r="J10" s="16"/>
      <c r="K10" s="24"/>
      <c r="N10" s="24"/>
      <c r="O10" s="44"/>
      <c r="P10" s="3">
        <v>9.5359999999999996</v>
      </c>
      <c r="Q10" s="3">
        <v>10.583500000000001</v>
      </c>
      <c r="R10" s="3">
        <v>1.1259999999999999</v>
      </c>
      <c r="T10" s="24">
        <v>136</v>
      </c>
      <c r="U10">
        <v>864.48</v>
      </c>
      <c r="V10">
        <v>711.52499999999998</v>
      </c>
      <c r="W10">
        <v>100.6925</v>
      </c>
    </row>
    <row r="11" spans="1:23" x14ac:dyDescent="0.2">
      <c r="D11" s="3">
        <v>188550</v>
      </c>
      <c r="E11">
        <v>140</v>
      </c>
      <c r="F11" s="16">
        <v>9.0774380165289329E-3</v>
      </c>
      <c r="G11" s="19">
        <v>7.7023264462809882E-2</v>
      </c>
      <c r="H11" s="16"/>
      <c r="I11" s="19"/>
      <c r="J11" s="16"/>
      <c r="K11" s="24"/>
      <c r="M11" s="24">
        <v>61.6</v>
      </c>
      <c r="N11" s="24">
        <v>4.1219999999999999</v>
      </c>
      <c r="O11" s="44">
        <v>183.5</v>
      </c>
      <c r="P11" s="3">
        <v>14.32</v>
      </c>
      <c r="Q11" s="3">
        <v>13.24</v>
      </c>
      <c r="R11" s="3">
        <v>1.2484999999999999</v>
      </c>
      <c r="T11" s="24">
        <v>149</v>
      </c>
      <c r="U11">
        <v>979.27250000000004</v>
      </c>
      <c r="V11">
        <v>922.20249999999999</v>
      </c>
      <c r="W11">
        <v>105.99250000000001</v>
      </c>
    </row>
    <row r="12" spans="1:23" x14ac:dyDescent="0.2">
      <c r="A12" s="6">
        <v>37669</v>
      </c>
      <c r="B12" s="1">
        <v>7.0254629629629625E-2</v>
      </c>
      <c r="C12" s="1" t="s">
        <v>47</v>
      </c>
      <c r="D12" s="24">
        <v>244859</v>
      </c>
      <c r="E12">
        <v>1</v>
      </c>
      <c r="F12" s="16">
        <v>0.17185033057851243</v>
      </c>
      <c r="G12" s="19">
        <v>0.11094675619834707</v>
      </c>
      <c r="H12" s="19">
        <v>10.94268714876033</v>
      </c>
      <c r="I12" s="19">
        <v>10.313421415289254</v>
      </c>
      <c r="J12" s="19">
        <v>7.9476348760330575</v>
      </c>
      <c r="K12" s="19">
        <v>5.1191890289256188</v>
      </c>
      <c r="L12" s="24">
        <v>47</v>
      </c>
      <c r="N12" s="24"/>
      <c r="O12" s="44"/>
      <c r="P12" s="24">
        <v>7.4474999999999998</v>
      </c>
      <c r="Q12" s="24">
        <v>7.9805000000000001</v>
      </c>
      <c r="R12" s="24">
        <v>0.874</v>
      </c>
      <c r="S12" s="3">
        <v>31.666</v>
      </c>
      <c r="T12" s="24">
        <v>177</v>
      </c>
      <c r="U12">
        <v>886.9212500000001</v>
      </c>
      <c r="V12">
        <v>867.48749999999995</v>
      </c>
      <c r="W12">
        <v>97.752499999999998</v>
      </c>
    </row>
    <row r="13" spans="1:23" x14ac:dyDescent="0.2">
      <c r="D13" s="35">
        <v>244858</v>
      </c>
      <c r="E13">
        <v>5</v>
      </c>
      <c r="F13" s="16">
        <v>0.14173223140495869</v>
      </c>
      <c r="G13" s="19">
        <v>9.577747933884298E-2</v>
      </c>
      <c r="H13" s="16"/>
      <c r="I13" s="19"/>
      <c r="J13" s="16"/>
      <c r="K13" s="19"/>
      <c r="N13" s="24"/>
      <c r="O13" s="44"/>
      <c r="P13" s="24">
        <v>7.8949999999999996</v>
      </c>
      <c r="Q13" s="24">
        <v>8.4600000000000009</v>
      </c>
      <c r="R13" s="24">
        <v>0.9205000000000001</v>
      </c>
      <c r="T13" s="24">
        <v>194</v>
      </c>
      <c r="U13">
        <v>1123.8924999999999</v>
      </c>
      <c r="V13">
        <v>984.04</v>
      </c>
      <c r="W13">
        <v>112.6</v>
      </c>
    </row>
    <row r="14" spans="1:23" x14ac:dyDescent="0.2">
      <c r="D14" s="35">
        <v>244857</v>
      </c>
      <c r="E14">
        <v>10</v>
      </c>
      <c r="F14" s="16">
        <v>0.18779520661157029</v>
      </c>
      <c r="G14" s="19">
        <v>9.2530785123966924E-2</v>
      </c>
      <c r="H14" s="16"/>
      <c r="I14" s="19"/>
      <c r="J14" s="16"/>
      <c r="K14" s="24"/>
      <c r="N14" s="24"/>
      <c r="O14" s="44"/>
      <c r="P14" s="24">
        <v>7.8414999999999999</v>
      </c>
      <c r="Q14" s="24">
        <v>8.2929999999999993</v>
      </c>
      <c r="R14" s="24">
        <v>0.87050000000000005</v>
      </c>
      <c r="T14" s="24">
        <v>199</v>
      </c>
      <c r="U14">
        <v>1155.2404999999999</v>
      </c>
      <c r="V14">
        <v>1173.5109999999997</v>
      </c>
      <c r="W14">
        <v>118.25649999999999</v>
      </c>
    </row>
    <row r="15" spans="1:23" x14ac:dyDescent="0.2">
      <c r="D15" s="24">
        <v>244856</v>
      </c>
      <c r="E15">
        <v>20</v>
      </c>
      <c r="F15" s="16">
        <v>0.17007867768595042</v>
      </c>
      <c r="G15" s="19">
        <v>0.12802797520661155</v>
      </c>
      <c r="H15" s="16"/>
      <c r="I15" s="19"/>
      <c r="J15" s="16"/>
      <c r="K15" s="24"/>
      <c r="N15" s="24"/>
      <c r="O15" s="44"/>
      <c r="P15" s="24">
        <v>7.95</v>
      </c>
      <c r="Q15" s="24">
        <v>8.3620000000000001</v>
      </c>
      <c r="R15" s="24">
        <v>0.91850000000000009</v>
      </c>
      <c r="T15" s="24">
        <v>212</v>
      </c>
      <c r="U15">
        <v>1302.4875</v>
      </c>
      <c r="V15">
        <v>1226.4749999999999</v>
      </c>
      <c r="W15">
        <v>120.21875</v>
      </c>
    </row>
    <row r="16" spans="1:23" x14ac:dyDescent="0.2">
      <c r="D16" s="35">
        <v>244855</v>
      </c>
      <c r="E16">
        <v>30</v>
      </c>
      <c r="F16" s="16">
        <v>0.16122041322314051</v>
      </c>
      <c r="G16" s="19">
        <v>9.1214070247933821E-2</v>
      </c>
      <c r="H16" s="16"/>
      <c r="I16" s="19"/>
      <c r="J16" s="16"/>
      <c r="K16" s="24"/>
      <c r="N16" s="24"/>
      <c r="O16" s="44"/>
      <c r="P16" s="24">
        <v>7.99</v>
      </c>
      <c r="Q16" s="24">
        <v>8.4309999999999992</v>
      </c>
      <c r="R16" s="24">
        <v>0.91300000000000003</v>
      </c>
      <c r="T16" s="24">
        <v>225</v>
      </c>
      <c r="U16">
        <v>1139.6287500000001</v>
      </c>
      <c r="V16">
        <v>1015.285</v>
      </c>
      <c r="W16">
        <v>105.7</v>
      </c>
    </row>
    <row r="17" spans="1:23" x14ac:dyDescent="0.2">
      <c r="D17" s="35">
        <v>244854</v>
      </c>
      <c r="E17">
        <v>40</v>
      </c>
      <c r="F17" s="16">
        <v>0.14881884297520664</v>
      </c>
      <c r="G17" s="19">
        <v>9.7292603305785097E-2</v>
      </c>
      <c r="H17" s="16"/>
      <c r="I17" s="19"/>
      <c r="J17" s="16"/>
      <c r="K17" s="24"/>
      <c r="M17" s="19">
        <v>82.138296054923657</v>
      </c>
      <c r="N17" s="19">
        <v>6.4815000000000005</v>
      </c>
      <c r="O17" s="19">
        <v>289.5</v>
      </c>
      <c r="P17" s="24">
        <v>8.4209999999999994</v>
      </c>
      <c r="Q17" s="24">
        <v>8.7805</v>
      </c>
      <c r="R17" s="24">
        <v>0.9325</v>
      </c>
      <c r="S17" s="3">
        <v>31.818999999999999</v>
      </c>
      <c r="T17" s="24">
        <v>246</v>
      </c>
      <c r="U17">
        <v>899.4837500000001</v>
      </c>
      <c r="V17">
        <v>859.57500000000005</v>
      </c>
      <c r="W17">
        <v>95.128749999999997</v>
      </c>
    </row>
    <row r="18" spans="1:23" x14ac:dyDescent="0.2">
      <c r="D18" s="24">
        <v>244853</v>
      </c>
      <c r="E18">
        <v>50</v>
      </c>
      <c r="F18" s="16">
        <v>0.11692909090909094</v>
      </c>
      <c r="G18" s="19">
        <v>9.9204545454545406E-2</v>
      </c>
      <c r="H18" s="16"/>
      <c r="I18" s="19"/>
      <c r="J18" s="16"/>
      <c r="K18" s="24"/>
      <c r="N18" s="24"/>
      <c r="O18" s="44"/>
      <c r="P18" s="24">
        <v>8.6315000000000008</v>
      </c>
      <c r="Q18" s="24">
        <v>8.9719999999999995</v>
      </c>
      <c r="R18" s="24">
        <v>0.94750000000000001</v>
      </c>
      <c r="T18" s="24">
        <v>259</v>
      </c>
      <c r="U18">
        <v>1016.05875</v>
      </c>
      <c r="V18">
        <v>1018.42875</v>
      </c>
      <c r="W18">
        <v>99.762500000000003</v>
      </c>
    </row>
    <row r="19" spans="1:23" x14ac:dyDescent="0.2">
      <c r="D19" s="35">
        <v>244852</v>
      </c>
      <c r="E19">
        <v>75</v>
      </c>
      <c r="F19" s="16">
        <v>3.8903305785123979E-2</v>
      </c>
      <c r="G19" s="19">
        <v>6.9022561983471037E-2</v>
      </c>
      <c r="H19" s="16"/>
      <c r="I19" s="19"/>
      <c r="J19" s="16"/>
      <c r="K19" s="24"/>
      <c r="N19" s="24"/>
      <c r="O19" s="44"/>
      <c r="P19" s="24">
        <v>11.313500000000001</v>
      </c>
      <c r="Q19" s="24">
        <v>10.749000000000001</v>
      </c>
      <c r="R19" s="24">
        <v>1.0735000000000001</v>
      </c>
      <c r="T19" s="24">
        <v>292</v>
      </c>
      <c r="U19">
        <v>1267.7629999999999</v>
      </c>
      <c r="V19">
        <v>1164.7805000000001</v>
      </c>
      <c r="W19">
        <v>124.11800000000001</v>
      </c>
    </row>
    <row r="20" spans="1:23" x14ac:dyDescent="0.2">
      <c r="D20" s="35">
        <v>244851</v>
      </c>
      <c r="E20">
        <v>100</v>
      </c>
      <c r="F20" s="16">
        <v>1.1670991735537189E-2</v>
      </c>
      <c r="G20" s="19">
        <v>4.083526859504133E-2</v>
      </c>
      <c r="H20" s="16"/>
      <c r="I20" s="19"/>
      <c r="J20" s="16"/>
      <c r="K20" s="24"/>
      <c r="N20" s="24"/>
      <c r="O20" s="44"/>
      <c r="P20" s="24">
        <v>12.824</v>
      </c>
      <c r="Q20" s="24">
        <v>10.181999999999999</v>
      </c>
      <c r="R20" s="24">
        <v>1.0030000000000001</v>
      </c>
      <c r="T20" s="24">
        <v>297</v>
      </c>
      <c r="U20">
        <v>1221.65725</v>
      </c>
      <c r="V20">
        <v>1039.8727500000002</v>
      </c>
      <c r="W20">
        <v>110.70375</v>
      </c>
    </row>
    <row r="21" spans="1:23" x14ac:dyDescent="0.2">
      <c r="D21" s="24">
        <v>244850</v>
      </c>
      <c r="E21">
        <v>140</v>
      </c>
      <c r="F21" s="16">
        <v>9.0774380165289225E-3</v>
      </c>
      <c r="G21" s="19">
        <v>4.5073264462809917E-2</v>
      </c>
      <c r="H21" s="16"/>
      <c r="I21" s="19"/>
      <c r="J21" s="16"/>
      <c r="K21" s="24"/>
      <c r="M21" s="19">
        <v>52.226802165644905</v>
      </c>
      <c r="N21" s="19">
        <v>3.3164999999999996</v>
      </c>
      <c r="O21" s="19">
        <v>148</v>
      </c>
      <c r="P21" s="24">
        <v>18.358499999999999</v>
      </c>
      <c r="Q21" s="24">
        <v>13.225999999999999</v>
      </c>
      <c r="R21" s="24">
        <v>1.3129999999999999</v>
      </c>
      <c r="S21" s="3">
        <v>34.886000000000003</v>
      </c>
      <c r="T21" s="24">
        <v>304</v>
      </c>
      <c r="U21">
        <v>1235.8425</v>
      </c>
      <c r="V21">
        <v>1076.0450000000001</v>
      </c>
      <c r="W21">
        <v>109.58750000000001</v>
      </c>
    </row>
    <row r="22" spans="1:23" x14ac:dyDescent="0.2">
      <c r="A22" s="6">
        <v>37684</v>
      </c>
      <c r="B22" s="1">
        <v>0.56944444444444442</v>
      </c>
      <c r="C22" s="1" t="s">
        <v>47</v>
      </c>
      <c r="E22">
        <v>1</v>
      </c>
      <c r="H22" s="16"/>
      <c r="I22" s="19"/>
      <c r="J22" s="16"/>
      <c r="K22" s="19"/>
      <c r="L22" s="24">
        <v>63</v>
      </c>
      <c r="N22" s="24"/>
      <c r="O22" s="44"/>
      <c r="P22" s="19"/>
      <c r="Q22" s="19"/>
      <c r="R22" s="19"/>
      <c r="T22" s="24">
        <v>315</v>
      </c>
      <c r="U22">
        <v>961.41499999999996</v>
      </c>
      <c r="V22">
        <v>949.10249999999996</v>
      </c>
      <c r="W22">
        <v>104.47</v>
      </c>
    </row>
    <row r="23" spans="1:23" x14ac:dyDescent="0.2">
      <c r="E23">
        <v>5</v>
      </c>
      <c r="H23" s="16"/>
      <c r="I23" s="19"/>
      <c r="J23" s="16"/>
      <c r="K23" s="24"/>
      <c r="N23" s="24"/>
      <c r="O23" s="44"/>
      <c r="P23" s="19"/>
      <c r="Q23" s="19"/>
      <c r="R23" s="19"/>
      <c r="T23" s="24">
        <v>356</v>
      </c>
      <c r="U23">
        <v>951.27974999999992</v>
      </c>
      <c r="V23">
        <v>1028.0355</v>
      </c>
      <c r="W23">
        <v>101.4825</v>
      </c>
    </row>
    <row r="24" spans="1:23" x14ac:dyDescent="0.2">
      <c r="E24">
        <v>10</v>
      </c>
      <c r="G24" s="7"/>
      <c r="H24" s="16"/>
      <c r="I24" s="19"/>
      <c r="J24" s="16"/>
      <c r="K24" s="24"/>
      <c r="N24" s="24"/>
      <c r="O24" s="44"/>
      <c r="P24" s="19"/>
      <c r="Q24" s="19"/>
      <c r="R24" s="19"/>
      <c r="T24" s="24"/>
    </row>
    <row r="25" spans="1:23" x14ac:dyDescent="0.2">
      <c r="E25">
        <v>20</v>
      </c>
      <c r="G25" s="7"/>
      <c r="H25" s="16"/>
      <c r="I25" s="19"/>
      <c r="J25" s="16"/>
      <c r="K25" s="24"/>
      <c r="N25" s="24"/>
      <c r="O25" s="44"/>
      <c r="P25" s="19"/>
      <c r="Q25" s="19"/>
      <c r="R25" s="19"/>
      <c r="T25" s="24"/>
    </row>
    <row r="26" spans="1:23" x14ac:dyDescent="0.2">
      <c r="E26">
        <v>30</v>
      </c>
      <c r="G26" s="7"/>
      <c r="H26" s="16"/>
      <c r="I26" s="19"/>
      <c r="J26" s="16"/>
      <c r="K26" s="24"/>
      <c r="N26" s="24"/>
      <c r="O26" s="44"/>
      <c r="P26" s="19"/>
      <c r="Q26" s="19"/>
      <c r="R26" s="19"/>
      <c r="T26" s="24"/>
    </row>
    <row r="27" spans="1:23" x14ac:dyDescent="0.2">
      <c r="E27">
        <v>40</v>
      </c>
      <c r="H27" s="16"/>
      <c r="I27" s="19"/>
      <c r="J27" s="16"/>
      <c r="K27" s="24"/>
      <c r="N27" s="24"/>
      <c r="O27" s="44"/>
      <c r="P27" s="19"/>
      <c r="Q27" s="19"/>
      <c r="R27" s="19"/>
      <c r="T27" s="24"/>
    </row>
    <row r="28" spans="1:23" x14ac:dyDescent="0.2">
      <c r="E28">
        <v>50</v>
      </c>
      <c r="H28" s="16"/>
      <c r="I28" s="19"/>
      <c r="J28" s="16"/>
      <c r="K28" s="24"/>
      <c r="N28" s="24"/>
      <c r="O28" s="44"/>
      <c r="P28" s="19"/>
      <c r="Q28" s="19"/>
      <c r="R28" s="19"/>
      <c r="T28" s="24"/>
    </row>
    <row r="29" spans="1:23" x14ac:dyDescent="0.2">
      <c r="D29" s="3">
        <v>258855</v>
      </c>
      <c r="E29">
        <v>75</v>
      </c>
      <c r="F29" s="16">
        <v>0.33040413223140508</v>
      </c>
      <c r="G29" s="19">
        <v>0.14490056776859483</v>
      </c>
      <c r="H29" s="16"/>
      <c r="I29" s="19"/>
      <c r="J29" s="16"/>
      <c r="K29" s="24"/>
      <c r="N29" s="24"/>
      <c r="O29" s="44"/>
      <c r="P29" s="19">
        <v>6.17</v>
      </c>
      <c r="Q29" s="19">
        <v>8.2465000000000011</v>
      </c>
      <c r="R29" s="19">
        <v>0.85600000000000009</v>
      </c>
      <c r="T29" s="24"/>
    </row>
    <row r="30" spans="1:23" x14ac:dyDescent="0.2">
      <c r="D30" s="3">
        <v>258854</v>
      </c>
      <c r="E30">
        <v>100</v>
      </c>
      <c r="F30" s="16">
        <v>0.36222082644628106</v>
      </c>
      <c r="G30" s="19">
        <v>0.1649083735537189</v>
      </c>
      <c r="H30" s="16"/>
      <c r="I30" s="19"/>
      <c r="J30" s="16"/>
      <c r="K30" s="24"/>
      <c r="N30" s="24"/>
      <c r="O30" s="44"/>
      <c r="P30" s="19">
        <v>7.1185</v>
      </c>
      <c r="Q30" s="19">
        <v>8.5195000000000007</v>
      </c>
      <c r="R30" s="19">
        <v>0.91600000000000004</v>
      </c>
      <c r="S30" s="3">
        <v>31.818999999999999</v>
      </c>
      <c r="T30" s="24"/>
    </row>
    <row r="31" spans="1:23" x14ac:dyDescent="0.2">
      <c r="D31" s="3">
        <v>258853</v>
      </c>
      <c r="E31">
        <v>140</v>
      </c>
      <c r="F31" s="16">
        <v>4.6771636363636376E-2</v>
      </c>
      <c r="G31" s="19">
        <v>8.3994063636363636E-2</v>
      </c>
      <c r="H31" s="16"/>
      <c r="I31" s="19"/>
      <c r="J31" s="16"/>
      <c r="K31" s="24"/>
      <c r="M31" s="44">
        <v>83.641800818623722</v>
      </c>
      <c r="N31" s="19">
        <v>6.29</v>
      </c>
      <c r="O31" s="24">
        <v>281</v>
      </c>
      <c r="P31" s="19">
        <v>9.8009999999999984</v>
      </c>
      <c r="Q31" s="19">
        <v>10.4315</v>
      </c>
      <c r="R31" s="19">
        <v>0.99750000000000005</v>
      </c>
      <c r="T31" s="24"/>
    </row>
    <row r="32" spans="1:23" x14ac:dyDescent="0.2">
      <c r="A32" s="6">
        <v>37686</v>
      </c>
      <c r="B32" s="1">
        <v>1.3194444444444444E-2</v>
      </c>
      <c r="C32" s="1" t="s">
        <v>47</v>
      </c>
      <c r="E32">
        <v>1</v>
      </c>
      <c r="H32" s="19">
        <v>30.098510537190087</v>
      </c>
      <c r="I32" s="19">
        <v>15.614123962809913</v>
      </c>
      <c r="J32" s="19">
        <v>8.122434917355374</v>
      </c>
      <c r="K32" s="19">
        <v>3.4381303326446253</v>
      </c>
      <c r="L32" s="24">
        <v>65</v>
      </c>
      <c r="M32" s="44"/>
      <c r="N32" s="44"/>
      <c r="O32" s="19"/>
      <c r="P32" s="19"/>
      <c r="Q32" s="19"/>
      <c r="R32" s="19"/>
      <c r="T32" s="24"/>
    </row>
    <row r="33" spans="1:20" x14ac:dyDescent="0.2">
      <c r="D33" s="3">
        <v>258863</v>
      </c>
      <c r="E33">
        <v>5</v>
      </c>
      <c r="F33" s="16">
        <v>0.36099710743801661</v>
      </c>
      <c r="G33" s="19">
        <v>0.15280579256198334</v>
      </c>
      <c r="H33" s="16"/>
      <c r="I33" s="19"/>
      <c r="J33" s="16"/>
      <c r="K33" s="24"/>
      <c r="M33" s="44">
        <v>100.09010947477898</v>
      </c>
      <c r="N33" s="19">
        <v>8.6039999999999992</v>
      </c>
      <c r="O33" s="24">
        <v>384.5</v>
      </c>
      <c r="P33" s="19">
        <v>6.6970000000000001</v>
      </c>
      <c r="Q33" s="19">
        <v>7.9245000000000001</v>
      </c>
      <c r="R33" s="19">
        <v>0.94450000000000001</v>
      </c>
      <c r="S33" s="3">
        <v>32.378</v>
      </c>
      <c r="T33" s="24"/>
    </row>
    <row r="34" spans="1:20" x14ac:dyDescent="0.2">
      <c r="E34">
        <v>10</v>
      </c>
      <c r="H34" s="16"/>
      <c r="I34" s="19"/>
      <c r="J34" s="16"/>
      <c r="K34" s="24"/>
      <c r="N34" s="24"/>
      <c r="O34" s="44"/>
      <c r="P34" s="19"/>
      <c r="Q34" s="19"/>
      <c r="R34" s="19"/>
      <c r="T34" s="24"/>
    </row>
    <row r="35" spans="1:20" x14ac:dyDescent="0.2">
      <c r="E35">
        <v>20</v>
      </c>
      <c r="H35" s="16"/>
      <c r="I35" s="19"/>
      <c r="J35" s="16"/>
      <c r="K35" s="24"/>
      <c r="M35" s="44"/>
      <c r="N35" s="19"/>
      <c r="O35" s="24"/>
      <c r="P35" s="19"/>
      <c r="Q35" s="19"/>
      <c r="R35" s="19"/>
      <c r="T35" s="24"/>
    </row>
    <row r="36" spans="1:20" x14ac:dyDescent="0.2">
      <c r="E36">
        <v>30</v>
      </c>
      <c r="G36" s="7"/>
      <c r="H36" s="16"/>
      <c r="I36" s="19"/>
      <c r="J36" s="16"/>
      <c r="K36" s="24"/>
      <c r="M36" s="44"/>
      <c r="N36" s="19"/>
      <c r="O36" s="24"/>
      <c r="P36" s="19"/>
      <c r="Q36" s="19"/>
      <c r="R36" s="19"/>
      <c r="T36" s="24"/>
    </row>
    <row r="37" spans="1:20" x14ac:dyDescent="0.2">
      <c r="D37" s="3">
        <v>258862</v>
      </c>
      <c r="E37">
        <v>40</v>
      </c>
      <c r="F37" s="16">
        <v>0.37201057851239683</v>
      </c>
      <c r="G37" s="19">
        <v>0.15067652148760324</v>
      </c>
      <c r="H37" s="16"/>
      <c r="I37" s="19"/>
      <c r="J37" s="16"/>
      <c r="K37" s="24"/>
      <c r="N37" s="24"/>
      <c r="O37" s="44"/>
      <c r="P37" s="19">
        <v>6.3354999999999997</v>
      </c>
      <c r="Q37" s="19">
        <v>7.7545000000000002</v>
      </c>
      <c r="R37" s="19">
        <v>0.83499999999999996</v>
      </c>
      <c r="S37" s="3">
        <v>32.319000000000003</v>
      </c>
      <c r="T37" s="24"/>
    </row>
    <row r="38" spans="1:20" x14ac:dyDescent="0.2">
      <c r="E38">
        <v>50</v>
      </c>
      <c r="G38" s="7"/>
      <c r="H38" s="16"/>
      <c r="I38" s="19"/>
      <c r="J38" s="16"/>
      <c r="K38" s="24"/>
      <c r="N38" s="24"/>
      <c r="O38" s="44"/>
      <c r="P38" s="19"/>
      <c r="Q38" s="19"/>
      <c r="R38" s="19"/>
      <c r="T38" s="24"/>
    </row>
    <row r="39" spans="1:20" x14ac:dyDescent="0.2">
      <c r="D39" s="3">
        <v>258861</v>
      </c>
      <c r="E39">
        <v>75</v>
      </c>
      <c r="F39" s="16">
        <v>0.15377947107438014</v>
      </c>
      <c r="G39" s="19">
        <v>0.10346452892561983</v>
      </c>
      <c r="H39" s="16"/>
      <c r="I39" s="19"/>
      <c r="J39" s="16"/>
      <c r="K39" s="24"/>
      <c r="N39" s="24"/>
      <c r="O39" s="44"/>
      <c r="P39" s="19">
        <v>8.1329999999999991</v>
      </c>
      <c r="Q39" s="19">
        <v>8.6765000000000008</v>
      </c>
      <c r="R39" s="19">
        <v>0.94399999999999995</v>
      </c>
      <c r="T39" s="24"/>
    </row>
    <row r="40" spans="1:20" x14ac:dyDescent="0.2">
      <c r="E40">
        <v>100</v>
      </c>
      <c r="H40" s="16"/>
      <c r="I40" s="19"/>
      <c r="J40" s="16"/>
      <c r="K40" s="24"/>
      <c r="N40" s="24"/>
      <c r="O40" s="44"/>
      <c r="P40" s="19"/>
      <c r="Q40" s="19"/>
      <c r="R40" s="19"/>
      <c r="T40" s="24"/>
    </row>
    <row r="41" spans="1:20" x14ac:dyDescent="0.2">
      <c r="D41" s="3">
        <v>258860</v>
      </c>
      <c r="E41">
        <v>140</v>
      </c>
      <c r="F41" s="16">
        <v>3.8976363636363635E-2</v>
      </c>
      <c r="G41" s="19">
        <v>5.3202736363636358E-2</v>
      </c>
      <c r="H41" s="16"/>
      <c r="I41" s="19"/>
      <c r="J41" s="16"/>
      <c r="K41" s="24"/>
      <c r="M41" s="44">
        <v>77.772818823999998</v>
      </c>
      <c r="N41" s="19">
        <v>5.5514999999999999</v>
      </c>
      <c r="O41" s="24">
        <v>248</v>
      </c>
      <c r="P41" s="19">
        <v>12.1435</v>
      </c>
      <c r="Q41" s="19">
        <v>12.901499999999999</v>
      </c>
      <c r="R41" s="19">
        <v>1.1200000000000001</v>
      </c>
      <c r="T41" s="24"/>
    </row>
    <row r="42" spans="1:20" x14ac:dyDescent="0.2">
      <c r="A42" s="6">
        <v>37700</v>
      </c>
      <c r="B42" s="1">
        <v>0.72013888888888899</v>
      </c>
      <c r="C42" s="1" t="s">
        <v>47</v>
      </c>
      <c r="D42" s="3">
        <v>181091</v>
      </c>
      <c r="E42">
        <v>1</v>
      </c>
      <c r="F42" s="16">
        <v>3.4894804132231401</v>
      </c>
      <c r="G42" s="19">
        <v>5.1779386776859157E-2</v>
      </c>
      <c r="H42" s="19">
        <v>217.23745673553719</v>
      </c>
      <c r="I42" s="19">
        <v>21.841890264462766</v>
      </c>
      <c r="J42" s="19">
        <v>164.68096272727271</v>
      </c>
      <c r="K42" s="19">
        <v>10.338992772727245</v>
      </c>
      <c r="L42" s="24">
        <v>79</v>
      </c>
      <c r="M42" s="44">
        <v>101.46194355136441</v>
      </c>
      <c r="N42" s="19">
        <v>8.625</v>
      </c>
      <c r="O42" s="24">
        <v>385</v>
      </c>
      <c r="P42" s="19">
        <v>5.7294999999999998</v>
      </c>
      <c r="Q42" s="19">
        <v>6.9385000000000003</v>
      </c>
      <c r="R42" s="19">
        <v>0.749</v>
      </c>
      <c r="S42" s="3">
        <v>31.448</v>
      </c>
      <c r="T42" s="24"/>
    </row>
    <row r="43" spans="1:20" x14ac:dyDescent="0.2">
      <c r="D43" s="3">
        <v>181090</v>
      </c>
      <c r="E43">
        <v>5</v>
      </c>
      <c r="F43" s="16">
        <v>3.3769165289256198</v>
      </c>
      <c r="G43" s="19">
        <v>0.16434327107437943</v>
      </c>
      <c r="H43" s="16"/>
      <c r="I43" s="19"/>
      <c r="J43" s="16"/>
      <c r="K43" s="24"/>
      <c r="M43" s="44"/>
      <c r="N43" s="19"/>
      <c r="O43" s="24"/>
      <c r="P43" s="19">
        <v>5.6180000000000003</v>
      </c>
      <c r="Q43" s="19">
        <v>6.9864999999999995</v>
      </c>
      <c r="R43" s="19">
        <v>0.83499999999999996</v>
      </c>
      <c r="T43" s="24"/>
    </row>
    <row r="44" spans="1:20" x14ac:dyDescent="0.2">
      <c r="D44" s="3">
        <v>181089</v>
      </c>
      <c r="E44">
        <v>10</v>
      </c>
      <c r="F44" s="16">
        <v>2.7015332231404967</v>
      </c>
      <c r="G44" s="19">
        <v>2.2512776859503449E-2</v>
      </c>
      <c r="H44" s="16"/>
      <c r="I44" s="19"/>
      <c r="J44" s="16"/>
      <c r="K44" s="24"/>
      <c r="M44" s="44"/>
      <c r="N44" s="19"/>
      <c r="O44" s="24"/>
      <c r="P44" s="19">
        <v>5.8330000000000002</v>
      </c>
      <c r="Q44" s="19">
        <v>7.0809999999999995</v>
      </c>
      <c r="R44" s="19">
        <v>0.77049999999999996</v>
      </c>
      <c r="T44" s="24"/>
    </row>
    <row r="45" spans="1:20" x14ac:dyDescent="0.2">
      <c r="D45" s="3">
        <v>181088</v>
      </c>
      <c r="E45">
        <v>20</v>
      </c>
      <c r="F45" s="16">
        <v>3.4894804132231401</v>
      </c>
      <c r="G45" s="19">
        <v>5.1779386776859157E-2</v>
      </c>
      <c r="H45" s="16"/>
      <c r="I45" s="19"/>
      <c r="J45" s="16"/>
      <c r="K45" s="24"/>
      <c r="M45" s="44"/>
      <c r="N45" s="19"/>
      <c r="O45" s="24"/>
      <c r="P45" s="19">
        <v>5.6375000000000002</v>
      </c>
      <c r="Q45" s="19">
        <v>6.9640000000000004</v>
      </c>
      <c r="R45" s="19">
        <v>0.75350000000000006</v>
      </c>
      <c r="T45" s="24"/>
    </row>
    <row r="46" spans="1:20" x14ac:dyDescent="0.2">
      <c r="D46" s="3">
        <v>181087</v>
      </c>
      <c r="E46">
        <v>30</v>
      </c>
      <c r="F46" s="16">
        <v>3.3769165289256193</v>
      </c>
      <c r="G46" s="19">
        <v>0.16434327107438004</v>
      </c>
      <c r="H46" s="16"/>
      <c r="I46" s="19"/>
      <c r="J46" s="16"/>
      <c r="K46" s="24"/>
      <c r="N46" s="24"/>
      <c r="O46" s="44"/>
      <c r="P46" s="19">
        <v>5.7234999999999996</v>
      </c>
      <c r="Q46" s="19">
        <v>6.9145000000000003</v>
      </c>
      <c r="R46" s="19">
        <v>0.745</v>
      </c>
      <c r="T46" s="24"/>
    </row>
    <row r="47" spans="1:20" x14ac:dyDescent="0.2">
      <c r="D47" s="3">
        <v>181086</v>
      </c>
      <c r="E47">
        <v>40</v>
      </c>
      <c r="F47" s="16">
        <v>3.264352644628099</v>
      </c>
      <c r="G47" s="19">
        <v>0.54931175537190002</v>
      </c>
      <c r="H47" s="16"/>
      <c r="I47" s="19"/>
      <c r="J47" s="16"/>
      <c r="K47" s="24"/>
      <c r="M47" s="44">
        <v>101.76708962018841</v>
      </c>
      <c r="N47" s="19">
        <v>8.5845000000000002</v>
      </c>
      <c r="O47" s="24">
        <v>383</v>
      </c>
      <c r="P47" s="19">
        <v>5.6849999999999996</v>
      </c>
      <c r="Q47" s="19">
        <v>6.9135</v>
      </c>
      <c r="R47" s="19">
        <v>0.755</v>
      </c>
      <c r="S47" s="3">
        <v>31.45</v>
      </c>
      <c r="T47" s="24"/>
    </row>
    <row r="48" spans="1:20" x14ac:dyDescent="0.2">
      <c r="D48" s="3">
        <v>181085</v>
      </c>
      <c r="E48">
        <v>50</v>
      </c>
      <c r="F48" s="16">
        <v>3.4894804132231405</v>
      </c>
      <c r="G48" s="19">
        <v>0.32418398677685817</v>
      </c>
      <c r="H48" s="16"/>
      <c r="I48" s="19"/>
      <c r="K48" s="24"/>
      <c r="M48" s="44"/>
      <c r="N48" s="19"/>
      <c r="O48" s="24"/>
      <c r="P48" s="19">
        <v>5.7520000000000007</v>
      </c>
      <c r="Q48" s="19">
        <v>6.8940000000000001</v>
      </c>
      <c r="R48" s="19">
        <v>0.74</v>
      </c>
      <c r="T48" s="24"/>
    </row>
    <row r="49" spans="1:20" x14ac:dyDescent="0.2">
      <c r="D49" s="3">
        <v>181084</v>
      </c>
      <c r="E49">
        <v>75</v>
      </c>
      <c r="F49" s="16">
        <v>0.14527553719008265</v>
      </c>
      <c r="G49" s="19">
        <v>0.12054326280991734</v>
      </c>
      <c r="H49" s="16"/>
      <c r="I49" s="19"/>
      <c r="K49" s="24"/>
      <c r="M49" s="44"/>
      <c r="N49" s="19"/>
      <c r="O49" s="24"/>
      <c r="P49" s="19">
        <v>8.2360000000000007</v>
      </c>
      <c r="Q49" s="19">
        <v>8.6464999999999996</v>
      </c>
      <c r="R49" s="19">
        <v>0.87749999999999995</v>
      </c>
      <c r="T49" s="24"/>
    </row>
    <row r="50" spans="1:20" x14ac:dyDescent="0.2">
      <c r="D50" s="3">
        <v>181083</v>
      </c>
      <c r="E50">
        <v>100</v>
      </c>
      <c r="F50" s="16">
        <v>0.12401570247933885</v>
      </c>
      <c r="G50" s="19">
        <v>8.6066897520661184E-2</v>
      </c>
      <c r="H50" s="16"/>
      <c r="I50" s="19"/>
      <c r="K50" s="24"/>
      <c r="N50" s="24"/>
      <c r="O50" s="44"/>
      <c r="P50" s="19">
        <v>8.2360000000000007</v>
      </c>
      <c r="Q50" s="19">
        <v>8.7334999999999994</v>
      </c>
      <c r="R50" s="19">
        <v>0.87549999999999994</v>
      </c>
      <c r="T50" s="24"/>
    </row>
    <row r="51" spans="1:20" x14ac:dyDescent="0.2">
      <c r="D51" s="3">
        <v>181082</v>
      </c>
      <c r="E51">
        <v>140</v>
      </c>
      <c r="F51" s="16">
        <v>6.3779504132231435E-2</v>
      </c>
      <c r="G51" s="19">
        <v>8.1992095867768566E-2</v>
      </c>
      <c r="H51" s="16"/>
      <c r="I51" s="19"/>
      <c r="K51" s="24"/>
      <c r="M51" s="44">
        <v>77.946144016219989</v>
      </c>
      <c r="N51" s="19">
        <v>5.625</v>
      </c>
      <c r="O51" s="24">
        <v>251</v>
      </c>
      <c r="P51" s="19">
        <v>12.742000000000001</v>
      </c>
      <c r="Q51" s="19">
        <v>12.534500000000001</v>
      </c>
      <c r="R51" s="19">
        <v>1.1625000000000001</v>
      </c>
      <c r="S51" s="3">
        <v>33.234999999999999</v>
      </c>
      <c r="T51" s="24"/>
    </row>
    <row r="52" spans="1:20" s="64" customFormat="1" x14ac:dyDescent="0.2">
      <c r="A52" s="61">
        <v>37723</v>
      </c>
      <c r="B52" s="62">
        <v>0.6310648148148148</v>
      </c>
      <c r="C52" s="62" t="s">
        <v>57</v>
      </c>
      <c r="D52" s="63">
        <v>261512</v>
      </c>
      <c r="E52" s="64">
        <v>4</v>
      </c>
      <c r="F52" s="65">
        <v>4.217387593984963</v>
      </c>
      <c r="G52" s="66">
        <v>0.93360916353383516</v>
      </c>
      <c r="H52" s="67">
        <v>717.1692918233083</v>
      </c>
      <c r="I52" s="68">
        <v>136.3672027725564</v>
      </c>
      <c r="J52" s="67">
        <v>270.45595441729324</v>
      </c>
      <c r="K52" s="68">
        <v>46.587899436090247</v>
      </c>
      <c r="L52" s="69">
        <v>102</v>
      </c>
      <c r="M52" s="70">
        <v>108.76341087556045</v>
      </c>
      <c r="N52" s="68">
        <v>8.8859999999999992</v>
      </c>
      <c r="O52" s="69">
        <v>397</v>
      </c>
      <c r="P52" s="68">
        <v>0.1255</v>
      </c>
      <c r="Q52" s="68">
        <v>0.47399999999999998</v>
      </c>
      <c r="R52" s="68">
        <v>0.39200000000000002</v>
      </c>
      <c r="S52" s="71">
        <v>31.411000000000001</v>
      </c>
      <c r="T52" s="69"/>
    </row>
    <row r="53" spans="1:20" s="64" customFormat="1" x14ac:dyDescent="0.2">
      <c r="A53" s="61"/>
      <c r="B53" s="62"/>
      <c r="C53" s="62"/>
      <c r="D53" s="63">
        <v>261511</v>
      </c>
      <c r="E53" s="64">
        <v>10</v>
      </c>
      <c r="F53" s="65">
        <v>4.2812874060150374</v>
      </c>
      <c r="G53" s="66">
        <v>0.87190333646616658</v>
      </c>
      <c r="H53" s="67"/>
      <c r="I53" s="68"/>
      <c r="J53" s="67"/>
      <c r="K53" s="69"/>
      <c r="M53" s="70"/>
      <c r="N53" s="68"/>
      <c r="O53" s="70"/>
      <c r="P53" s="68">
        <v>0.192</v>
      </c>
      <c r="Q53" s="68">
        <v>0.67</v>
      </c>
      <c r="R53" s="68">
        <v>0.33150000000000002</v>
      </c>
      <c r="S53" s="71"/>
      <c r="T53" s="69"/>
    </row>
    <row r="54" spans="1:20" s="64" customFormat="1" x14ac:dyDescent="0.2">
      <c r="A54" s="61"/>
      <c r="B54" s="62"/>
      <c r="C54" s="62"/>
      <c r="D54" s="63">
        <v>261510</v>
      </c>
      <c r="E54" s="64">
        <v>20</v>
      </c>
      <c r="F54" s="65">
        <v>4.3451872180451137</v>
      </c>
      <c r="G54" s="66">
        <v>0.72812875939849619</v>
      </c>
      <c r="H54" s="67"/>
      <c r="I54" s="68"/>
      <c r="J54" s="67"/>
      <c r="K54" s="69"/>
      <c r="M54" s="70"/>
      <c r="N54" s="68"/>
      <c r="O54" s="70"/>
      <c r="P54" s="68">
        <v>5.0000000000000001E-3</v>
      </c>
      <c r="Q54" s="68">
        <v>0.30600000000000005</v>
      </c>
      <c r="R54" s="68">
        <v>0.30200000000000005</v>
      </c>
      <c r="S54" s="71"/>
      <c r="T54" s="69"/>
    </row>
    <row r="55" spans="1:20" s="64" customFormat="1" x14ac:dyDescent="0.2">
      <c r="A55" s="61"/>
      <c r="B55" s="62"/>
      <c r="C55" s="62"/>
      <c r="D55" s="63">
        <v>261509</v>
      </c>
      <c r="E55" s="64">
        <v>30</v>
      </c>
      <c r="F55" s="65">
        <v>4.9202855263157907</v>
      </c>
      <c r="G55" s="66">
        <v>0.74725756578947367</v>
      </c>
      <c r="H55" s="67"/>
      <c r="I55" s="68"/>
      <c r="J55" s="67"/>
      <c r="K55" s="69"/>
      <c r="M55" s="70"/>
      <c r="N55" s="68"/>
      <c r="O55" s="70"/>
      <c r="P55" s="68">
        <v>2.5999999999999999E-2</v>
      </c>
      <c r="Q55" s="68">
        <v>0.33650000000000002</v>
      </c>
      <c r="R55" s="68">
        <v>0.3175</v>
      </c>
      <c r="S55" s="71"/>
      <c r="T55" s="69"/>
    </row>
    <row r="56" spans="1:20" s="64" customFormat="1" x14ac:dyDescent="0.2">
      <c r="A56" s="61"/>
      <c r="B56" s="62"/>
      <c r="C56" s="62"/>
      <c r="D56" s="63">
        <v>261508</v>
      </c>
      <c r="E56" s="64">
        <v>40</v>
      </c>
      <c r="F56" s="65">
        <v>7.4123781954887207</v>
      </c>
      <c r="G56" s="66">
        <v>1.213136560150377</v>
      </c>
      <c r="H56" s="67"/>
      <c r="I56" s="68"/>
      <c r="J56" s="67"/>
      <c r="K56" s="69"/>
      <c r="L56" s="69"/>
      <c r="M56" s="70">
        <v>114.96368292556329</v>
      </c>
      <c r="N56" s="68">
        <v>9.3819999999999997</v>
      </c>
      <c r="O56" s="69">
        <v>419</v>
      </c>
      <c r="P56" s="68">
        <v>9.6000000000000002E-2</v>
      </c>
      <c r="Q56" s="68">
        <v>1.1395</v>
      </c>
      <c r="R56" s="68">
        <v>0.38500000000000001</v>
      </c>
      <c r="S56" s="71"/>
      <c r="T56" s="69"/>
    </row>
    <row r="57" spans="1:20" s="64" customFormat="1" x14ac:dyDescent="0.2">
      <c r="A57" s="61"/>
      <c r="B57" s="62"/>
      <c r="C57" s="62"/>
      <c r="D57" s="63">
        <v>261507</v>
      </c>
      <c r="E57" s="64">
        <v>50</v>
      </c>
      <c r="F57" s="65">
        <v>7.9874765037593978</v>
      </c>
      <c r="G57" s="66">
        <v>1.2322653665413543</v>
      </c>
      <c r="H57" s="67"/>
      <c r="I57" s="68"/>
      <c r="J57" s="67"/>
      <c r="K57" s="69"/>
      <c r="L57" s="69"/>
      <c r="M57" s="70"/>
      <c r="N57" s="68"/>
      <c r="O57" s="70"/>
      <c r="P57" s="68">
        <v>2.36</v>
      </c>
      <c r="Q57" s="68">
        <v>0.92199999999999993</v>
      </c>
      <c r="R57" s="68">
        <v>0.53449999999999998</v>
      </c>
      <c r="S57" s="71"/>
      <c r="T57" s="69"/>
    </row>
    <row r="58" spans="1:20" s="64" customFormat="1" x14ac:dyDescent="0.2">
      <c r="A58" s="61"/>
      <c r="B58" s="62"/>
      <c r="C58" s="62"/>
      <c r="D58" s="63">
        <v>261506</v>
      </c>
      <c r="E58" s="64">
        <v>60</v>
      </c>
      <c r="F58" s="65">
        <v>12.013164661654136</v>
      </c>
      <c r="G58" s="66">
        <v>1.8585795112781969</v>
      </c>
      <c r="H58" s="67"/>
      <c r="I58" s="68"/>
      <c r="J58" s="67"/>
      <c r="K58" s="69"/>
      <c r="L58" s="69"/>
      <c r="M58" s="70"/>
      <c r="N58" s="68"/>
      <c r="O58" s="70"/>
      <c r="P58" s="68">
        <v>4.8979999999999997</v>
      </c>
      <c r="Q58" s="68">
        <v>2.0110000000000001</v>
      </c>
      <c r="R58" s="68">
        <v>0.75150000000000006</v>
      </c>
      <c r="S58" s="71"/>
      <c r="T58" s="69"/>
    </row>
    <row r="59" spans="1:20" s="64" customFormat="1" x14ac:dyDescent="0.2">
      <c r="A59" s="61"/>
      <c r="B59" s="62"/>
      <c r="C59" s="62"/>
      <c r="D59" s="63">
        <v>261505</v>
      </c>
      <c r="E59" s="64">
        <v>70</v>
      </c>
      <c r="F59" s="65">
        <v>10.223969924812032</v>
      </c>
      <c r="G59" s="66">
        <v>1.6166926691729315</v>
      </c>
      <c r="H59" s="67"/>
      <c r="I59" s="68"/>
      <c r="J59" s="67"/>
      <c r="K59" s="69"/>
      <c r="L59" s="69"/>
      <c r="M59" s="70"/>
      <c r="N59" s="68"/>
      <c r="O59" s="70"/>
      <c r="P59" s="68">
        <v>7.9580000000000002</v>
      </c>
      <c r="Q59" s="68">
        <v>6.2169999999999996</v>
      </c>
      <c r="R59" s="68">
        <v>0.96550000000000002</v>
      </c>
      <c r="S59" s="71"/>
      <c r="T59" s="69"/>
    </row>
    <row r="60" spans="1:20" s="64" customFormat="1" x14ac:dyDescent="0.2">
      <c r="A60" s="61"/>
      <c r="B60" s="62"/>
      <c r="C60" s="62"/>
      <c r="D60" s="63">
        <v>261504</v>
      </c>
      <c r="E60" s="64">
        <v>80</v>
      </c>
      <c r="F60" s="65">
        <v>5.3675842105263163</v>
      </c>
      <c r="G60" s="66">
        <v>1.0539355263157892</v>
      </c>
      <c r="H60" s="67"/>
      <c r="I60" s="63"/>
      <c r="J60" s="71"/>
      <c r="K60" s="66"/>
      <c r="L60" s="65"/>
      <c r="M60" s="70"/>
      <c r="N60" s="68"/>
      <c r="O60" s="70"/>
      <c r="P60" s="68">
        <v>8.7785000000000011</v>
      </c>
      <c r="Q60" s="68">
        <v>8.0355000000000008</v>
      </c>
      <c r="R60" s="68">
        <v>0.96450000000000002</v>
      </c>
      <c r="S60" s="71"/>
      <c r="T60" s="69"/>
    </row>
    <row r="61" spans="1:20" s="64" customFormat="1" x14ac:dyDescent="0.2">
      <c r="A61" s="61"/>
      <c r="B61" s="62"/>
      <c r="C61" s="62"/>
      <c r="D61" s="63">
        <v>261503</v>
      </c>
      <c r="E61" s="72">
        <v>100</v>
      </c>
      <c r="F61" s="65">
        <v>2.9781954887218047</v>
      </c>
      <c r="G61" s="66">
        <v>0.90124765037594012</v>
      </c>
      <c r="H61" s="67"/>
      <c r="I61" s="63"/>
      <c r="J61" s="71"/>
      <c r="K61" s="66"/>
      <c r="L61" s="65"/>
      <c r="M61" s="70"/>
      <c r="N61" s="68"/>
      <c r="O61" s="70"/>
      <c r="P61" s="68">
        <v>10.341000000000001</v>
      </c>
      <c r="Q61" s="68">
        <v>9.3770000000000007</v>
      </c>
      <c r="R61" s="68">
        <v>1.069</v>
      </c>
      <c r="S61" s="71"/>
      <c r="T61" s="69"/>
    </row>
    <row r="62" spans="1:20" s="64" customFormat="1" x14ac:dyDescent="0.2">
      <c r="A62" s="61"/>
      <c r="B62" s="62"/>
      <c r="C62" s="62"/>
      <c r="D62" s="63">
        <v>261502</v>
      </c>
      <c r="E62" s="72">
        <v>140</v>
      </c>
      <c r="F62" s="65">
        <v>0.72724906015037594</v>
      </c>
      <c r="G62" s="66">
        <v>0.30093961466165409</v>
      </c>
      <c r="H62" s="67"/>
      <c r="I62" s="68"/>
      <c r="J62" s="67"/>
      <c r="K62" s="69"/>
      <c r="L62" s="69"/>
      <c r="M62" s="70"/>
      <c r="N62" s="68"/>
      <c r="O62" s="70"/>
      <c r="P62" s="68">
        <v>13.353</v>
      </c>
      <c r="Q62" s="68">
        <v>12.766</v>
      </c>
      <c r="R62" s="68">
        <v>1.1599999999999999</v>
      </c>
      <c r="S62" s="71"/>
      <c r="T62" s="69"/>
    </row>
    <row r="63" spans="1:20" s="64" customFormat="1" x14ac:dyDescent="0.2">
      <c r="A63" s="61"/>
      <c r="B63" s="62"/>
      <c r="C63" s="62"/>
      <c r="D63" s="63">
        <v>261501</v>
      </c>
      <c r="E63" s="64">
        <v>180</v>
      </c>
      <c r="F63" s="65">
        <v>0.41480131578947366</v>
      </c>
      <c r="G63" s="66">
        <v>0.18753453947368434</v>
      </c>
      <c r="H63" s="67"/>
      <c r="I63" s="68"/>
      <c r="J63" s="67"/>
      <c r="K63" s="69"/>
      <c r="L63" s="69"/>
      <c r="M63" s="70">
        <v>63.374035021701005</v>
      </c>
      <c r="N63" s="68">
        <v>4.2539999999999996</v>
      </c>
      <c r="O63" s="69">
        <v>190</v>
      </c>
      <c r="P63" s="68">
        <v>15.341000000000001</v>
      </c>
      <c r="Q63" s="68">
        <v>14.342499999999999</v>
      </c>
      <c r="R63" s="68">
        <v>1.228</v>
      </c>
      <c r="S63" s="71">
        <v>33.289000000000001</v>
      </c>
      <c r="T63" s="69"/>
    </row>
    <row r="64" spans="1:20" s="64" customFormat="1" x14ac:dyDescent="0.2">
      <c r="A64" s="61">
        <v>37729</v>
      </c>
      <c r="B64" s="62">
        <v>0.98499999999999999</v>
      </c>
      <c r="C64" s="62" t="s">
        <v>57</v>
      </c>
      <c r="D64" s="63">
        <v>261774</v>
      </c>
      <c r="E64" s="64">
        <v>5</v>
      </c>
      <c r="F64" s="65">
        <v>10.415669360902257</v>
      </c>
      <c r="G64" s="66">
        <v>0.6108876879699251</v>
      </c>
      <c r="H64" s="68">
        <v>731.37473684210545</v>
      </c>
      <c r="I64" s="68">
        <v>93.124998355263202</v>
      </c>
      <c r="J64" s="67">
        <v>560.51434774436086</v>
      </c>
      <c r="K64" s="68">
        <v>46.05587382518803</v>
      </c>
      <c r="L64" s="69">
        <v>108</v>
      </c>
      <c r="M64" s="70">
        <v>129.84019099372608</v>
      </c>
      <c r="N64" s="68">
        <v>10.531499999999999</v>
      </c>
      <c r="O64" s="69">
        <v>470.5</v>
      </c>
      <c r="P64" s="68">
        <v>0.1275</v>
      </c>
      <c r="Q64" s="68">
        <v>0.54049999999999998</v>
      </c>
      <c r="R64" s="68">
        <v>0.35199999999999998</v>
      </c>
      <c r="S64" s="71"/>
      <c r="T64" s="69"/>
    </row>
    <row r="65" spans="1:20" s="64" customFormat="1" x14ac:dyDescent="0.2">
      <c r="A65" s="61"/>
      <c r="B65" s="62"/>
      <c r="C65" s="62"/>
      <c r="D65" s="63">
        <v>261773</v>
      </c>
      <c r="E65" s="64">
        <v>10</v>
      </c>
      <c r="F65" s="65">
        <v>9.9044708646616559</v>
      </c>
      <c r="G65" s="66">
        <v>1.1045343045112792</v>
      </c>
      <c r="H65" s="73"/>
      <c r="I65" s="68"/>
      <c r="J65" s="67"/>
      <c r="K65" s="69"/>
      <c r="M65" s="70"/>
      <c r="N65" s="68"/>
      <c r="O65" s="70"/>
      <c r="P65" s="68">
        <v>0.06</v>
      </c>
      <c r="Q65" s="68">
        <v>5.3224999999999998</v>
      </c>
      <c r="R65" s="68">
        <v>0.39949999999999997</v>
      </c>
      <c r="S65" s="71"/>
      <c r="T65" s="69"/>
    </row>
    <row r="66" spans="1:20" s="64" customFormat="1" x14ac:dyDescent="0.2">
      <c r="A66" s="61"/>
      <c r="B66" s="62"/>
      <c r="C66" s="62"/>
      <c r="D66" s="63">
        <v>261772</v>
      </c>
      <c r="E66" s="74">
        <v>20</v>
      </c>
      <c r="F66" s="65">
        <v>11.856327631578946</v>
      </c>
      <c r="G66" s="66">
        <v>1.1194815789473678</v>
      </c>
      <c r="H66" s="67"/>
      <c r="I66" s="68"/>
      <c r="J66" s="67"/>
      <c r="K66" s="69"/>
      <c r="M66" s="70"/>
      <c r="N66" s="68"/>
      <c r="O66" s="70"/>
      <c r="P66" s="68">
        <v>4.3999999999999997E-2</v>
      </c>
      <c r="Q66" s="68">
        <v>0.65399999999999991</v>
      </c>
      <c r="R66" s="68">
        <v>0.35950000000000004</v>
      </c>
      <c r="S66" s="71"/>
      <c r="T66" s="69"/>
    </row>
    <row r="67" spans="1:20" s="64" customFormat="1" x14ac:dyDescent="0.2">
      <c r="A67" s="61"/>
      <c r="B67" s="62"/>
      <c r="C67" s="62"/>
      <c r="D67" s="63">
        <v>261771</v>
      </c>
      <c r="E67" s="64">
        <v>30</v>
      </c>
      <c r="F67" s="65">
        <v>13.926480075187968</v>
      </c>
      <c r="G67" s="66">
        <v>1.0540573308270722</v>
      </c>
      <c r="H67" s="67"/>
      <c r="I67" s="68"/>
      <c r="J67" s="67"/>
      <c r="K67" s="69"/>
      <c r="L67" s="69"/>
      <c r="M67" s="70"/>
      <c r="N67" s="68"/>
      <c r="O67" s="70"/>
      <c r="P67" s="68">
        <v>0.25700000000000001</v>
      </c>
      <c r="Q67" s="68">
        <v>1.2639999999999998</v>
      </c>
      <c r="R67" s="68">
        <v>0.44750000000000001</v>
      </c>
      <c r="S67" s="71"/>
      <c r="T67" s="69"/>
    </row>
    <row r="68" spans="1:20" s="64" customFormat="1" x14ac:dyDescent="0.2">
      <c r="A68" s="61"/>
      <c r="B68" s="62"/>
      <c r="C68" s="62"/>
      <c r="D68" s="63">
        <v>261770</v>
      </c>
      <c r="E68" s="64">
        <v>40</v>
      </c>
      <c r="F68" s="65">
        <v>13.55008872180451</v>
      </c>
      <c r="G68" s="66">
        <v>0.93411287593984993</v>
      </c>
      <c r="H68" s="67"/>
      <c r="I68" s="68"/>
      <c r="J68" s="67"/>
      <c r="K68" s="69"/>
      <c r="L68" s="69"/>
      <c r="M68" s="70"/>
      <c r="N68" s="68"/>
      <c r="O68" s="70"/>
      <c r="P68" s="68">
        <v>2.6070000000000002</v>
      </c>
      <c r="Q68" s="68">
        <v>2.5655000000000001</v>
      </c>
      <c r="R68" s="68">
        <v>0.63650000000000007</v>
      </c>
      <c r="S68" s="71"/>
      <c r="T68" s="69"/>
    </row>
    <row r="69" spans="1:20" s="64" customFormat="1" x14ac:dyDescent="0.2">
      <c r="A69" s="61"/>
      <c r="B69" s="62"/>
      <c r="C69" s="62"/>
      <c r="D69" s="63">
        <v>261769</v>
      </c>
      <c r="E69" s="64">
        <v>50</v>
      </c>
      <c r="F69" s="65">
        <v>2.9568663533834592</v>
      </c>
      <c r="G69" s="66">
        <v>0.42273820488721797</v>
      </c>
      <c r="H69" s="67"/>
      <c r="I69" s="68"/>
      <c r="J69" s="67"/>
      <c r="K69" s="69"/>
      <c r="L69" s="69"/>
      <c r="M69" s="70"/>
      <c r="N69" s="68"/>
      <c r="O69" s="70"/>
      <c r="P69" s="68">
        <v>3.093</v>
      </c>
      <c r="Q69" s="68">
        <v>3.2690000000000001</v>
      </c>
      <c r="R69" s="68">
        <v>0.61499999999999999</v>
      </c>
      <c r="S69" s="71"/>
    </row>
    <row r="70" spans="1:20" s="64" customFormat="1" x14ac:dyDescent="0.2">
      <c r="A70" s="61"/>
      <c r="B70" s="62"/>
      <c r="C70" s="62"/>
      <c r="D70" s="63">
        <v>261768</v>
      </c>
      <c r="E70" s="64">
        <v>60</v>
      </c>
      <c r="F70" s="65">
        <v>2.0288956766917297</v>
      </c>
      <c r="G70" s="66">
        <v>0.45529722744360912</v>
      </c>
      <c r="H70" s="67"/>
      <c r="I70" s="68"/>
      <c r="J70" s="67"/>
      <c r="K70" s="69"/>
      <c r="L70" s="69"/>
      <c r="M70" s="70"/>
      <c r="N70" s="68"/>
      <c r="O70" s="70"/>
      <c r="P70" s="68">
        <v>2.4624999999999999</v>
      </c>
      <c r="Q70" s="68">
        <v>1.9635</v>
      </c>
      <c r="R70" s="68">
        <v>0.5605</v>
      </c>
      <c r="S70" s="71"/>
    </row>
    <row r="71" spans="1:20" s="64" customFormat="1" x14ac:dyDescent="0.2">
      <c r="A71" s="61"/>
      <c r="B71" s="62"/>
      <c r="C71" s="62"/>
      <c r="D71" s="63">
        <v>261767</v>
      </c>
      <c r="E71" s="64">
        <v>80</v>
      </c>
      <c r="F71" s="65">
        <v>2.0475093984962411</v>
      </c>
      <c r="G71" s="66">
        <v>0.55685385338345794</v>
      </c>
      <c r="H71" s="67"/>
      <c r="I71" s="68"/>
      <c r="J71" s="67"/>
      <c r="K71" s="69"/>
      <c r="L71" s="69"/>
      <c r="M71" s="70"/>
      <c r="N71" s="68"/>
      <c r="O71" s="70"/>
      <c r="P71" s="68">
        <v>7.6835000000000004</v>
      </c>
      <c r="Q71" s="68">
        <v>6.5854999999999997</v>
      </c>
      <c r="R71" s="68">
        <v>0.92249999999999999</v>
      </c>
      <c r="S71" s="71"/>
    </row>
    <row r="72" spans="1:20" s="64" customFormat="1" x14ac:dyDescent="0.2">
      <c r="A72" s="61"/>
      <c r="B72" s="62"/>
      <c r="C72" s="62"/>
      <c r="D72" s="63">
        <v>261766</v>
      </c>
      <c r="E72" s="64">
        <v>100</v>
      </c>
      <c r="F72" s="65">
        <v>1.6938486842105265</v>
      </c>
      <c r="G72" s="66">
        <v>0.53977796052631599</v>
      </c>
      <c r="H72" s="67"/>
      <c r="I72" s="68"/>
      <c r="J72" s="67"/>
      <c r="K72" s="69"/>
      <c r="L72" s="69"/>
      <c r="M72" s="70"/>
      <c r="N72" s="68"/>
      <c r="O72" s="70"/>
      <c r="P72" s="68">
        <v>11.350999999999999</v>
      </c>
      <c r="Q72" s="68">
        <v>7.1825000000000001</v>
      </c>
      <c r="R72" s="68">
        <v>1.0569999999999999</v>
      </c>
      <c r="S72" s="71"/>
      <c r="T72" s="69"/>
    </row>
    <row r="73" spans="1:20" s="64" customFormat="1" x14ac:dyDescent="0.2">
      <c r="A73" s="61"/>
      <c r="B73" s="62"/>
      <c r="C73" s="62"/>
      <c r="D73" s="63">
        <v>261765</v>
      </c>
      <c r="E73" s="64">
        <v>179</v>
      </c>
      <c r="F73" s="65"/>
      <c r="G73" s="66"/>
      <c r="H73" s="67"/>
      <c r="I73" s="68"/>
      <c r="J73" s="67"/>
      <c r="K73" s="69"/>
      <c r="L73" s="69"/>
      <c r="M73" s="70">
        <v>68.101041359261444</v>
      </c>
      <c r="N73" s="68">
        <v>4.476</v>
      </c>
      <c r="O73" s="69">
        <v>200</v>
      </c>
      <c r="P73" s="68">
        <v>15.044</v>
      </c>
      <c r="Q73" s="68">
        <v>13.884</v>
      </c>
      <c r="R73" s="68">
        <v>1.1955</v>
      </c>
      <c r="S73" s="71"/>
      <c r="T73" s="69"/>
    </row>
    <row r="74" spans="1:20" x14ac:dyDescent="0.2">
      <c r="A74" s="6">
        <v>37746</v>
      </c>
      <c r="B74" s="1">
        <v>0.71376157407407403</v>
      </c>
      <c r="C74" s="1" t="s">
        <v>120</v>
      </c>
      <c r="D74" s="24">
        <v>261110</v>
      </c>
      <c r="E74">
        <v>1</v>
      </c>
      <c r="F74" s="16">
        <v>0.43447868217054264</v>
      </c>
      <c r="G74" s="19">
        <v>0.21661046511627907</v>
      </c>
      <c r="H74" s="19">
        <v>42.48582412790698</v>
      </c>
      <c r="I74" s="19">
        <v>40.820739462209303</v>
      </c>
      <c r="J74" s="19">
        <v>27.176441860465118</v>
      </c>
      <c r="K74" s="19">
        <v>10.998974563953483</v>
      </c>
      <c r="L74" s="24">
        <v>125</v>
      </c>
      <c r="M74" s="44">
        <v>116.07043573459903</v>
      </c>
      <c r="N74" s="19">
        <v>8.61</v>
      </c>
      <c r="O74" s="24">
        <v>384.5</v>
      </c>
      <c r="P74" s="24">
        <v>5.2000000000000005E-2</v>
      </c>
      <c r="Q74" s="24">
        <v>0.41449999999999998</v>
      </c>
      <c r="R74" s="24">
        <v>0.35249999999999998</v>
      </c>
      <c r="S74" s="3">
        <v>31.545999999999999</v>
      </c>
      <c r="T74" s="24"/>
    </row>
    <row r="75" spans="1:20" x14ac:dyDescent="0.2">
      <c r="C75" s="1" t="s">
        <v>54</v>
      </c>
      <c r="D75" s="24">
        <v>261109</v>
      </c>
      <c r="E75">
        <v>5</v>
      </c>
      <c r="F75" s="16">
        <v>0.1757441860465116</v>
      </c>
      <c r="G75" s="19">
        <v>5.6263081395348816E-2</v>
      </c>
      <c r="H75" s="16"/>
      <c r="I75" s="19"/>
      <c r="K75" s="24"/>
      <c r="M75" s="44"/>
      <c r="N75" s="19"/>
      <c r="O75" s="44"/>
      <c r="P75" s="24">
        <v>1.6500000000000001E-2</v>
      </c>
      <c r="Q75" s="24">
        <v>0.53700000000000003</v>
      </c>
      <c r="R75" s="24">
        <v>0.3715</v>
      </c>
      <c r="T75" s="24"/>
    </row>
    <row r="76" spans="1:20" x14ac:dyDescent="0.2">
      <c r="C76" s="1" t="s">
        <v>121</v>
      </c>
      <c r="D76" s="24">
        <v>261108</v>
      </c>
      <c r="E76">
        <v>10</v>
      </c>
      <c r="F76" s="16">
        <v>0.20503488372093021</v>
      </c>
      <c r="G76" s="19">
        <v>5.8421511627907013E-2</v>
      </c>
      <c r="K76" s="24"/>
      <c r="M76" s="44"/>
      <c r="N76" s="19"/>
      <c r="O76" s="24"/>
      <c r="P76" s="24">
        <v>4.5499999999999999E-2</v>
      </c>
      <c r="Q76" s="24">
        <v>0.46650000000000003</v>
      </c>
      <c r="R76" s="24">
        <v>0.36399999999999999</v>
      </c>
      <c r="T76" s="31"/>
    </row>
    <row r="77" spans="1:20" x14ac:dyDescent="0.2">
      <c r="C77" s="1" t="s">
        <v>122</v>
      </c>
      <c r="D77" s="24">
        <v>261107</v>
      </c>
      <c r="E77">
        <v>20</v>
      </c>
      <c r="F77" s="16">
        <v>0.17086240310077516</v>
      </c>
      <c r="G77" s="19">
        <v>7.9622093023255791E-2</v>
      </c>
      <c r="H77" s="19"/>
      <c r="K77" s="24"/>
      <c r="M77" s="44"/>
      <c r="N77" s="19"/>
      <c r="O77" s="44"/>
      <c r="P77" s="24">
        <v>9.9500000000000005E-2</v>
      </c>
      <c r="Q77" s="24">
        <v>0.56200000000000006</v>
      </c>
      <c r="R77" s="24">
        <v>0.38200000000000001</v>
      </c>
      <c r="T77" s="31"/>
    </row>
    <row r="78" spans="1:20" x14ac:dyDescent="0.2">
      <c r="D78" s="24">
        <v>261106</v>
      </c>
      <c r="E78">
        <v>30</v>
      </c>
      <c r="F78" s="16">
        <v>0.20503488372093021</v>
      </c>
      <c r="G78" s="19">
        <v>6.4609011627907012E-2</v>
      </c>
      <c r="H78" s="19"/>
      <c r="K78" s="24"/>
      <c r="M78" s="44"/>
      <c r="N78" s="19"/>
      <c r="O78" s="24"/>
      <c r="P78" s="24">
        <v>0.29349999999999998</v>
      </c>
      <c r="Q78" s="24">
        <v>0.51</v>
      </c>
      <c r="R78" s="24">
        <v>0.44500000000000001</v>
      </c>
      <c r="T78" s="24"/>
    </row>
    <row r="79" spans="1:20" x14ac:dyDescent="0.2">
      <c r="D79" s="24">
        <v>261105</v>
      </c>
      <c r="E79">
        <v>40</v>
      </c>
      <c r="F79" s="16">
        <v>1.6831943798449616</v>
      </c>
      <c r="G79" s="19">
        <v>0.54558139534883687</v>
      </c>
      <c r="H79" s="19"/>
      <c r="K79" s="24"/>
      <c r="M79" s="44"/>
      <c r="N79" s="19"/>
      <c r="O79" s="24"/>
      <c r="P79" s="24">
        <v>0.91600000000000004</v>
      </c>
      <c r="Q79" s="24">
        <v>1.5705</v>
      </c>
      <c r="R79" s="24">
        <v>0.53449999999999998</v>
      </c>
      <c r="S79" s="3">
        <v>31.832999999999998</v>
      </c>
      <c r="T79" s="24"/>
    </row>
    <row r="80" spans="1:20" x14ac:dyDescent="0.2">
      <c r="D80" s="24">
        <v>261104</v>
      </c>
      <c r="E80">
        <v>50</v>
      </c>
      <c r="F80" s="16">
        <v>0.59069573643410844</v>
      </c>
      <c r="G80" s="19">
        <v>0.55193459302325576</v>
      </c>
      <c r="H80" s="19"/>
      <c r="K80" s="24"/>
      <c r="M80" s="44">
        <v>97.9897380651323</v>
      </c>
      <c r="N80" s="19">
        <v>7.9830000000000005</v>
      </c>
      <c r="O80" s="24">
        <v>356.5</v>
      </c>
      <c r="P80" s="24">
        <v>4.0830000000000002</v>
      </c>
      <c r="Q80" s="24">
        <v>1.589</v>
      </c>
      <c r="R80" s="24">
        <v>0.78</v>
      </c>
      <c r="S80" s="3">
        <v>31.95</v>
      </c>
    </row>
    <row r="81" spans="1:20" x14ac:dyDescent="0.2">
      <c r="D81" s="24">
        <v>261103</v>
      </c>
      <c r="E81">
        <v>75</v>
      </c>
      <c r="F81" s="16">
        <v>0.16109883720930229</v>
      </c>
      <c r="G81" s="19">
        <v>0.31815261627906977</v>
      </c>
      <c r="H81" s="19"/>
      <c r="K81" s="24"/>
      <c r="M81" s="44"/>
      <c r="N81" s="19"/>
      <c r="O81" s="24"/>
      <c r="P81" s="24">
        <v>7.0750000000000002</v>
      </c>
      <c r="Q81" s="24">
        <v>4.7759999999999998</v>
      </c>
      <c r="R81" s="24">
        <v>0.96</v>
      </c>
    </row>
    <row r="82" spans="1:20" x14ac:dyDescent="0.2">
      <c r="D82" s="24">
        <v>261102</v>
      </c>
      <c r="E82">
        <v>100</v>
      </c>
      <c r="F82" s="16">
        <v>7.788662790697673E-2</v>
      </c>
      <c r="G82" s="19">
        <v>0.28105508720930228</v>
      </c>
      <c r="H82" s="19"/>
      <c r="K82" s="24"/>
      <c r="M82" s="47"/>
      <c r="N82" s="19"/>
      <c r="O82" s="24"/>
      <c r="P82" s="24">
        <v>13.5205</v>
      </c>
      <c r="Q82" s="24">
        <v>8.1999999999999993</v>
      </c>
      <c r="R82" s="24">
        <v>1.1644999999999999</v>
      </c>
      <c r="T82" s="24"/>
    </row>
    <row r="83" spans="1:20" x14ac:dyDescent="0.2">
      <c r="D83" s="24">
        <v>261101</v>
      </c>
      <c r="E83">
        <v>140</v>
      </c>
      <c r="F83" s="16">
        <v>6.8344961240310087E-2</v>
      </c>
      <c r="G83" s="19">
        <v>0.29172383720930228</v>
      </c>
      <c r="H83" s="19"/>
      <c r="K83" s="24"/>
      <c r="M83" s="44">
        <v>56.138209605537483</v>
      </c>
      <c r="N83" s="19">
        <v>3.5945</v>
      </c>
      <c r="O83" s="24">
        <v>160.5</v>
      </c>
      <c r="P83" s="24">
        <v>18.009500000000003</v>
      </c>
      <c r="Q83" s="24">
        <v>15.885999999999999</v>
      </c>
      <c r="R83" s="24">
        <v>1.3125</v>
      </c>
      <c r="S83" s="3">
        <v>34.768000000000001</v>
      </c>
      <c r="T83" s="24"/>
    </row>
    <row r="84" spans="1:20" x14ac:dyDescent="0.2">
      <c r="A84" s="6">
        <v>37757</v>
      </c>
      <c r="B84" s="1">
        <v>0.41965277777777782</v>
      </c>
      <c r="C84" s="1" t="s">
        <v>57</v>
      </c>
      <c r="D84" s="3">
        <v>262752</v>
      </c>
      <c r="E84">
        <v>5</v>
      </c>
      <c r="F84" s="16">
        <v>0.37465465116279073</v>
      </c>
      <c r="G84" s="19">
        <v>0.11428953488372091</v>
      </c>
      <c r="H84" s="13">
        <v>17.339249806201554</v>
      </c>
      <c r="I84" s="19">
        <v>19.326881686046509</v>
      </c>
      <c r="J84" s="13">
        <v>11.880706395348836</v>
      </c>
      <c r="K84" s="19">
        <v>6.0078793604651146</v>
      </c>
      <c r="L84" s="24">
        <v>136</v>
      </c>
      <c r="N84" s="24"/>
      <c r="O84" s="44"/>
      <c r="P84" s="19">
        <v>6.5000000000000002E-2</v>
      </c>
      <c r="Q84" s="19">
        <v>0.2545</v>
      </c>
      <c r="R84" s="19">
        <v>0.34350000000000003</v>
      </c>
      <c r="T84" s="24"/>
    </row>
    <row r="85" spans="1:20" x14ac:dyDescent="0.2">
      <c r="D85" s="3">
        <v>262751</v>
      </c>
      <c r="E85">
        <v>10</v>
      </c>
      <c r="F85" s="16">
        <v>0.30923875968992243</v>
      </c>
      <c r="G85" s="19">
        <v>0.13333779069767443</v>
      </c>
      <c r="N85" s="24"/>
      <c r="O85" s="44"/>
      <c r="P85" s="19">
        <v>3.9E-2</v>
      </c>
      <c r="Q85" s="19">
        <v>0.377</v>
      </c>
      <c r="R85" s="19">
        <v>0.35649999999999998</v>
      </c>
      <c r="T85" s="24"/>
    </row>
    <row r="86" spans="1:20" x14ac:dyDescent="0.2">
      <c r="D86" s="3">
        <v>262750</v>
      </c>
      <c r="E86">
        <v>20</v>
      </c>
      <c r="F86" s="16">
        <v>0.30923875968992254</v>
      </c>
      <c r="G86" s="19">
        <v>0.16348779069767436</v>
      </c>
      <c r="N86" s="24"/>
      <c r="O86" s="44"/>
      <c r="P86" s="19">
        <v>3.4000000000000002E-2</v>
      </c>
      <c r="Q86" s="19">
        <v>0.50900000000000001</v>
      </c>
      <c r="R86" s="19">
        <v>0.36499999999999999</v>
      </c>
      <c r="T86" s="24"/>
    </row>
    <row r="87" spans="1:20" x14ac:dyDescent="0.2">
      <c r="D87" s="3">
        <v>262749</v>
      </c>
      <c r="E87">
        <v>30</v>
      </c>
      <c r="F87" s="16">
        <v>0.18769124031007756</v>
      </c>
      <c r="G87" s="19">
        <v>8.6217209302325515E-2</v>
      </c>
      <c r="N87" s="24"/>
      <c r="O87" s="44"/>
      <c r="P87" s="19">
        <v>1.159</v>
      </c>
      <c r="Q87" s="19">
        <v>1.4415</v>
      </c>
      <c r="R87" s="19">
        <v>0.53600000000000003</v>
      </c>
      <c r="T87" s="24"/>
    </row>
    <row r="88" spans="1:20" x14ac:dyDescent="0.2">
      <c r="D88" s="3">
        <v>262748</v>
      </c>
      <c r="E88">
        <v>40</v>
      </c>
      <c r="F88" s="16">
        <v>9.6428527131782973E-2</v>
      </c>
      <c r="G88" s="19">
        <v>0.11695831395348832</v>
      </c>
      <c r="N88" s="24"/>
      <c r="O88" s="44"/>
      <c r="P88" s="19">
        <v>2.4689999999999999</v>
      </c>
      <c r="Q88" s="19">
        <v>1.0819999999999999</v>
      </c>
      <c r="R88" s="19">
        <v>0.68599999999999994</v>
      </c>
      <c r="T88" s="24"/>
    </row>
    <row r="89" spans="1:20" x14ac:dyDescent="0.2">
      <c r="D89" s="3">
        <v>262747</v>
      </c>
      <c r="E89">
        <v>50</v>
      </c>
      <c r="F89" s="16">
        <v>0.16358410852713179</v>
      </c>
      <c r="G89" s="19">
        <v>9.6808255813953498E-2</v>
      </c>
      <c r="N89" s="24"/>
      <c r="O89" s="44"/>
      <c r="P89" s="19">
        <v>2.1145</v>
      </c>
      <c r="Q89" s="19">
        <v>1.7204999999999999</v>
      </c>
      <c r="R89" s="19">
        <v>0.61299999999999999</v>
      </c>
      <c r="T89" s="24"/>
    </row>
    <row r="90" spans="1:20" x14ac:dyDescent="0.2">
      <c r="D90" s="3">
        <v>262746</v>
      </c>
      <c r="E90">
        <v>60</v>
      </c>
      <c r="F90" s="16">
        <v>6.1989767441860459E-2</v>
      </c>
      <c r="G90" s="19">
        <v>8.0955523255813983E-2</v>
      </c>
      <c r="N90" s="24"/>
      <c r="O90" s="44"/>
      <c r="P90" s="19">
        <v>6.9184999999999999</v>
      </c>
      <c r="Q90" s="19">
        <v>5.4055</v>
      </c>
      <c r="R90" s="19">
        <v>0.9464999999999999</v>
      </c>
      <c r="T90" s="24"/>
    </row>
    <row r="91" spans="1:20" x14ac:dyDescent="0.2">
      <c r="D91" s="3">
        <v>262745</v>
      </c>
      <c r="E91">
        <v>80</v>
      </c>
      <c r="F91" s="16">
        <v>7.748720930232561E-2</v>
      </c>
      <c r="G91" s="19">
        <v>0.14648127906976743</v>
      </c>
      <c r="N91" s="24"/>
      <c r="O91" s="44"/>
      <c r="P91" s="19">
        <v>8.3634999999999984</v>
      </c>
      <c r="Q91" s="19">
        <v>6.2694999999999999</v>
      </c>
      <c r="R91" s="19">
        <v>1.0375000000000001</v>
      </c>
      <c r="T91" s="24"/>
    </row>
    <row r="92" spans="1:20" x14ac:dyDescent="0.2">
      <c r="D92" s="3">
        <v>262744</v>
      </c>
      <c r="E92">
        <v>100</v>
      </c>
      <c r="F92" s="16">
        <v>5.165813953488374E-2</v>
      </c>
      <c r="G92" s="19">
        <v>0.17404168604651157</v>
      </c>
      <c r="N92" s="24"/>
      <c r="O92" s="44"/>
      <c r="P92" s="19">
        <v>8.407</v>
      </c>
      <c r="Q92" s="19">
        <v>5.2080000000000002</v>
      </c>
      <c r="R92" s="19">
        <v>1.121</v>
      </c>
      <c r="T92" s="24"/>
    </row>
    <row r="93" spans="1:20" x14ac:dyDescent="0.2">
      <c r="D93" s="3">
        <v>262743</v>
      </c>
      <c r="E93">
        <v>140</v>
      </c>
      <c r="F93" s="16">
        <v>6.543364341085274E-2</v>
      </c>
      <c r="G93" s="19">
        <v>0.23034680232558136</v>
      </c>
      <c r="N93" s="24"/>
      <c r="O93" s="44"/>
      <c r="P93" s="19">
        <v>16.532499999999999</v>
      </c>
      <c r="Q93" s="19">
        <v>17.0105</v>
      </c>
      <c r="R93" s="19">
        <v>1.4524999999999999</v>
      </c>
      <c r="T93" s="24"/>
    </row>
    <row r="94" spans="1:20" x14ac:dyDescent="0.2">
      <c r="A94" s="6">
        <v>37770</v>
      </c>
      <c r="B94" s="1">
        <v>0.29637731481481483</v>
      </c>
      <c r="C94" s="1" t="s">
        <v>57</v>
      </c>
      <c r="D94" s="3">
        <v>262762</v>
      </c>
      <c r="E94">
        <v>5</v>
      </c>
      <c r="F94" s="16">
        <v>0.23192906976744196</v>
      </c>
      <c r="G94" s="19">
        <v>0.12638459302325569</v>
      </c>
      <c r="H94" s="13">
        <v>19.476316860465115</v>
      </c>
      <c r="I94" s="19">
        <v>21.908662063953489</v>
      </c>
      <c r="J94" s="13">
        <v>16.03244089147287</v>
      </c>
      <c r="K94" s="19">
        <v>10.876970494186049</v>
      </c>
      <c r="L94" s="24">
        <v>149</v>
      </c>
      <c r="M94" s="24">
        <v>103.98</v>
      </c>
      <c r="N94" s="24">
        <v>7.2309999999999999</v>
      </c>
      <c r="O94" s="44">
        <v>323</v>
      </c>
      <c r="P94" s="19">
        <v>0.14199999999999999</v>
      </c>
      <c r="Q94" s="19">
        <v>0.50749999999999995</v>
      </c>
      <c r="R94" s="19">
        <v>0.35749999999999998</v>
      </c>
      <c r="S94" s="3">
        <v>31.766999999999999</v>
      </c>
      <c r="T94" s="24"/>
    </row>
    <row r="95" spans="1:20" x14ac:dyDescent="0.2">
      <c r="D95" s="3">
        <v>262761</v>
      </c>
      <c r="E95">
        <v>10</v>
      </c>
      <c r="F95" s="16">
        <v>0.21408837209302325</v>
      </c>
      <c r="G95" s="19">
        <v>0.10622616279069773</v>
      </c>
      <c r="I95" s="19"/>
      <c r="N95" s="24"/>
      <c r="O95" s="44"/>
      <c r="P95" s="19">
        <v>2.4E-2</v>
      </c>
      <c r="Q95" s="19">
        <v>0.69750000000000001</v>
      </c>
      <c r="R95" s="19">
        <v>0.34899999999999998</v>
      </c>
      <c r="T95" s="24"/>
    </row>
    <row r="96" spans="1:20" x14ac:dyDescent="0.2">
      <c r="D96" s="3">
        <v>262760</v>
      </c>
      <c r="E96">
        <v>20</v>
      </c>
      <c r="F96" s="16">
        <v>0.2735573643410853</v>
      </c>
      <c r="G96" s="19">
        <v>0.19854593023255807</v>
      </c>
      <c r="N96" s="24"/>
      <c r="O96" s="44"/>
      <c r="P96" s="19">
        <v>0.185</v>
      </c>
      <c r="Q96" s="19">
        <v>0.52700000000000002</v>
      </c>
      <c r="R96" s="19">
        <v>0.36599999999999999</v>
      </c>
      <c r="T96" s="24"/>
    </row>
    <row r="97" spans="1:20" x14ac:dyDescent="0.2">
      <c r="D97" s="3">
        <v>262759</v>
      </c>
      <c r="E97">
        <v>30</v>
      </c>
      <c r="F97" s="16">
        <v>0.4460174418604651</v>
      </c>
      <c r="G97" s="19">
        <v>0.29291075581395359</v>
      </c>
      <c r="I97" s="19"/>
      <c r="N97" s="24"/>
      <c r="O97" s="44"/>
      <c r="P97" s="19">
        <v>0.191</v>
      </c>
      <c r="Q97" s="19">
        <v>0.60050000000000003</v>
      </c>
      <c r="R97" s="19">
        <v>0.41449999999999998</v>
      </c>
      <c r="T97" s="24"/>
    </row>
    <row r="98" spans="1:20" x14ac:dyDescent="0.2">
      <c r="D98" s="3">
        <v>262758</v>
      </c>
      <c r="E98">
        <v>40</v>
      </c>
      <c r="F98" s="16">
        <v>0.52332713178294576</v>
      </c>
      <c r="G98" s="19">
        <v>0.38277645348837219</v>
      </c>
      <c r="M98" s="24">
        <v>95.35</v>
      </c>
      <c r="N98" s="24">
        <v>7.7670000000000003</v>
      </c>
      <c r="O98" s="44">
        <v>347</v>
      </c>
      <c r="P98" s="19">
        <v>3.6924999999999999</v>
      </c>
      <c r="Q98" s="19">
        <v>2.1379999999999999</v>
      </c>
      <c r="R98" s="19">
        <v>0.77700000000000002</v>
      </c>
      <c r="S98" s="3">
        <v>32.033000000000001</v>
      </c>
      <c r="T98" s="24"/>
    </row>
    <row r="99" spans="1:20" x14ac:dyDescent="0.2">
      <c r="D99" s="3">
        <v>262757</v>
      </c>
      <c r="E99">
        <v>50</v>
      </c>
      <c r="F99" s="16">
        <v>5.1658139534883726E-2</v>
      </c>
      <c r="G99" s="19">
        <v>7.8011686046511625E-2</v>
      </c>
      <c r="N99" s="24"/>
      <c r="O99" s="44"/>
      <c r="P99" s="19">
        <v>7.2565</v>
      </c>
      <c r="Q99" s="19">
        <v>5.56</v>
      </c>
      <c r="R99" s="19">
        <v>1.0259999999999998</v>
      </c>
      <c r="T99" s="24"/>
    </row>
    <row r="100" spans="1:20" x14ac:dyDescent="0.2">
      <c r="D100" s="3">
        <v>262756</v>
      </c>
      <c r="E100">
        <v>60</v>
      </c>
      <c r="F100" s="16">
        <v>4.8214263565891473E-2</v>
      </c>
      <c r="G100" s="19">
        <v>0.1054029069767442</v>
      </c>
      <c r="N100" s="24"/>
      <c r="O100" s="44"/>
      <c r="P100" s="19">
        <v>7.4960000000000004</v>
      </c>
      <c r="Q100" s="19">
        <v>6.4395000000000007</v>
      </c>
      <c r="R100" s="19">
        <v>1.0185</v>
      </c>
      <c r="T100" s="24"/>
    </row>
    <row r="101" spans="1:20" x14ac:dyDescent="0.2">
      <c r="D101" s="3">
        <v>262755</v>
      </c>
      <c r="E101">
        <v>80</v>
      </c>
      <c r="F101" s="16">
        <v>3.9604573643410829E-2</v>
      </c>
      <c r="G101" s="19">
        <v>0.12259220930232563</v>
      </c>
      <c r="N101" s="24"/>
      <c r="O101" s="44"/>
      <c r="P101" s="19">
        <v>8.6829999999999998</v>
      </c>
      <c r="Q101" s="19">
        <v>7.88</v>
      </c>
      <c r="R101" s="19">
        <v>1.117</v>
      </c>
      <c r="T101" s="24"/>
    </row>
    <row r="102" spans="1:20" x14ac:dyDescent="0.2">
      <c r="D102" s="3">
        <v>262754</v>
      </c>
      <c r="E102">
        <v>100</v>
      </c>
      <c r="F102" s="16">
        <v>3.6160697674418603E-2</v>
      </c>
      <c r="G102" s="19">
        <v>0.14343593023255813</v>
      </c>
      <c r="N102" s="24"/>
      <c r="O102" s="44"/>
      <c r="P102" s="19">
        <v>10.000999999999999</v>
      </c>
      <c r="Q102" s="19">
        <v>8.9780000000000015</v>
      </c>
      <c r="R102" s="19">
        <v>1.1764999999999999</v>
      </c>
      <c r="T102" s="24"/>
    </row>
    <row r="103" spans="1:20" x14ac:dyDescent="0.2">
      <c r="D103" s="3">
        <v>262753</v>
      </c>
      <c r="E103">
        <v>140</v>
      </c>
      <c r="F103" s="16">
        <v>2.9272945736434117E-2</v>
      </c>
      <c r="G103" s="19">
        <v>0.11528337209302325</v>
      </c>
      <c r="M103" s="24">
        <v>50.6</v>
      </c>
      <c r="N103" s="24">
        <v>3.3090000000000002</v>
      </c>
      <c r="O103" s="44">
        <v>147.5</v>
      </c>
      <c r="P103" s="19">
        <v>17.843</v>
      </c>
      <c r="Q103" s="19">
        <v>18.543500000000002</v>
      </c>
      <c r="R103" s="19">
        <v>1.3975</v>
      </c>
      <c r="S103" s="3">
        <v>34.545000000000002</v>
      </c>
      <c r="T103" s="24"/>
    </row>
    <row r="104" spans="1:20" x14ac:dyDescent="0.2">
      <c r="A104" s="6">
        <v>37798</v>
      </c>
      <c r="B104" s="1">
        <v>0.54652777777777783</v>
      </c>
      <c r="C104" s="1" t="s">
        <v>47</v>
      </c>
      <c r="D104" s="17">
        <v>257010</v>
      </c>
      <c r="E104">
        <v>1</v>
      </c>
      <c r="F104" s="16">
        <v>0.24897093023255815</v>
      </c>
      <c r="G104" s="13">
        <v>0.11935746124031008</v>
      </c>
      <c r="H104" s="16">
        <v>28.629437984496125</v>
      </c>
      <c r="I104" s="19">
        <v>34.843595174418603</v>
      </c>
      <c r="J104" s="13">
        <v>21.45188565891473</v>
      </c>
      <c r="K104" s="19">
        <v>12.614760552325581</v>
      </c>
      <c r="L104" s="24">
        <v>177</v>
      </c>
      <c r="M104" s="50">
        <v>101.86288705845293</v>
      </c>
      <c r="N104" s="13">
        <v>6.5530000000000008</v>
      </c>
      <c r="O104" s="50">
        <v>293</v>
      </c>
      <c r="P104" s="19">
        <v>0</v>
      </c>
      <c r="Q104" s="19">
        <v>1.4935</v>
      </c>
      <c r="R104" s="19">
        <v>0.33250000000000002</v>
      </c>
      <c r="S104" s="3">
        <v>31.053000000000001</v>
      </c>
      <c r="T104" s="24"/>
    </row>
    <row r="105" spans="1:20" x14ac:dyDescent="0.2">
      <c r="D105" s="17">
        <v>257009</v>
      </c>
      <c r="E105">
        <v>5</v>
      </c>
      <c r="F105" s="16">
        <v>0.25385271317829455</v>
      </c>
      <c r="G105" s="13">
        <v>0.13290344961240316</v>
      </c>
      <c r="M105" s="44"/>
      <c r="N105" s="16"/>
      <c r="P105" s="19">
        <v>0</v>
      </c>
      <c r="Q105" s="19">
        <v>1.42</v>
      </c>
      <c r="R105" s="19">
        <v>0.32450000000000001</v>
      </c>
      <c r="T105" s="24"/>
    </row>
    <row r="106" spans="1:20" x14ac:dyDescent="0.2">
      <c r="D106" s="17">
        <v>257008</v>
      </c>
      <c r="E106">
        <v>10</v>
      </c>
      <c r="F106" s="16">
        <v>0.31243410852713172</v>
      </c>
      <c r="G106" s="13">
        <v>0.16770416666666665</v>
      </c>
      <c r="M106" s="44"/>
      <c r="N106" s="16"/>
      <c r="P106" s="19">
        <v>0</v>
      </c>
      <c r="Q106" s="19">
        <v>1.2975000000000001</v>
      </c>
      <c r="R106" s="19">
        <v>0.32700000000000001</v>
      </c>
      <c r="T106" s="24"/>
    </row>
    <row r="107" spans="1:20" x14ac:dyDescent="0.2">
      <c r="D107" s="3">
        <v>257007</v>
      </c>
      <c r="E107">
        <v>20</v>
      </c>
      <c r="F107" s="16">
        <v>0.3514883720930233</v>
      </c>
      <c r="G107" s="13">
        <v>0.24044870155038753</v>
      </c>
      <c r="M107" s="44"/>
      <c r="N107" s="16"/>
      <c r="P107" s="19">
        <v>0</v>
      </c>
      <c r="Q107" s="19">
        <v>1.2629999999999999</v>
      </c>
      <c r="R107" s="19">
        <v>0.36649999999999999</v>
      </c>
      <c r="T107" s="24"/>
    </row>
    <row r="108" spans="1:20" x14ac:dyDescent="0.2">
      <c r="D108" s="17">
        <v>257006</v>
      </c>
      <c r="E108">
        <v>30</v>
      </c>
      <c r="F108" s="16">
        <v>0.31731589147286821</v>
      </c>
      <c r="G108" s="13">
        <v>0.20006846899224809</v>
      </c>
      <c r="M108" s="44"/>
      <c r="N108" s="16"/>
      <c r="P108" s="19">
        <v>0.27600000000000002</v>
      </c>
      <c r="Q108" s="19">
        <v>1.3819999999999999</v>
      </c>
      <c r="R108" s="19">
        <v>0.45700000000000002</v>
      </c>
      <c r="T108" s="24"/>
    </row>
    <row r="109" spans="1:20" x14ac:dyDescent="0.2">
      <c r="D109" s="17">
        <v>257005</v>
      </c>
      <c r="E109">
        <v>40</v>
      </c>
      <c r="F109" s="16">
        <v>0.98909360465116269</v>
      </c>
      <c r="G109" s="13">
        <v>0.51847206201550389</v>
      </c>
      <c r="M109" s="50">
        <v>101.2383848991622</v>
      </c>
      <c r="N109" s="13">
        <v>7.984</v>
      </c>
      <c r="O109" s="50">
        <v>356.5</v>
      </c>
      <c r="P109" s="19">
        <v>0.98099999999999998</v>
      </c>
      <c r="Q109" s="19">
        <v>1.6005</v>
      </c>
      <c r="R109" s="19">
        <v>0.58149999999999991</v>
      </c>
      <c r="S109" s="3">
        <v>32.063000000000002</v>
      </c>
      <c r="T109" s="24"/>
    </row>
    <row r="110" spans="1:20" x14ac:dyDescent="0.2">
      <c r="D110" s="3">
        <v>257004</v>
      </c>
      <c r="E110">
        <v>50</v>
      </c>
      <c r="F110" s="16">
        <v>0.12808023255813955</v>
      </c>
      <c r="G110" s="13">
        <v>0.16218981395348842</v>
      </c>
      <c r="M110" s="44"/>
      <c r="N110" s="16"/>
      <c r="P110" s="19">
        <v>5.3119999999999994</v>
      </c>
      <c r="Q110" s="19">
        <v>4.8414999999999999</v>
      </c>
      <c r="R110" s="19">
        <v>0.89800000000000002</v>
      </c>
      <c r="T110" s="24"/>
    </row>
    <row r="111" spans="1:20" x14ac:dyDescent="0.2">
      <c r="D111" s="17">
        <v>257003</v>
      </c>
      <c r="E111">
        <v>75</v>
      </c>
      <c r="F111" s="16">
        <v>5.3655232558139546E-2</v>
      </c>
      <c r="G111" s="13">
        <v>0.19351444767441861</v>
      </c>
      <c r="M111" s="44"/>
      <c r="N111" s="16"/>
      <c r="P111" s="19">
        <v>8.0590000000000011</v>
      </c>
      <c r="Q111" s="19">
        <v>8.0945</v>
      </c>
      <c r="R111" s="19">
        <v>1.034</v>
      </c>
      <c r="T111" s="24"/>
    </row>
    <row r="112" spans="1:20" x14ac:dyDescent="0.2">
      <c r="D112" s="17">
        <v>257002</v>
      </c>
      <c r="E112">
        <v>100</v>
      </c>
      <c r="F112" s="16">
        <v>0.11769534883720932</v>
      </c>
      <c r="G112" s="13">
        <v>0.39825983720930225</v>
      </c>
      <c r="M112" s="44"/>
      <c r="N112" s="16"/>
      <c r="P112" s="19">
        <v>8.6765000000000008</v>
      </c>
      <c r="Q112" s="19">
        <v>8.9845000000000006</v>
      </c>
      <c r="R112" s="19">
        <v>1.0590000000000002</v>
      </c>
      <c r="T112" s="24"/>
    </row>
    <row r="113" spans="1:20" x14ac:dyDescent="0.2">
      <c r="D113" s="17">
        <v>257001</v>
      </c>
      <c r="E113">
        <v>140</v>
      </c>
      <c r="F113" s="16">
        <v>2.0503488372093023E-2</v>
      </c>
      <c r="G113" s="13">
        <v>0.12100780232558139</v>
      </c>
      <c r="M113" s="50">
        <v>56.193771729955081</v>
      </c>
      <c r="N113" s="13">
        <v>3.69</v>
      </c>
      <c r="O113" s="50">
        <v>165</v>
      </c>
      <c r="P113" s="19">
        <v>16.853000000000002</v>
      </c>
      <c r="Q113" s="19">
        <v>15.630500000000001</v>
      </c>
      <c r="R113" s="19">
        <v>1.3130000000000002</v>
      </c>
      <c r="S113" s="3">
        <v>34.322000000000003</v>
      </c>
      <c r="T113" s="24"/>
    </row>
    <row r="114" spans="1:20" x14ac:dyDescent="0.2">
      <c r="A114" s="6">
        <v>37815</v>
      </c>
      <c r="B114" s="1">
        <v>0.90951388888888884</v>
      </c>
      <c r="C114" s="1" t="s">
        <v>57</v>
      </c>
      <c r="D114" s="17">
        <v>265618</v>
      </c>
      <c r="E114">
        <v>5</v>
      </c>
      <c r="F114" s="16">
        <v>0.35554398496240597</v>
      </c>
      <c r="G114" s="13">
        <v>0.11330103383458651</v>
      </c>
      <c r="H114" s="16">
        <v>72.117879699248149</v>
      </c>
      <c r="I114" s="19">
        <v>41.754083176691729</v>
      </c>
      <c r="J114" s="19">
        <v>57.062663533834595</v>
      </c>
      <c r="K114" s="19">
        <v>23.436757048872181</v>
      </c>
      <c r="L114" s="24">
        <v>194</v>
      </c>
      <c r="M114" s="50"/>
      <c r="N114" s="13"/>
      <c r="O114" s="50"/>
      <c r="P114" s="19">
        <v>9.35E-2</v>
      </c>
      <c r="Q114" s="19">
        <v>0.47099999999999997</v>
      </c>
      <c r="R114" s="19">
        <v>0.30399999999999999</v>
      </c>
      <c r="T114" s="24"/>
    </row>
    <row r="115" spans="1:20" x14ac:dyDescent="0.2">
      <c r="D115" s="17">
        <v>265617</v>
      </c>
      <c r="E115">
        <v>10</v>
      </c>
      <c r="F115" s="16">
        <v>0.50638082706766918</v>
      </c>
      <c r="G115" s="13">
        <v>0.29974313909774436</v>
      </c>
      <c r="M115" s="50"/>
      <c r="N115" s="13"/>
      <c r="O115" s="50"/>
      <c r="P115" s="19">
        <v>0.10200000000000001</v>
      </c>
      <c r="Q115" s="19">
        <v>0.36499999999999999</v>
      </c>
      <c r="R115" s="19">
        <v>0.29549999999999998</v>
      </c>
      <c r="T115" s="24"/>
    </row>
    <row r="116" spans="1:20" x14ac:dyDescent="0.2">
      <c r="D116" s="17">
        <v>265616</v>
      </c>
      <c r="E116">
        <v>20</v>
      </c>
      <c r="F116" s="16">
        <v>0.51715488721804515</v>
      </c>
      <c r="G116" s="13">
        <v>0.27550150375939852</v>
      </c>
      <c r="M116" s="50"/>
      <c r="N116" s="13"/>
      <c r="O116" s="50"/>
      <c r="P116" s="19">
        <v>0.19</v>
      </c>
      <c r="Q116" s="19">
        <v>0.64500000000000002</v>
      </c>
      <c r="R116" s="19">
        <v>0.3805</v>
      </c>
      <c r="T116" s="24"/>
    </row>
    <row r="117" spans="1:20" x14ac:dyDescent="0.2">
      <c r="D117" s="17">
        <v>265615</v>
      </c>
      <c r="E117">
        <v>30</v>
      </c>
      <c r="F117" s="16">
        <v>0.85623120300751898</v>
      </c>
      <c r="G117" s="13">
        <v>0.51191729323308244</v>
      </c>
      <c r="M117" s="50"/>
      <c r="N117" s="13"/>
      <c r="O117" s="50"/>
      <c r="P117" s="19">
        <v>0.1835</v>
      </c>
      <c r="Q117" s="19">
        <v>0.501</v>
      </c>
      <c r="R117" s="19">
        <v>0.34950000000000003</v>
      </c>
      <c r="T117" s="24"/>
    </row>
    <row r="118" spans="1:20" x14ac:dyDescent="0.2">
      <c r="D118" s="17">
        <v>265614</v>
      </c>
      <c r="E118">
        <v>40</v>
      </c>
      <c r="F118" s="16">
        <v>2.8115917293233088</v>
      </c>
      <c r="G118" s="13">
        <v>0.89596860902255659</v>
      </c>
      <c r="M118" s="50"/>
      <c r="N118" s="13"/>
      <c r="O118" s="50"/>
      <c r="P118" s="19">
        <v>4.2270000000000003</v>
      </c>
      <c r="Q118" s="19">
        <v>4.3264999999999993</v>
      </c>
      <c r="R118" s="19">
        <v>0.77950000000000008</v>
      </c>
      <c r="T118" s="24"/>
    </row>
    <row r="119" spans="1:20" x14ac:dyDescent="0.2">
      <c r="D119" s="17">
        <v>265613</v>
      </c>
      <c r="E119">
        <v>50</v>
      </c>
      <c r="F119" s="16">
        <v>1.7496898496240605</v>
      </c>
      <c r="G119" s="13">
        <v>0.70101033834586479</v>
      </c>
      <c r="M119" s="50"/>
      <c r="N119" s="13"/>
      <c r="O119" s="50"/>
      <c r="P119" s="19">
        <v>5.3719999999999999</v>
      </c>
      <c r="Q119" s="19">
        <v>4.9060000000000006</v>
      </c>
      <c r="R119" s="19">
        <v>0.86850000000000005</v>
      </c>
      <c r="T119" s="24"/>
    </row>
    <row r="120" spans="1:20" x14ac:dyDescent="0.2">
      <c r="D120" s="17">
        <v>265612</v>
      </c>
      <c r="E120">
        <v>60</v>
      </c>
      <c r="F120" s="16">
        <v>0.11212030075187972</v>
      </c>
      <c r="G120" s="13">
        <v>0.20222932330827073</v>
      </c>
      <c r="M120" s="50"/>
      <c r="N120" s="13"/>
      <c r="O120" s="50"/>
      <c r="P120" s="19">
        <v>6.3714999999999993</v>
      </c>
      <c r="Q120" s="19">
        <v>4.8535000000000004</v>
      </c>
      <c r="R120" s="19">
        <v>0.88400000000000001</v>
      </c>
      <c r="T120" s="24"/>
    </row>
    <row r="121" spans="1:20" x14ac:dyDescent="0.2">
      <c r="D121" s="17">
        <v>265611</v>
      </c>
      <c r="E121">
        <v>80</v>
      </c>
      <c r="F121" s="16">
        <v>5.6060150375939852E-2</v>
      </c>
      <c r="G121" s="13">
        <v>0.16186466165413535</v>
      </c>
      <c r="M121" s="50"/>
      <c r="N121" s="13"/>
      <c r="O121" s="50"/>
      <c r="P121" s="19">
        <v>8.3189999999999991</v>
      </c>
      <c r="Q121" s="19">
        <v>7.4495000000000005</v>
      </c>
      <c r="R121" s="19">
        <v>0.97699999999999998</v>
      </c>
      <c r="T121" s="24"/>
    </row>
    <row r="122" spans="1:20" x14ac:dyDescent="0.2">
      <c r="D122" s="17">
        <v>265610</v>
      </c>
      <c r="E122">
        <v>100</v>
      </c>
      <c r="F122" s="16">
        <v>7.0075187969924818E-2</v>
      </c>
      <c r="G122" s="13">
        <v>0.17083082706766919</v>
      </c>
      <c r="M122" s="50"/>
      <c r="N122" s="13"/>
      <c r="O122" s="50"/>
      <c r="P122" s="19">
        <v>11.8805</v>
      </c>
      <c r="Q122" s="19">
        <v>9.9055</v>
      </c>
      <c r="R122" s="19">
        <v>1.2069999999999999</v>
      </c>
      <c r="T122" s="24"/>
    </row>
    <row r="123" spans="1:20" x14ac:dyDescent="0.2">
      <c r="D123" s="17">
        <v>265609</v>
      </c>
      <c r="E123">
        <v>150</v>
      </c>
      <c r="G123" s="13"/>
      <c r="M123" s="50"/>
      <c r="N123" s="13"/>
      <c r="O123" s="50"/>
      <c r="P123" s="3">
        <v>16.770499999999998</v>
      </c>
      <c r="Q123" s="3">
        <v>15.641</v>
      </c>
      <c r="R123" s="3">
        <v>1.3285</v>
      </c>
      <c r="T123" s="24"/>
    </row>
    <row r="124" spans="1:20" x14ac:dyDescent="0.2">
      <c r="A124" s="6">
        <v>37820</v>
      </c>
      <c r="B124" s="1">
        <v>0.20331018518518518</v>
      </c>
      <c r="C124" s="1" t="s">
        <v>47</v>
      </c>
      <c r="D124" s="3">
        <v>257769</v>
      </c>
      <c r="E124">
        <v>1</v>
      </c>
      <c r="F124" s="16">
        <v>0.22154418604651163</v>
      </c>
      <c r="G124" s="13">
        <v>7.9958465116279021E-2</v>
      </c>
      <c r="H124" s="16">
        <v>30.858681976744183</v>
      </c>
      <c r="I124" s="19">
        <v>37.739954968992244</v>
      </c>
      <c r="J124" s="13">
        <v>24.543651937984492</v>
      </c>
      <c r="K124" s="19">
        <v>13.470744232558138</v>
      </c>
      <c r="L124" s="24">
        <v>199</v>
      </c>
      <c r="M124" s="50">
        <v>102.63842187021095</v>
      </c>
      <c r="N124" s="13">
        <v>5.8459999999999992</v>
      </c>
      <c r="O124" s="50">
        <v>261.33333333333331</v>
      </c>
      <c r="P124" s="19">
        <v>0</v>
      </c>
      <c r="Q124" s="19">
        <v>1.0129999999999999</v>
      </c>
      <c r="R124" s="19">
        <v>0.28600000000000003</v>
      </c>
      <c r="S124" s="3">
        <v>30.872</v>
      </c>
      <c r="T124" s="24"/>
    </row>
    <row r="125" spans="1:20" x14ac:dyDescent="0.2">
      <c r="D125" s="3">
        <v>257768</v>
      </c>
      <c r="E125">
        <v>5</v>
      </c>
      <c r="F125" s="16">
        <v>0.22456201550387594</v>
      </c>
      <c r="G125" s="13">
        <v>7.559643410852715E-2</v>
      </c>
      <c r="J125" s="22"/>
      <c r="K125" s="24"/>
      <c r="M125" s="44"/>
      <c r="N125" s="16"/>
      <c r="P125" s="19">
        <v>0</v>
      </c>
      <c r="Q125" s="19">
        <v>1.0765</v>
      </c>
      <c r="R125" s="19">
        <v>0.28599999999999998</v>
      </c>
      <c r="T125" s="24"/>
    </row>
    <row r="126" spans="1:20" x14ac:dyDescent="0.2">
      <c r="D126" s="3">
        <v>257767</v>
      </c>
      <c r="E126">
        <v>10</v>
      </c>
      <c r="F126" s="16">
        <v>0.27337984496124024</v>
      </c>
      <c r="G126" s="13">
        <v>0.1262629457364341</v>
      </c>
      <c r="J126" s="16"/>
      <c r="K126" s="24"/>
      <c r="M126" s="44"/>
      <c r="N126" s="16"/>
      <c r="P126" s="19">
        <v>0</v>
      </c>
      <c r="Q126" s="19">
        <v>1.1305000000000001</v>
      </c>
      <c r="R126" s="19">
        <v>0.3125</v>
      </c>
      <c r="T126" s="24"/>
    </row>
    <row r="127" spans="1:20" x14ac:dyDescent="0.2">
      <c r="D127" s="3">
        <v>257766</v>
      </c>
      <c r="E127">
        <v>20</v>
      </c>
      <c r="F127" s="16">
        <v>0.53211434108527134</v>
      </c>
      <c r="G127" s="13">
        <v>0.27911988372093022</v>
      </c>
      <c r="J127" s="16"/>
      <c r="K127" s="24"/>
      <c r="M127" s="44"/>
      <c r="N127" s="16"/>
      <c r="P127" s="19">
        <v>0</v>
      </c>
      <c r="Q127" s="19">
        <v>1.1164999999999998</v>
      </c>
      <c r="R127" s="19">
        <v>0.35599999999999998</v>
      </c>
      <c r="T127" s="24"/>
    </row>
    <row r="128" spans="1:20" x14ac:dyDescent="0.2">
      <c r="D128" s="3">
        <v>257765</v>
      </c>
      <c r="E128">
        <v>30</v>
      </c>
      <c r="F128" s="16">
        <v>0.30267054263565885</v>
      </c>
      <c r="G128" s="13">
        <v>0.2202549612403101</v>
      </c>
      <c r="J128" s="16"/>
      <c r="K128" s="24"/>
      <c r="M128" s="50">
        <v>87.155759684445755</v>
      </c>
      <c r="N128" s="13">
        <v>6.9896666666666674</v>
      </c>
      <c r="O128" s="50">
        <v>312.33333333333331</v>
      </c>
      <c r="P128" s="19">
        <v>2.5169999999999999</v>
      </c>
      <c r="Q128" s="19">
        <v>2.8694999999999999</v>
      </c>
      <c r="R128" s="19">
        <v>0.73099999999999998</v>
      </c>
      <c r="T128" s="24"/>
    </row>
    <row r="129" spans="1:20" x14ac:dyDescent="0.2">
      <c r="D129" s="3">
        <v>257764</v>
      </c>
      <c r="E129">
        <v>40</v>
      </c>
      <c r="F129" s="16">
        <v>1.1799713178294571</v>
      </c>
      <c r="G129" s="13">
        <v>0.5074361627906977</v>
      </c>
      <c r="J129" s="16"/>
      <c r="K129" s="24"/>
      <c r="M129" s="44"/>
      <c r="N129" s="16"/>
      <c r="P129" s="19">
        <v>5.51</v>
      </c>
      <c r="Q129" s="19">
        <v>4.4584999999999999</v>
      </c>
      <c r="R129" s="19">
        <v>0.92500000000000004</v>
      </c>
      <c r="S129" s="3">
        <v>32.158999999999999</v>
      </c>
      <c r="T129" s="24"/>
    </row>
    <row r="130" spans="1:20" x14ac:dyDescent="0.2">
      <c r="D130" s="3">
        <v>257763</v>
      </c>
      <c r="E130">
        <v>50</v>
      </c>
      <c r="F130" s="16">
        <v>0.13411589147286823</v>
      </c>
      <c r="G130" s="13">
        <v>0.37512054263565875</v>
      </c>
      <c r="J130" s="16"/>
      <c r="K130" s="24"/>
      <c r="M130" s="44"/>
      <c r="N130" s="16"/>
      <c r="P130" s="19">
        <v>8.4085000000000001</v>
      </c>
      <c r="Q130" s="19">
        <v>8.3125</v>
      </c>
      <c r="R130" s="19">
        <v>1.0470000000000002</v>
      </c>
      <c r="T130" s="24"/>
    </row>
    <row r="131" spans="1:20" x14ac:dyDescent="0.2">
      <c r="D131" s="3">
        <v>257762</v>
      </c>
      <c r="E131">
        <v>75</v>
      </c>
      <c r="F131" s="16">
        <v>6.9232558139534883E-2</v>
      </c>
      <c r="G131" s="13">
        <v>0.25438793023255812</v>
      </c>
      <c r="J131" s="16"/>
      <c r="K131" s="24"/>
      <c r="M131" s="44"/>
      <c r="N131" s="16"/>
      <c r="P131" s="19">
        <v>6.6295000000000002</v>
      </c>
      <c r="Q131" s="19">
        <v>7.2714999999999996</v>
      </c>
      <c r="R131" s="19">
        <v>0.91799999999999993</v>
      </c>
      <c r="T131" s="24"/>
    </row>
    <row r="132" spans="1:20" x14ac:dyDescent="0.2">
      <c r="D132" s="3">
        <v>257761</v>
      </c>
      <c r="E132">
        <v>100</v>
      </c>
      <c r="F132" s="16">
        <v>5.5386046511627901E-2</v>
      </c>
      <c r="G132" s="13">
        <v>0.27639511627906976</v>
      </c>
      <c r="J132" s="16"/>
      <c r="K132" s="24"/>
      <c r="M132" s="44"/>
      <c r="N132" s="16"/>
      <c r="P132" s="19">
        <v>10.2415</v>
      </c>
      <c r="Q132" s="19">
        <v>10.378499999999999</v>
      </c>
      <c r="R132" s="19">
        <v>1.1219999999999999</v>
      </c>
      <c r="T132" s="24"/>
    </row>
    <row r="133" spans="1:20" x14ac:dyDescent="0.2">
      <c r="D133" s="3">
        <v>257760</v>
      </c>
      <c r="E133">
        <v>156</v>
      </c>
      <c r="F133" s="16">
        <v>5.5386046511627894E-2</v>
      </c>
      <c r="G133" s="13">
        <v>0.21188322093023254</v>
      </c>
      <c r="J133" s="16"/>
      <c r="K133" s="24"/>
      <c r="M133" s="50">
        <v>53.694123410005488</v>
      </c>
      <c r="N133" s="13">
        <v>3.5373333333333328</v>
      </c>
      <c r="O133" s="50">
        <v>158</v>
      </c>
      <c r="P133" s="19">
        <v>16.771999999999998</v>
      </c>
      <c r="Q133" s="19">
        <v>16.695999999999998</v>
      </c>
      <c r="R133" s="19">
        <v>1.3134999999999999</v>
      </c>
      <c r="S133" s="3">
        <v>34.377000000000002</v>
      </c>
      <c r="T133" s="24"/>
    </row>
    <row r="134" spans="1:20" x14ac:dyDescent="0.2">
      <c r="A134" s="6">
        <v>37833</v>
      </c>
      <c r="B134" s="1">
        <v>8.0324074074074062E-2</v>
      </c>
      <c r="C134" s="1" t="s">
        <v>47</v>
      </c>
      <c r="D134" s="3">
        <v>263273</v>
      </c>
      <c r="E134">
        <v>1</v>
      </c>
      <c r="F134" s="16">
        <v>0.52723255813953473</v>
      </c>
      <c r="G134" s="13">
        <v>0.13656585271317834</v>
      </c>
      <c r="H134" s="16">
        <v>34.587765019379852</v>
      </c>
      <c r="I134" s="19">
        <v>26.971241283914729</v>
      </c>
      <c r="J134" s="13">
        <v>29.122719961240314</v>
      </c>
      <c r="K134" s="19">
        <v>15.211532170542636</v>
      </c>
      <c r="L134" s="24">
        <v>212</v>
      </c>
      <c r="M134" s="51">
        <v>102.49541374437246</v>
      </c>
      <c r="N134" s="13">
        <v>6.5445000000000002</v>
      </c>
      <c r="O134" s="50">
        <v>292.5</v>
      </c>
      <c r="P134" s="19">
        <v>4.0999999999999995E-2</v>
      </c>
      <c r="Q134" s="19">
        <v>0.6825</v>
      </c>
      <c r="R134" s="19">
        <v>0.32100000000000001</v>
      </c>
      <c r="S134" s="3">
        <v>31.573</v>
      </c>
      <c r="T134" s="24"/>
    </row>
    <row r="135" spans="1:20" x14ac:dyDescent="0.2">
      <c r="D135" s="3">
        <v>263272</v>
      </c>
      <c r="E135">
        <v>5</v>
      </c>
      <c r="F135" s="16">
        <v>0.41495155038759685</v>
      </c>
      <c r="G135" s="13">
        <v>0.12335817829457378</v>
      </c>
      <c r="J135" s="16"/>
      <c r="K135" s="24"/>
      <c r="P135" s="19">
        <v>3.8500000000000006E-2</v>
      </c>
      <c r="Q135" s="19">
        <v>0.746</v>
      </c>
      <c r="R135" s="19">
        <v>0.32600000000000001</v>
      </c>
      <c r="T135" s="24"/>
    </row>
    <row r="136" spans="1:20" x14ac:dyDescent="0.2">
      <c r="D136" s="3">
        <v>263271</v>
      </c>
      <c r="E136">
        <v>10</v>
      </c>
      <c r="F136" s="16">
        <v>0.41983333333333328</v>
      </c>
      <c r="G136" s="13">
        <v>0.1307166666666667</v>
      </c>
      <c r="J136" s="16"/>
      <c r="K136" s="24"/>
      <c r="M136" s="51"/>
      <c r="N136" s="13"/>
      <c r="O136" s="50"/>
      <c r="P136" s="19">
        <v>6.5500000000000003E-2</v>
      </c>
      <c r="Q136" s="19">
        <v>1.0235000000000001</v>
      </c>
      <c r="R136" s="19">
        <v>0.31850000000000001</v>
      </c>
      <c r="T136" s="24"/>
    </row>
    <row r="137" spans="1:20" x14ac:dyDescent="0.2">
      <c r="D137" s="3">
        <v>263270</v>
      </c>
      <c r="E137">
        <v>20</v>
      </c>
      <c r="F137" s="16">
        <v>1.1105612403100777</v>
      </c>
      <c r="G137" s="13">
        <v>0.55312178488372099</v>
      </c>
      <c r="J137" s="16"/>
      <c r="K137" s="24"/>
      <c r="M137" s="51"/>
      <c r="N137" s="13"/>
      <c r="O137" s="50"/>
      <c r="P137" s="19">
        <v>1.1859999999999999</v>
      </c>
      <c r="Q137" s="19">
        <v>1.5149999999999999</v>
      </c>
      <c r="R137" s="19">
        <v>0.55300000000000005</v>
      </c>
      <c r="T137" s="24"/>
    </row>
    <row r="138" spans="1:20" x14ac:dyDescent="0.2">
      <c r="D138" s="3">
        <v>263269</v>
      </c>
      <c r="E138">
        <v>30</v>
      </c>
      <c r="F138" s="16">
        <v>0.58093217054263568</v>
      </c>
      <c r="G138" s="13">
        <v>0.39707889534883711</v>
      </c>
      <c r="J138" s="16"/>
      <c r="K138" s="24"/>
      <c r="P138" s="19">
        <v>0.89100000000000001</v>
      </c>
      <c r="Q138" s="19">
        <v>1.111</v>
      </c>
      <c r="R138" s="19">
        <v>0.56299999999999994</v>
      </c>
      <c r="T138" s="24"/>
    </row>
    <row r="139" spans="1:20" x14ac:dyDescent="0.2">
      <c r="D139" s="3">
        <v>263268</v>
      </c>
      <c r="E139">
        <v>40</v>
      </c>
      <c r="F139" s="16">
        <v>0.45888759689922476</v>
      </c>
      <c r="G139" s="13">
        <v>0.28892565891472877</v>
      </c>
      <c r="J139" s="16"/>
      <c r="K139" s="24"/>
      <c r="M139" s="51">
        <v>86.249777132702874</v>
      </c>
      <c r="N139" s="13">
        <v>6.7539999999999996</v>
      </c>
      <c r="O139" s="50">
        <v>301.5</v>
      </c>
      <c r="P139" s="19">
        <v>3.2349999999999999</v>
      </c>
      <c r="Q139" s="19">
        <v>2.383</v>
      </c>
      <c r="R139" s="19">
        <v>0.78300000000000003</v>
      </c>
      <c r="S139" s="3">
        <v>32.332999999999998</v>
      </c>
      <c r="T139" s="24"/>
    </row>
    <row r="140" spans="1:20" x14ac:dyDescent="0.2">
      <c r="D140" s="3">
        <v>263267</v>
      </c>
      <c r="E140">
        <v>50</v>
      </c>
      <c r="F140" s="16">
        <v>0.20423604651162791</v>
      </c>
      <c r="G140" s="13">
        <v>0.17501688372093027</v>
      </c>
      <c r="J140" s="16"/>
      <c r="K140" s="24"/>
      <c r="M140" s="51"/>
      <c r="N140" s="13"/>
      <c r="O140" s="50"/>
      <c r="P140" s="19">
        <v>5.1835000000000004</v>
      </c>
      <c r="Q140" s="19">
        <v>4.1159999999999997</v>
      </c>
      <c r="R140" s="19">
        <v>0.90500000000000003</v>
      </c>
      <c r="T140" s="24"/>
    </row>
    <row r="141" spans="1:20" x14ac:dyDescent="0.2">
      <c r="D141" s="3">
        <v>263266</v>
      </c>
      <c r="E141">
        <v>75</v>
      </c>
      <c r="F141" s="16">
        <v>6.0578488372093023E-2</v>
      </c>
      <c r="G141" s="13">
        <v>0.13885231976744183</v>
      </c>
      <c r="J141" s="16"/>
      <c r="K141" s="24"/>
      <c r="M141" s="51"/>
      <c r="N141" s="13"/>
      <c r="O141" s="50"/>
      <c r="P141" s="19">
        <v>9.4265000000000008</v>
      </c>
      <c r="Q141" s="19">
        <v>8.9695</v>
      </c>
      <c r="R141" s="19">
        <v>1.083</v>
      </c>
      <c r="T141" s="24"/>
    </row>
    <row r="142" spans="1:20" x14ac:dyDescent="0.2">
      <c r="D142" s="3">
        <v>263265</v>
      </c>
      <c r="E142">
        <v>100</v>
      </c>
      <c r="F142" s="16">
        <v>2.5962209302325595E-2</v>
      </c>
      <c r="G142" s="13">
        <v>0.11600088953488366</v>
      </c>
      <c r="J142" s="16"/>
      <c r="K142" s="24"/>
      <c r="M142" s="51"/>
      <c r="N142" s="13"/>
      <c r="O142" s="50"/>
      <c r="P142" s="19">
        <v>14.6225</v>
      </c>
      <c r="Q142" s="19">
        <v>12.928000000000001</v>
      </c>
      <c r="R142" s="19">
        <v>1.2575000000000001</v>
      </c>
      <c r="T142" s="24"/>
    </row>
    <row r="143" spans="1:20" x14ac:dyDescent="0.2">
      <c r="D143" s="3">
        <v>263264</v>
      </c>
      <c r="E143">
        <v>150</v>
      </c>
      <c r="F143" s="16">
        <v>2.7693023255813951E-2</v>
      </c>
      <c r="G143" s="13">
        <v>0.11653305813953488</v>
      </c>
      <c r="J143" s="16"/>
      <c r="K143" s="24"/>
      <c r="M143" s="51">
        <v>49.229228246914246</v>
      </c>
      <c r="N143" s="13">
        <v>3.1875</v>
      </c>
      <c r="O143" s="50">
        <v>142</v>
      </c>
      <c r="P143" s="19">
        <v>18.147500000000001</v>
      </c>
      <c r="Q143" s="19">
        <v>18.639499999999998</v>
      </c>
      <c r="R143" s="19">
        <v>1.387</v>
      </c>
      <c r="S143" s="3">
        <v>34.634999999999998</v>
      </c>
      <c r="T143" s="24"/>
    </row>
    <row r="144" spans="1:20" x14ac:dyDescent="0.2">
      <c r="A144" s="6">
        <v>37846</v>
      </c>
      <c r="B144" s="1">
        <v>0.56689814814814821</v>
      </c>
      <c r="C144" s="1" t="s">
        <v>22</v>
      </c>
      <c r="D144" s="3">
        <v>188561</v>
      </c>
      <c r="E144">
        <v>1</v>
      </c>
      <c r="F144" s="16">
        <v>0.67553668604651151</v>
      </c>
      <c r="G144" s="13">
        <v>0.19248370639534884</v>
      </c>
      <c r="H144" s="16">
        <v>40.291107655038758</v>
      </c>
      <c r="I144" s="19">
        <v>34.097349026162789</v>
      </c>
      <c r="J144" s="19">
        <v>32.242689631782945</v>
      </c>
      <c r="K144" s="19">
        <v>19.538877078488369</v>
      </c>
      <c r="L144" s="24">
        <v>225</v>
      </c>
      <c r="M144" s="52">
        <v>102.98119581756575</v>
      </c>
      <c r="N144" s="24">
        <v>5.6869999999999994</v>
      </c>
      <c r="O144" s="44">
        <v>254</v>
      </c>
      <c r="P144" s="19">
        <v>0</v>
      </c>
      <c r="Q144" s="19">
        <v>0.93500000000000005</v>
      </c>
      <c r="R144" s="19">
        <v>0.26250000000000001</v>
      </c>
      <c r="S144" s="3">
        <v>31.138999999999999</v>
      </c>
      <c r="T144" s="24"/>
    </row>
    <row r="145" spans="1:20" x14ac:dyDescent="0.2">
      <c r="D145" s="3">
        <v>188562</v>
      </c>
      <c r="E145">
        <v>5</v>
      </c>
      <c r="F145" s="16">
        <v>0.5889294186046512</v>
      </c>
      <c r="G145" s="13">
        <v>0.25562380813953484</v>
      </c>
      <c r="H145" s="16"/>
      <c r="I145" s="19"/>
      <c r="J145" s="16"/>
      <c r="K145" s="24"/>
      <c r="M145" s="52"/>
      <c r="N145" s="24"/>
      <c r="O145" s="44"/>
      <c r="P145" s="19">
        <v>0</v>
      </c>
      <c r="Q145" s="19">
        <v>0.90100000000000002</v>
      </c>
      <c r="R145" s="19">
        <v>0.23899999999999999</v>
      </c>
      <c r="T145" s="24"/>
    </row>
    <row r="146" spans="1:20" x14ac:dyDescent="0.2">
      <c r="D146" s="3">
        <v>188563</v>
      </c>
      <c r="E146">
        <v>10</v>
      </c>
      <c r="F146" s="16">
        <v>0.65821523255813941</v>
      </c>
      <c r="G146" s="13">
        <v>0.27536572674418613</v>
      </c>
      <c r="J146" s="16"/>
      <c r="K146" s="24"/>
      <c r="M146" s="52"/>
      <c r="N146" s="24"/>
      <c r="O146" s="44"/>
      <c r="P146" s="19">
        <v>0</v>
      </c>
      <c r="Q146" s="19">
        <v>1.014</v>
      </c>
      <c r="R146" s="19">
        <v>0.28149999999999997</v>
      </c>
      <c r="T146" s="24"/>
    </row>
    <row r="147" spans="1:20" x14ac:dyDescent="0.2">
      <c r="D147" s="3">
        <v>188564</v>
      </c>
      <c r="E147">
        <v>20</v>
      </c>
      <c r="F147" s="16">
        <v>0.53696505813953488</v>
      </c>
      <c r="G147" s="13">
        <v>0.21886299418604646</v>
      </c>
      <c r="H147" s="16"/>
      <c r="I147" s="19"/>
      <c r="J147" s="16"/>
      <c r="K147" s="24"/>
      <c r="M147" s="52"/>
      <c r="N147" s="24"/>
      <c r="O147" s="44"/>
      <c r="P147" s="19">
        <v>0</v>
      </c>
      <c r="Q147" s="19">
        <v>1.0680000000000001</v>
      </c>
      <c r="R147" s="19">
        <v>0.33050000000000002</v>
      </c>
      <c r="T147" s="24"/>
    </row>
    <row r="148" spans="1:20" x14ac:dyDescent="0.2">
      <c r="D148" s="3">
        <v>188565</v>
      </c>
      <c r="E148">
        <v>30</v>
      </c>
      <c r="F148" s="16">
        <v>0.88339412790697702</v>
      </c>
      <c r="G148" s="13">
        <v>0.62493383720930207</v>
      </c>
      <c r="H148" s="16"/>
      <c r="I148" s="19"/>
      <c r="J148" s="16"/>
      <c r="K148" s="24"/>
      <c r="M148" s="52"/>
      <c r="N148" s="24"/>
      <c r="O148" s="44"/>
      <c r="P148" s="19">
        <v>0</v>
      </c>
      <c r="Q148" s="19">
        <v>0.96449999999999991</v>
      </c>
      <c r="R148" s="19">
        <v>0.40450000000000003</v>
      </c>
      <c r="T148" s="24"/>
    </row>
    <row r="149" spans="1:20" x14ac:dyDescent="0.2">
      <c r="D149" s="3">
        <v>188566</v>
      </c>
      <c r="E149">
        <v>40</v>
      </c>
      <c r="F149" s="16">
        <v>0.6582152325581393</v>
      </c>
      <c r="G149" s="13">
        <v>0.53881822674418622</v>
      </c>
      <c r="H149" s="16"/>
      <c r="I149" s="19"/>
      <c r="J149" s="16"/>
      <c r="K149" s="24"/>
      <c r="M149" s="52">
        <v>94.226821920681999</v>
      </c>
      <c r="N149" s="24">
        <v>7.1779999999999999</v>
      </c>
      <c r="O149" s="44">
        <v>320.5</v>
      </c>
      <c r="P149" s="19">
        <v>0.86650000000000005</v>
      </c>
      <c r="Q149" s="19">
        <v>1.246</v>
      </c>
      <c r="R149" s="19">
        <v>0.56000000000000005</v>
      </c>
      <c r="S149" s="3">
        <v>32.191000000000003</v>
      </c>
      <c r="T149" s="24"/>
    </row>
    <row r="150" spans="1:20" x14ac:dyDescent="0.2">
      <c r="D150" s="3">
        <v>188567</v>
      </c>
      <c r="E150">
        <v>50</v>
      </c>
      <c r="F150" s="16">
        <v>0.36870775193798455</v>
      </c>
      <c r="G150" s="13">
        <v>0.38394505813953506</v>
      </c>
      <c r="H150" s="16"/>
      <c r="I150" s="19"/>
      <c r="J150" s="16"/>
      <c r="K150" s="24"/>
      <c r="M150" s="52"/>
      <c r="N150" s="24"/>
      <c r="O150" s="44"/>
      <c r="P150" s="19">
        <v>3.1855000000000002</v>
      </c>
      <c r="Q150" s="19">
        <v>3.7344999999999997</v>
      </c>
      <c r="R150" s="19">
        <v>0.78</v>
      </c>
      <c r="T150" s="24"/>
    </row>
    <row r="151" spans="1:20" x14ac:dyDescent="0.2">
      <c r="D151" s="3">
        <v>188568</v>
      </c>
      <c r="E151">
        <v>75</v>
      </c>
      <c r="F151" s="16">
        <v>7.5765271317829466E-2</v>
      </c>
      <c r="G151" s="13">
        <v>0.1961881395348837</v>
      </c>
      <c r="H151" s="16"/>
      <c r="I151" s="19"/>
      <c r="J151" s="16"/>
      <c r="K151" s="24"/>
      <c r="M151" s="52"/>
      <c r="N151" s="24"/>
      <c r="O151" s="44"/>
      <c r="P151" s="19">
        <v>10.417999999999999</v>
      </c>
      <c r="Q151" s="19">
        <v>8.5790000000000006</v>
      </c>
      <c r="R151" s="19">
        <v>1.0859999999999999</v>
      </c>
      <c r="T151" s="24"/>
    </row>
    <row r="152" spans="1:20" x14ac:dyDescent="0.2">
      <c r="D152" s="3">
        <v>188569</v>
      </c>
      <c r="E152">
        <v>100</v>
      </c>
      <c r="F152" s="16">
        <v>3.2716821705426349E-2</v>
      </c>
      <c r="G152" s="13">
        <v>0.10753465116279071</v>
      </c>
      <c r="H152" s="16"/>
      <c r="I152" s="19"/>
      <c r="J152" s="16"/>
      <c r="K152" s="24"/>
      <c r="M152" s="52"/>
      <c r="N152" s="24"/>
      <c r="O152" s="44"/>
      <c r="P152" s="19">
        <v>15.076000000000001</v>
      </c>
      <c r="Q152" s="19">
        <v>12.3415</v>
      </c>
      <c r="R152" s="19">
        <v>1.2719999999999998</v>
      </c>
      <c r="T152" s="24"/>
    </row>
    <row r="153" spans="1:20" x14ac:dyDescent="0.2">
      <c r="D153" s="3">
        <v>188570</v>
      </c>
      <c r="E153">
        <v>140</v>
      </c>
      <c r="F153" s="16">
        <v>2.4107131782945747E-2</v>
      </c>
      <c r="G153" s="13">
        <v>6.7978953488372088E-2</v>
      </c>
      <c r="H153" s="16"/>
      <c r="I153" s="19"/>
      <c r="J153" s="16"/>
      <c r="K153" s="24"/>
      <c r="M153" s="52">
        <v>51.632422537656538</v>
      </c>
      <c r="N153" s="24">
        <v>3.383</v>
      </c>
      <c r="O153" s="44">
        <v>151</v>
      </c>
      <c r="P153" s="19">
        <v>17.4695</v>
      </c>
      <c r="Q153" s="19">
        <v>17.651499999999999</v>
      </c>
      <c r="R153" s="19">
        <v>1.373</v>
      </c>
      <c r="S153" s="3">
        <v>34.393000000000001</v>
      </c>
      <c r="T153" s="24"/>
    </row>
    <row r="154" spans="1:20" x14ac:dyDescent="0.2">
      <c r="A154" s="6">
        <v>37867</v>
      </c>
      <c r="B154" s="1">
        <v>0.57847222222222217</v>
      </c>
      <c r="C154" s="1" t="s">
        <v>22</v>
      </c>
      <c r="D154" s="3">
        <v>188571</v>
      </c>
      <c r="E154">
        <v>1</v>
      </c>
      <c r="F154" s="16">
        <v>0.45791124031007757</v>
      </c>
      <c r="G154" s="13">
        <v>0.16816220930232556</v>
      </c>
      <c r="H154" s="16">
        <v>79.802106395348844</v>
      </c>
      <c r="I154" s="19">
        <v>46.508666860465119</v>
      </c>
      <c r="J154" s="19">
        <v>59.013566279069764</v>
      </c>
      <c r="K154" s="19">
        <v>29.229938372093024</v>
      </c>
      <c r="L154" s="24">
        <v>246</v>
      </c>
      <c r="M154" s="51">
        <v>99.225747272453333</v>
      </c>
      <c r="N154" s="3">
        <v>5.6029999999999998</v>
      </c>
      <c r="O154" s="3">
        <v>250.5</v>
      </c>
      <c r="P154" s="19">
        <v>1.3000000000000001E-2</v>
      </c>
      <c r="Q154" s="19">
        <v>0.62549999999999994</v>
      </c>
      <c r="R154" s="19">
        <v>0.21099999999999999</v>
      </c>
      <c r="S154" s="3">
        <v>31.225000000000001</v>
      </c>
      <c r="T154" s="24"/>
    </row>
    <row r="155" spans="1:20" x14ac:dyDescent="0.2">
      <c r="D155" s="3">
        <v>188572</v>
      </c>
      <c r="E155">
        <v>5</v>
      </c>
      <c r="F155" s="16">
        <v>0.48764573643410863</v>
      </c>
      <c r="G155" s="13">
        <v>0.19170959302325552</v>
      </c>
      <c r="I155" s="19"/>
      <c r="J155" s="19"/>
      <c r="M155" s="51"/>
      <c r="N155" s="3"/>
      <c r="O155" s="3"/>
      <c r="P155" s="19">
        <v>0</v>
      </c>
      <c r="Q155" s="19">
        <v>0.62250000000000005</v>
      </c>
      <c r="R155" s="19">
        <v>0.19550000000000001</v>
      </c>
      <c r="T155" s="24"/>
    </row>
    <row r="156" spans="1:20" x14ac:dyDescent="0.2">
      <c r="D156" s="3">
        <v>188573</v>
      </c>
      <c r="E156">
        <v>10</v>
      </c>
      <c r="F156" s="16">
        <v>0.46980503875969004</v>
      </c>
      <c r="G156" s="13">
        <v>0.23185116279069742</v>
      </c>
      <c r="J156" s="19"/>
      <c r="P156" s="19">
        <v>1.5E-3</v>
      </c>
      <c r="Q156" s="19">
        <v>0.61899999999999999</v>
      </c>
      <c r="R156" s="19">
        <v>0.19850000000000001</v>
      </c>
      <c r="T156" s="24"/>
    </row>
    <row r="157" spans="1:20" x14ac:dyDescent="0.2">
      <c r="D157" s="3">
        <v>188574</v>
      </c>
      <c r="E157">
        <v>20</v>
      </c>
      <c r="F157" s="16">
        <v>1.5242879069767441</v>
      </c>
      <c r="G157" s="13">
        <v>0.76363783430232557</v>
      </c>
      <c r="I157" s="19"/>
      <c r="J157" s="19"/>
      <c r="K157" s="24"/>
      <c r="P157" s="19">
        <v>0</v>
      </c>
      <c r="Q157" s="19">
        <v>1.0024999999999999</v>
      </c>
      <c r="R157" s="19">
        <v>0.30599999999999999</v>
      </c>
      <c r="T157" s="24"/>
    </row>
    <row r="158" spans="1:20" x14ac:dyDescent="0.2">
      <c r="D158" s="3">
        <v>188575</v>
      </c>
      <c r="E158">
        <v>30</v>
      </c>
      <c r="F158" s="16">
        <v>1.8187526162790695</v>
      </c>
      <c r="G158" s="13">
        <v>0.97926723837209328</v>
      </c>
      <c r="I158" s="19"/>
      <c r="J158" s="19"/>
      <c r="K158" s="24"/>
      <c r="P158" s="19">
        <v>0.38950000000000001</v>
      </c>
      <c r="Q158" s="19">
        <v>1.1835</v>
      </c>
      <c r="R158" s="19">
        <v>0.42249999999999999</v>
      </c>
      <c r="T158" s="24"/>
    </row>
    <row r="159" spans="1:20" x14ac:dyDescent="0.2">
      <c r="D159" s="3">
        <v>188576</v>
      </c>
      <c r="E159">
        <v>40</v>
      </c>
      <c r="F159" s="16">
        <v>1.6975024418604654</v>
      </c>
      <c r="G159" s="13">
        <v>0.74712950581395365</v>
      </c>
      <c r="I159" s="19"/>
      <c r="J159" s="19"/>
      <c r="K159" s="24"/>
      <c r="M159" s="51">
        <v>93.806630143165918</v>
      </c>
      <c r="N159" s="3">
        <v>7.05</v>
      </c>
      <c r="O159" s="3">
        <v>314.5</v>
      </c>
      <c r="P159" s="19">
        <v>1.4765000000000001</v>
      </c>
      <c r="Q159" s="19">
        <v>2.1375000000000002</v>
      </c>
      <c r="R159" s="19">
        <v>0.5615</v>
      </c>
      <c r="S159" s="3">
        <v>32.155000000000001</v>
      </c>
      <c r="T159" s="24"/>
    </row>
    <row r="160" spans="1:20" x14ac:dyDescent="0.2">
      <c r="D160" s="3">
        <v>188577</v>
      </c>
      <c r="E160">
        <v>50</v>
      </c>
      <c r="F160" s="16">
        <v>0.30329186046511625</v>
      </c>
      <c r="G160" s="13">
        <v>0.24470581395348837</v>
      </c>
      <c r="I160" s="19"/>
      <c r="J160" s="19"/>
      <c r="K160" s="24"/>
      <c r="M160" s="51"/>
      <c r="N160" s="3"/>
      <c r="O160" s="3"/>
      <c r="P160" s="19">
        <v>3.3029999999999999</v>
      </c>
      <c r="Q160" s="19">
        <v>3.0750000000000002</v>
      </c>
      <c r="R160" s="19">
        <v>0.72699999999999998</v>
      </c>
      <c r="T160" s="24"/>
    </row>
    <row r="161" spans="1:20" x14ac:dyDescent="0.2">
      <c r="D161" s="3">
        <v>188578</v>
      </c>
      <c r="E161">
        <v>75</v>
      </c>
      <c r="F161" s="16">
        <v>0.26166356589147288</v>
      </c>
      <c r="G161" s="13">
        <v>0.21776947674418595</v>
      </c>
      <c r="I161" s="19"/>
      <c r="J161" s="19"/>
      <c r="K161" s="24"/>
      <c r="P161" s="19">
        <v>7.4794999999999998</v>
      </c>
      <c r="Q161" s="19">
        <v>6.6520000000000001</v>
      </c>
      <c r="R161" s="19">
        <v>0.9365</v>
      </c>
      <c r="T161" s="24"/>
    </row>
    <row r="162" spans="1:20" x14ac:dyDescent="0.2">
      <c r="D162" s="3">
        <v>188579</v>
      </c>
      <c r="E162">
        <v>100</v>
      </c>
      <c r="F162" s="16">
        <v>0.29734496124031007</v>
      </c>
      <c r="G162" s="13">
        <v>0.20532383720930233</v>
      </c>
      <c r="I162" s="19"/>
      <c r="J162" s="19"/>
      <c r="K162" s="24"/>
      <c r="P162" s="19">
        <v>10.4175</v>
      </c>
      <c r="Q162" s="19">
        <v>8.9469999999999992</v>
      </c>
      <c r="R162" s="19">
        <v>1.0655000000000001</v>
      </c>
      <c r="T162" s="24"/>
    </row>
    <row r="163" spans="1:20" x14ac:dyDescent="0.2">
      <c r="D163" s="3">
        <v>188580</v>
      </c>
      <c r="E163">
        <v>140</v>
      </c>
      <c r="F163" s="16">
        <v>3.960457364341087E-2</v>
      </c>
      <c r="G163" s="13">
        <v>0.10513220930232557</v>
      </c>
      <c r="I163" s="19"/>
      <c r="J163" s="19"/>
      <c r="K163" s="24"/>
      <c r="M163" s="51">
        <v>53.659175183111351</v>
      </c>
      <c r="N163" s="3">
        <v>3.6435000000000004</v>
      </c>
      <c r="O163" s="3">
        <v>163</v>
      </c>
      <c r="P163" s="19">
        <v>16.632000000000001</v>
      </c>
      <c r="Q163" s="19">
        <v>18.202999999999999</v>
      </c>
      <c r="R163" s="19">
        <v>1.4</v>
      </c>
      <c r="S163" s="3">
        <v>34.082999999999998</v>
      </c>
      <c r="T163" s="24"/>
    </row>
    <row r="164" spans="1:20" x14ac:dyDescent="0.2">
      <c r="A164" s="6">
        <v>37880</v>
      </c>
      <c r="B164" s="1">
        <v>0.55018518518518522</v>
      </c>
      <c r="C164" s="1" t="s">
        <v>22</v>
      </c>
      <c r="D164" s="3">
        <v>188581</v>
      </c>
      <c r="E164">
        <v>1</v>
      </c>
      <c r="F164" s="16">
        <v>0.3865484496124032</v>
      </c>
      <c r="G164" s="13">
        <v>0.20059098837209294</v>
      </c>
      <c r="H164" s="16">
        <v>47.40486395348838</v>
      </c>
      <c r="I164" s="19">
        <v>35.160718604651166</v>
      </c>
      <c r="J164" s="19">
        <v>40.456844186046517</v>
      </c>
      <c r="K164" s="24">
        <v>22.137538081395348</v>
      </c>
      <c r="L164" s="24">
        <v>259</v>
      </c>
      <c r="M164" s="51">
        <v>98.216114566459879</v>
      </c>
      <c r="N164" s="3">
        <v>5.4630000000000001</v>
      </c>
      <c r="O164" s="3">
        <v>244</v>
      </c>
      <c r="P164" s="19">
        <v>5.6500000000000002E-2</v>
      </c>
      <c r="Q164" s="19">
        <v>0.78099999999999992</v>
      </c>
      <c r="R164" s="19">
        <v>0.13100000000000001</v>
      </c>
      <c r="S164" s="3">
        <v>30.26</v>
      </c>
      <c r="T164" s="24"/>
    </row>
    <row r="165" spans="1:20" x14ac:dyDescent="0.2">
      <c r="D165" s="3">
        <v>188582</v>
      </c>
      <c r="E165">
        <v>5</v>
      </c>
      <c r="F165" s="16">
        <v>0.38654844961240309</v>
      </c>
      <c r="G165" s="13">
        <v>0.18551598837209304</v>
      </c>
      <c r="H165" s="16"/>
      <c r="I165" s="24"/>
      <c r="J165" s="16"/>
      <c r="K165" s="24"/>
      <c r="M165" s="51"/>
      <c r="N165" s="3"/>
      <c r="O165" s="3"/>
      <c r="P165" s="19">
        <v>2.9000000000000001E-2</v>
      </c>
      <c r="Q165" s="19">
        <v>0.73199999999999998</v>
      </c>
      <c r="R165" s="19">
        <v>0.13950000000000001</v>
      </c>
      <c r="T165" s="24"/>
    </row>
    <row r="166" spans="1:20" x14ac:dyDescent="0.2">
      <c r="D166" s="3">
        <v>188583</v>
      </c>
      <c r="E166">
        <v>10</v>
      </c>
      <c r="F166" s="16">
        <v>0.39249534883720932</v>
      </c>
      <c r="G166" s="13">
        <v>0.2248979651162791</v>
      </c>
      <c r="J166" s="16"/>
      <c r="K166" s="24"/>
      <c r="P166" s="19">
        <v>0</v>
      </c>
      <c r="Q166" s="19">
        <v>0.8115</v>
      </c>
      <c r="R166" s="19">
        <v>0.1205</v>
      </c>
      <c r="T166" s="24"/>
    </row>
    <row r="167" spans="1:20" x14ac:dyDescent="0.2">
      <c r="D167" s="3">
        <v>188584</v>
      </c>
      <c r="E167">
        <v>20</v>
      </c>
      <c r="F167" s="16">
        <v>1.5416093604651164</v>
      </c>
      <c r="G167" s="13">
        <v>0.79052768895348824</v>
      </c>
      <c r="J167" s="16"/>
      <c r="K167" s="24"/>
      <c r="P167" s="19">
        <v>0</v>
      </c>
      <c r="Q167" s="19">
        <v>0.92800000000000005</v>
      </c>
      <c r="R167" s="19">
        <v>0.34749999999999998</v>
      </c>
      <c r="T167" s="24"/>
    </row>
    <row r="168" spans="1:20" x14ac:dyDescent="0.2">
      <c r="D168" s="3">
        <v>188585</v>
      </c>
      <c r="E168">
        <v>30</v>
      </c>
      <c r="F168" s="16">
        <v>1.2644661046511629</v>
      </c>
      <c r="G168" s="13">
        <v>0.55787938953488392</v>
      </c>
      <c r="J168" s="16"/>
      <c r="K168" s="24"/>
      <c r="P168" s="19">
        <v>0.38450000000000001</v>
      </c>
      <c r="Q168" s="19">
        <v>1.2189999999999999</v>
      </c>
      <c r="R168" s="19">
        <v>0.442</v>
      </c>
      <c r="T168" s="24"/>
    </row>
    <row r="169" spans="1:20" x14ac:dyDescent="0.2">
      <c r="D169" s="3">
        <v>188586</v>
      </c>
      <c r="E169">
        <v>40</v>
      </c>
      <c r="F169" s="16">
        <v>0.60625087209302331</v>
      </c>
      <c r="G169" s="13">
        <v>0.48010303779069763</v>
      </c>
      <c r="J169" s="16"/>
      <c r="K169" s="24"/>
      <c r="M169" s="51">
        <v>91.42011085956554</v>
      </c>
      <c r="N169" s="3">
        <v>6.9544999999999995</v>
      </c>
      <c r="O169" s="3">
        <v>310.5</v>
      </c>
      <c r="P169" s="19">
        <v>2.7965</v>
      </c>
      <c r="Q169" s="19">
        <v>3.2065000000000001</v>
      </c>
      <c r="R169" s="19">
        <v>0.69300000000000006</v>
      </c>
      <c r="S169" s="3">
        <v>32.225999999999999</v>
      </c>
      <c r="T169" s="24"/>
    </row>
    <row r="170" spans="1:20" x14ac:dyDescent="0.2">
      <c r="D170" s="3">
        <v>188587</v>
      </c>
      <c r="E170">
        <v>50</v>
      </c>
      <c r="F170" s="16">
        <v>9.815046511627909E-2</v>
      </c>
      <c r="G170" s="13">
        <v>0.14582145348837208</v>
      </c>
      <c r="J170" s="16"/>
      <c r="K170" s="24"/>
      <c r="M170" s="51"/>
      <c r="N170" s="3"/>
      <c r="O170" s="3"/>
      <c r="P170" s="19">
        <v>5.8815000000000008</v>
      </c>
      <c r="Q170" s="19">
        <v>5.2389999999999999</v>
      </c>
      <c r="R170" s="19">
        <v>0.86499999999999999</v>
      </c>
      <c r="T170" s="24"/>
    </row>
    <row r="171" spans="1:20" x14ac:dyDescent="0.2">
      <c r="D171" s="3">
        <v>188588</v>
      </c>
      <c r="E171">
        <v>75</v>
      </c>
      <c r="F171" s="16">
        <v>0.11536984496124034</v>
      </c>
      <c r="G171" s="13">
        <v>0.17691784883720926</v>
      </c>
      <c r="J171" s="16"/>
      <c r="K171" s="24"/>
      <c r="P171" s="19">
        <v>9.5504999999999995</v>
      </c>
      <c r="Q171" s="19">
        <v>9.1524999999999999</v>
      </c>
      <c r="R171" s="19">
        <v>1.028</v>
      </c>
      <c r="T171" s="24"/>
    </row>
    <row r="172" spans="1:20" x14ac:dyDescent="0.2">
      <c r="D172" s="3">
        <v>188589</v>
      </c>
      <c r="E172">
        <v>100</v>
      </c>
      <c r="F172" s="16">
        <v>6.7155581395348857E-2</v>
      </c>
      <c r="G172" s="13">
        <v>0.15444994186046512</v>
      </c>
      <c r="J172" s="16"/>
      <c r="K172" s="24"/>
      <c r="P172" s="19">
        <v>10.755000000000001</v>
      </c>
      <c r="Q172" s="19">
        <v>10.5375</v>
      </c>
      <c r="R172" s="19">
        <v>1.0840000000000001</v>
      </c>
      <c r="T172" s="24"/>
    </row>
    <row r="173" spans="1:20" x14ac:dyDescent="0.2">
      <c r="D173" s="3">
        <v>188590</v>
      </c>
      <c r="E173">
        <v>140</v>
      </c>
      <c r="F173" s="16">
        <v>3.2716821705426363E-2</v>
      </c>
      <c r="G173" s="13">
        <v>8.7892151162790699E-2</v>
      </c>
      <c r="J173" s="16"/>
      <c r="K173" s="24"/>
      <c r="M173" s="51">
        <v>50.908969065400498</v>
      </c>
      <c r="N173" s="3">
        <v>3.3795000000000002</v>
      </c>
      <c r="O173" s="3">
        <v>151</v>
      </c>
      <c r="P173" s="19">
        <v>17.712000000000003</v>
      </c>
      <c r="Q173" s="19">
        <v>19.082999999999998</v>
      </c>
      <c r="R173" s="19">
        <v>1.401</v>
      </c>
      <c r="S173" s="3">
        <v>34.343000000000004</v>
      </c>
      <c r="T173" s="24"/>
    </row>
    <row r="174" spans="1:20" x14ac:dyDescent="0.2">
      <c r="A174" s="36">
        <v>37913</v>
      </c>
      <c r="B174" s="4">
        <v>0.74513888888888891</v>
      </c>
      <c r="C174" s="1" t="s">
        <v>57</v>
      </c>
      <c r="D174" s="3">
        <v>267310</v>
      </c>
      <c r="E174">
        <v>3</v>
      </c>
      <c r="F174" s="31">
        <v>0.98652725563909782</v>
      </c>
      <c r="G174" s="32">
        <v>0.4100011748120298</v>
      </c>
      <c r="H174" s="3">
        <v>49.981237312030082</v>
      </c>
      <c r="I174" s="16">
        <v>34.967700422932332</v>
      </c>
      <c r="J174" s="3">
        <v>39.995523026315787</v>
      </c>
      <c r="K174" s="16">
        <v>20.490557565789473</v>
      </c>
      <c r="L174" s="24">
        <v>292</v>
      </c>
      <c r="M174" s="51">
        <v>98.090738784445222</v>
      </c>
      <c r="N174" s="3">
        <v>5.9340000000000002</v>
      </c>
      <c r="O174" s="3">
        <v>265</v>
      </c>
      <c r="P174" s="24">
        <v>0</v>
      </c>
      <c r="Q174" s="24">
        <v>0.378</v>
      </c>
      <c r="R174" s="24">
        <v>0.19550000000000001</v>
      </c>
      <c r="S174" s="3">
        <v>31.199000000000002</v>
      </c>
      <c r="T174" s="24"/>
    </row>
    <row r="175" spans="1:20" x14ac:dyDescent="0.2">
      <c r="D175" s="3">
        <v>267309</v>
      </c>
      <c r="E175">
        <v>10</v>
      </c>
      <c r="F175" s="31">
        <v>1.0051409774436091</v>
      </c>
      <c r="G175" s="32">
        <v>0.48765155075187983</v>
      </c>
      <c r="H175" s="3"/>
      <c r="M175" s="52"/>
      <c r="P175" s="24">
        <v>7.4999999999999997E-3</v>
      </c>
      <c r="Q175" s="24">
        <v>0.47550000000000003</v>
      </c>
      <c r="R175" s="24">
        <v>0.23499999999999999</v>
      </c>
      <c r="T175" s="24"/>
    </row>
    <row r="176" spans="1:20" x14ac:dyDescent="0.2">
      <c r="D176" s="3">
        <v>267308</v>
      </c>
      <c r="E176">
        <v>20</v>
      </c>
      <c r="F176" s="31">
        <v>1.5635526315789474</v>
      </c>
      <c r="G176" s="32">
        <v>0.64169407894736841</v>
      </c>
      <c r="M176" s="56"/>
      <c r="P176" s="24">
        <v>3.6000000000000004E-2</v>
      </c>
      <c r="Q176" s="24">
        <v>0.32300000000000001</v>
      </c>
      <c r="R176" s="24">
        <v>0.19900000000000001</v>
      </c>
      <c r="T176" s="24"/>
    </row>
    <row r="177" spans="1:20" x14ac:dyDescent="0.2">
      <c r="D177" s="3">
        <v>267307</v>
      </c>
      <c r="E177">
        <v>30</v>
      </c>
      <c r="F177" s="31">
        <v>0.61950845864661641</v>
      </c>
      <c r="G177" s="32">
        <v>0.4049809680451128</v>
      </c>
      <c r="H177" s="3"/>
      <c r="K177" s="24"/>
      <c r="M177" s="56"/>
      <c r="P177" s="24">
        <v>1.6789999999999998</v>
      </c>
      <c r="Q177" s="24">
        <v>2.1915</v>
      </c>
      <c r="R177" s="24">
        <v>0.55800000000000005</v>
      </c>
      <c r="T177" s="24"/>
    </row>
    <row r="178" spans="1:20" x14ac:dyDescent="0.2">
      <c r="D178" s="3">
        <v>267306</v>
      </c>
      <c r="E178">
        <v>40</v>
      </c>
      <c r="F178" s="31">
        <v>0.23164229323308269</v>
      </c>
      <c r="G178" s="32">
        <v>0.21911109022556394</v>
      </c>
      <c r="H178" s="3"/>
      <c r="K178" s="24"/>
      <c r="M178" s="56"/>
      <c r="P178" s="24">
        <v>7.9450000000000003</v>
      </c>
      <c r="Q178" s="24">
        <v>6.6435000000000004</v>
      </c>
      <c r="R178" s="24">
        <v>0.9305000000000001</v>
      </c>
      <c r="T178" s="24"/>
    </row>
    <row r="179" spans="1:20" x14ac:dyDescent="0.2">
      <c r="D179" s="3">
        <v>267305</v>
      </c>
      <c r="E179">
        <v>50</v>
      </c>
      <c r="F179" s="31">
        <v>0.18219548872180452</v>
      </c>
      <c r="G179" s="32">
        <v>0.22006015037593987</v>
      </c>
      <c r="H179" s="3"/>
      <c r="K179" s="24"/>
      <c r="M179" s="51">
        <v>81.280444535731618</v>
      </c>
      <c r="N179" s="3">
        <v>6.2080000000000002</v>
      </c>
      <c r="O179" s="3">
        <v>277.5</v>
      </c>
      <c r="P179" s="24">
        <v>8.5135000000000005</v>
      </c>
      <c r="Q179" s="24">
        <v>7.548</v>
      </c>
      <c r="R179" s="24">
        <v>0.95199999999999996</v>
      </c>
      <c r="S179" s="3">
        <v>32.747</v>
      </c>
      <c r="T179" s="24"/>
    </row>
    <row r="180" spans="1:20" x14ac:dyDescent="0.2">
      <c r="D180" s="3">
        <v>267304</v>
      </c>
      <c r="E180">
        <v>60</v>
      </c>
      <c r="F180" s="31">
        <v>0.16818045112781954</v>
      </c>
      <c r="G180" s="32">
        <v>0.20659398496240611</v>
      </c>
      <c r="H180" s="3"/>
      <c r="K180" s="24"/>
      <c r="M180" s="56"/>
      <c r="P180" s="24">
        <v>9.2025000000000006</v>
      </c>
      <c r="Q180" s="24">
        <v>8.5670000000000002</v>
      </c>
      <c r="R180" s="24">
        <v>1.0425</v>
      </c>
      <c r="T180" s="24"/>
    </row>
    <row r="181" spans="1:20" x14ac:dyDescent="0.2">
      <c r="D181" s="3">
        <v>267303</v>
      </c>
      <c r="E181">
        <v>80</v>
      </c>
      <c r="F181" s="31">
        <v>0.14540601503759398</v>
      </c>
      <c r="G181" s="32">
        <v>0.19483646616541356</v>
      </c>
      <c r="H181" s="3"/>
      <c r="K181" s="24"/>
      <c r="M181" s="52"/>
      <c r="P181" s="24">
        <v>8.7850000000000001</v>
      </c>
      <c r="Q181" s="24">
        <v>7.9265000000000008</v>
      </c>
      <c r="R181" s="24">
        <v>0.96449999999999991</v>
      </c>
      <c r="T181" s="24"/>
    </row>
    <row r="182" spans="1:20" x14ac:dyDescent="0.2">
      <c r="D182" s="3">
        <v>267302</v>
      </c>
      <c r="E182">
        <v>100</v>
      </c>
      <c r="F182" s="31">
        <v>0.10160902255639098</v>
      </c>
      <c r="G182" s="32">
        <v>0.1448796992481203</v>
      </c>
      <c r="H182" s="35"/>
      <c r="K182" s="24"/>
      <c r="M182" s="52"/>
      <c r="P182" s="24">
        <v>10.722999999999999</v>
      </c>
      <c r="Q182" s="24">
        <v>8.6165000000000003</v>
      </c>
      <c r="R182" s="24">
        <v>1.0785</v>
      </c>
      <c r="T182" s="24"/>
    </row>
    <row r="183" spans="1:20" x14ac:dyDescent="0.2">
      <c r="D183" s="3">
        <v>267301</v>
      </c>
      <c r="E183">
        <v>158</v>
      </c>
      <c r="F183" s="31">
        <v>2.9781954887218035E-2</v>
      </c>
      <c r="G183" s="32">
        <v>0.10174060150375942</v>
      </c>
      <c r="H183" s="35"/>
      <c r="K183" s="24"/>
      <c r="M183" s="51">
        <v>53.62762052564193</v>
      </c>
      <c r="N183" s="3">
        <v>3.5564999999999998</v>
      </c>
      <c r="O183" s="3">
        <v>159</v>
      </c>
      <c r="P183" s="24">
        <v>17.009</v>
      </c>
      <c r="Q183" s="24">
        <v>17.378</v>
      </c>
      <c r="R183" s="24">
        <v>1.4610000000000001</v>
      </c>
      <c r="S183" s="3">
        <v>34.334000000000003</v>
      </c>
      <c r="T183" s="24"/>
    </row>
    <row r="184" spans="1:20" x14ac:dyDescent="0.2">
      <c r="A184" s="36">
        <v>37918</v>
      </c>
      <c r="B184" s="4">
        <v>9.1666666666666674E-2</v>
      </c>
      <c r="C184" s="1" t="s">
        <v>57</v>
      </c>
      <c r="D184" s="17">
        <v>267519</v>
      </c>
      <c r="E184">
        <v>5</v>
      </c>
      <c r="F184" s="31">
        <v>0.9492998120300753</v>
      </c>
      <c r="G184" s="32">
        <v>0.49376292293233093</v>
      </c>
      <c r="H184" s="13">
        <v>36.920207706766924</v>
      </c>
      <c r="I184" s="19">
        <v>24.960188909774441</v>
      </c>
      <c r="J184" s="13">
        <v>30.157952067669175</v>
      </c>
      <c r="K184" s="24">
        <v>15.954014097744361</v>
      </c>
      <c r="L184" s="24">
        <v>297</v>
      </c>
      <c r="M184" s="51">
        <v>97.505766015962791</v>
      </c>
      <c r="N184" s="3">
        <v>5.9094999999999995</v>
      </c>
      <c r="O184" s="3">
        <v>264</v>
      </c>
      <c r="P184" s="24">
        <v>0.27849999999999997</v>
      </c>
      <c r="Q184" s="24">
        <v>0.25900000000000001</v>
      </c>
      <c r="R184" s="24">
        <v>0.17599999999999999</v>
      </c>
      <c r="T184" s="24"/>
    </row>
    <row r="185" spans="1:20" x14ac:dyDescent="0.2">
      <c r="D185" s="17">
        <v>267518</v>
      </c>
      <c r="E185">
        <v>10</v>
      </c>
      <c r="F185" s="31">
        <v>0.78111936090225553</v>
      </c>
      <c r="G185" s="32">
        <v>0.37345643796992489</v>
      </c>
      <c r="I185" s="24"/>
      <c r="K185" s="22"/>
      <c r="M185" s="56"/>
      <c r="P185" s="24">
        <v>0.27150000000000002</v>
      </c>
      <c r="Q185" s="24">
        <v>0.29649999999999999</v>
      </c>
      <c r="R185" s="24">
        <v>0.1605</v>
      </c>
      <c r="T185" s="24"/>
    </row>
    <row r="186" spans="1:20" x14ac:dyDescent="0.2">
      <c r="D186" s="17">
        <v>267517</v>
      </c>
      <c r="E186">
        <v>20</v>
      </c>
      <c r="F186" s="31">
        <v>0.75418421052631568</v>
      </c>
      <c r="G186" s="32">
        <v>0.33719802631578943</v>
      </c>
      <c r="K186" s="22"/>
      <c r="M186" s="56"/>
      <c r="P186" s="24">
        <v>0.27400000000000002</v>
      </c>
      <c r="Q186" s="24">
        <v>0.36299999999999999</v>
      </c>
      <c r="R186" s="24">
        <v>0.16299999999999998</v>
      </c>
      <c r="T186" s="24"/>
    </row>
    <row r="187" spans="1:20" x14ac:dyDescent="0.2">
      <c r="D187" s="17">
        <v>267516</v>
      </c>
      <c r="E187">
        <v>30</v>
      </c>
      <c r="F187" s="31">
        <v>0.53331597744360904</v>
      </c>
      <c r="G187" s="32">
        <v>0.3221640507518797</v>
      </c>
      <c r="K187" s="22"/>
      <c r="M187" s="52"/>
      <c r="P187" s="24">
        <v>0.72199999999999998</v>
      </c>
      <c r="Q187" s="24">
        <v>1.1509999999999998</v>
      </c>
      <c r="R187" s="24">
        <v>0.33600000000000002</v>
      </c>
      <c r="T187" s="24"/>
    </row>
    <row r="188" spans="1:20" x14ac:dyDescent="0.2">
      <c r="D188" s="17">
        <v>267515</v>
      </c>
      <c r="E188">
        <v>40</v>
      </c>
      <c r="F188" s="31">
        <v>0.33938289473684213</v>
      </c>
      <c r="G188" s="32">
        <v>0.19809473684210527</v>
      </c>
      <c r="K188" s="22"/>
      <c r="M188" s="52"/>
      <c r="P188" s="24">
        <v>2.31</v>
      </c>
      <c r="Q188" s="24">
        <v>2.3739999999999997</v>
      </c>
      <c r="R188" s="24">
        <v>0.53099999999999992</v>
      </c>
      <c r="T188" s="24"/>
    </row>
    <row r="189" spans="1:20" x14ac:dyDescent="0.2">
      <c r="D189" s="17">
        <v>267514</v>
      </c>
      <c r="E189">
        <v>50</v>
      </c>
      <c r="F189" s="31">
        <v>0.18219548872180452</v>
      </c>
      <c r="G189" s="32">
        <v>0.17506015037593986</v>
      </c>
      <c r="K189" s="22"/>
      <c r="M189" s="52"/>
      <c r="P189" s="24">
        <v>5.1479999999999997</v>
      </c>
      <c r="Q189" s="24">
        <v>3.7565</v>
      </c>
      <c r="R189" s="24">
        <v>0.71199999999999997</v>
      </c>
      <c r="T189" s="24"/>
    </row>
    <row r="190" spans="1:20" x14ac:dyDescent="0.2">
      <c r="D190" s="17">
        <v>267513</v>
      </c>
      <c r="E190">
        <v>60</v>
      </c>
      <c r="F190" s="31">
        <v>0.1471578947368421</v>
      </c>
      <c r="G190" s="32">
        <v>0.13914473684210527</v>
      </c>
      <c r="K190" s="22"/>
      <c r="M190" s="52"/>
      <c r="P190" s="24">
        <v>6.5039999999999996</v>
      </c>
      <c r="Q190" s="24">
        <v>5.0194999999999999</v>
      </c>
      <c r="R190" s="24">
        <v>0.79649999999999999</v>
      </c>
      <c r="T190" s="24"/>
    </row>
    <row r="191" spans="1:20" x14ac:dyDescent="0.2">
      <c r="D191" s="17">
        <v>267512</v>
      </c>
      <c r="E191">
        <v>80</v>
      </c>
      <c r="F191" s="31">
        <v>4.2045112781954871E-2</v>
      </c>
      <c r="G191" s="32">
        <v>8.3148496240601513E-2</v>
      </c>
      <c r="K191" s="22"/>
      <c r="M191" s="52"/>
      <c r="P191" s="24">
        <v>10.1675</v>
      </c>
      <c r="Q191" s="24">
        <v>7.8864999999999998</v>
      </c>
      <c r="R191" s="24">
        <v>0.96799999999999997</v>
      </c>
      <c r="T191" s="24"/>
    </row>
    <row r="192" spans="1:20" x14ac:dyDescent="0.2">
      <c r="D192" s="17">
        <v>267511</v>
      </c>
      <c r="E192">
        <v>100</v>
      </c>
      <c r="F192" s="31">
        <v>5.6060150375939852E-2</v>
      </c>
      <c r="G192" s="32">
        <v>8.7614661654135353E-2</v>
      </c>
      <c r="H192" s="16"/>
      <c r="K192" s="22"/>
      <c r="M192" s="52"/>
      <c r="P192" s="24">
        <v>11.1325</v>
      </c>
      <c r="Q192" s="24">
        <v>8.6425000000000001</v>
      </c>
      <c r="R192" s="24">
        <v>1.0125</v>
      </c>
      <c r="T192" s="24"/>
    </row>
    <row r="193" spans="1:20" x14ac:dyDescent="0.2">
      <c r="D193" s="17">
        <v>267510</v>
      </c>
      <c r="E193">
        <v>159</v>
      </c>
      <c r="I193" s="3"/>
      <c r="J193" s="24"/>
      <c r="K193" s="22"/>
      <c r="M193" s="51">
        <v>53.896397636917357</v>
      </c>
      <c r="N193" s="3">
        <v>3.5754999999999999</v>
      </c>
      <c r="O193" s="3">
        <v>159.5</v>
      </c>
      <c r="P193" s="24">
        <v>15.433</v>
      </c>
      <c r="Q193" s="24">
        <v>15.141999999999999</v>
      </c>
      <c r="R193" s="24">
        <v>1.2150000000000001</v>
      </c>
      <c r="T193" s="24"/>
    </row>
    <row r="194" spans="1:20" x14ac:dyDescent="0.2">
      <c r="A194" s="36">
        <v>37925</v>
      </c>
      <c r="B194" s="4">
        <v>0.33958333333333335</v>
      </c>
      <c r="C194" s="1" t="s">
        <v>57</v>
      </c>
      <c r="D194" s="3">
        <v>267841</v>
      </c>
      <c r="E194">
        <v>5</v>
      </c>
      <c r="F194" s="16">
        <v>1.108573023255814</v>
      </c>
      <c r="G194" s="13">
        <v>0.5793231976744182</v>
      </c>
      <c r="H194" s="19">
        <v>54.23655305232554</v>
      </c>
      <c r="I194" s="13">
        <v>41.445893132267443</v>
      </c>
      <c r="J194" s="13">
        <v>48.005800339147257</v>
      </c>
      <c r="K194" s="3">
        <v>29.816774236918597</v>
      </c>
      <c r="L194" s="24">
        <v>304</v>
      </c>
      <c r="M194" s="51">
        <v>97.026316482315565</v>
      </c>
      <c r="N194" s="3">
        <v>5.9939999999999998</v>
      </c>
      <c r="O194" s="3">
        <v>267.5</v>
      </c>
      <c r="P194" s="24">
        <v>0</v>
      </c>
      <c r="Q194" s="24">
        <v>0.61650000000000005</v>
      </c>
      <c r="R194" s="24">
        <v>0.22849999999999998</v>
      </c>
      <c r="S194" s="3">
        <v>31.245000000000001</v>
      </c>
      <c r="T194" s="24"/>
    </row>
    <row r="195" spans="1:20" x14ac:dyDescent="0.2">
      <c r="D195" s="3">
        <v>267840</v>
      </c>
      <c r="E195">
        <v>10</v>
      </c>
      <c r="F195" s="16">
        <v>1.0912515697674419</v>
      </c>
      <c r="G195" s="13">
        <v>0.61829646802325577</v>
      </c>
      <c r="K195" s="22"/>
      <c r="M195" s="52"/>
      <c r="P195" s="24">
        <v>0</v>
      </c>
      <c r="Q195" s="24">
        <v>0.46450000000000002</v>
      </c>
      <c r="R195" s="24">
        <v>0.2135</v>
      </c>
      <c r="T195" s="24"/>
    </row>
    <row r="196" spans="1:20" x14ac:dyDescent="0.2">
      <c r="D196" s="3">
        <v>267839</v>
      </c>
      <c r="E196">
        <v>20</v>
      </c>
      <c r="F196" s="16">
        <v>1.108573023255814</v>
      </c>
      <c r="G196" s="13">
        <v>0.6012775726744185</v>
      </c>
      <c r="J196" s="24"/>
      <c r="K196" s="22"/>
      <c r="M196" s="56"/>
      <c r="P196" s="24">
        <v>5.0000000000000001E-3</v>
      </c>
      <c r="Q196" s="24">
        <v>0.65400000000000003</v>
      </c>
      <c r="R196" s="24">
        <v>0.222</v>
      </c>
      <c r="T196" s="24"/>
    </row>
    <row r="197" spans="1:20" x14ac:dyDescent="0.2">
      <c r="D197" s="3">
        <v>267838</v>
      </c>
      <c r="E197">
        <v>30</v>
      </c>
      <c r="F197" s="16">
        <v>1.1605373837209303</v>
      </c>
      <c r="G197" s="13">
        <v>0.70390151162790682</v>
      </c>
      <c r="I197" s="3"/>
      <c r="J197" s="24"/>
      <c r="K197" s="22"/>
      <c r="M197" s="56"/>
      <c r="P197" s="24">
        <v>5.0000000000000001E-3</v>
      </c>
      <c r="Q197" s="24">
        <v>0.65900000000000003</v>
      </c>
      <c r="R197" s="24">
        <v>0.26250000000000001</v>
      </c>
      <c r="T197" s="24"/>
    </row>
    <row r="198" spans="1:20" x14ac:dyDescent="0.2">
      <c r="D198" s="3">
        <v>267837</v>
      </c>
      <c r="E198">
        <v>40</v>
      </c>
      <c r="F198" s="16">
        <v>0.74482250000000016</v>
      </c>
      <c r="G198" s="13">
        <v>0.60740437500000022</v>
      </c>
      <c r="I198" s="3"/>
      <c r="J198" s="24"/>
      <c r="K198" s="22"/>
      <c r="M198" s="56"/>
      <c r="P198" s="24">
        <v>0.95750000000000002</v>
      </c>
      <c r="Q198" s="24">
        <v>1.5245</v>
      </c>
      <c r="R198" s="24">
        <v>0.48699999999999999</v>
      </c>
      <c r="T198" s="24"/>
    </row>
    <row r="199" spans="1:20" x14ac:dyDescent="0.2">
      <c r="D199" s="3">
        <v>267836</v>
      </c>
      <c r="E199">
        <v>50</v>
      </c>
      <c r="F199" s="16">
        <v>0.2735573643410853</v>
      </c>
      <c r="G199" s="13">
        <v>0.34175843023255814</v>
      </c>
      <c r="I199" s="3"/>
      <c r="J199" s="24"/>
      <c r="K199" s="22"/>
      <c r="M199" s="51">
        <v>91.539436763793788</v>
      </c>
      <c r="N199" s="3">
        <v>6.7175000000000002</v>
      </c>
      <c r="O199" s="3">
        <v>300</v>
      </c>
      <c r="P199" s="24">
        <v>3.8935</v>
      </c>
      <c r="Q199" s="24">
        <v>2.4005000000000001</v>
      </c>
      <c r="R199" s="24">
        <v>0.71</v>
      </c>
      <c r="S199" s="3">
        <v>32.625999999999998</v>
      </c>
      <c r="T199" s="24"/>
    </row>
    <row r="200" spans="1:20" x14ac:dyDescent="0.2">
      <c r="D200" s="3">
        <v>267835</v>
      </c>
      <c r="E200">
        <v>60</v>
      </c>
      <c r="F200" s="16">
        <v>0.17840697674418604</v>
      </c>
      <c r="G200" s="13">
        <v>0.26188430232558146</v>
      </c>
      <c r="I200" s="3"/>
      <c r="J200" s="24"/>
      <c r="K200" s="22"/>
      <c r="M200" s="52"/>
      <c r="P200" s="24">
        <v>6.17</v>
      </c>
      <c r="Q200" s="24">
        <v>3.613</v>
      </c>
      <c r="R200" s="24">
        <v>0.78700000000000003</v>
      </c>
      <c r="T200" s="24"/>
    </row>
    <row r="201" spans="1:20" x14ac:dyDescent="0.2">
      <c r="D201" s="3">
        <v>267834</v>
      </c>
      <c r="E201">
        <v>80</v>
      </c>
      <c r="F201" s="16">
        <v>3.6160697674418603E-2</v>
      </c>
      <c r="G201" s="13">
        <v>0.10415093023255814</v>
      </c>
      <c r="I201" s="3"/>
      <c r="J201" s="24"/>
      <c r="K201" s="22"/>
      <c r="M201" s="52"/>
      <c r="P201" s="24">
        <v>12.584</v>
      </c>
      <c r="Q201" s="24">
        <v>10.649000000000001</v>
      </c>
      <c r="R201" s="24">
        <v>1.129</v>
      </c>
      <c r="T201" s="24"/>
    </row>
    <row r="202" spans="1:20" x14ac:dyDescent="0.2">
      <c r="D202" s="3">
        <v>267833</v>
      </c>
      <c r="E202">
        <v>100</v>
      </c>
      <c r="F202" s="16">
        <v>2.9272945736434103E-2</v>
      </c>
      <c r="G202" s="13">
        <v>7.8180872093023268E-2</v>
      </c>
      <c r="I202" s="3"/>
      <c r="J202" s="24"/>
      <c r="K202" s="22"/>
      <c r="M202" s="52"/>
      <c r="P202" s="24">
        <v>14.8995</v>
      </c>
      <c r="Q202" s="24">
        <v>13.719000000000001</v>
      </c>
      <c r="R202" s="24">
        <v>1.2545000000000002</v>
      </c>
      <c r="T202" s="24"/>
    </row>
    <row r="203" spans="1:20" x14ac:dyDescent="0.2">
      <c r="D203" s="3">
        <v>267832</v>
      </c>
      <c r="E203">
        <v>145</v>
      </c>
      <c r="F203" s="31"/>
      <c r="H203" s="16"/>
      <c r="M203" s="51">
        <v>54.765960297573315</v>
      </c>
      <c r="N203" s="3">
        <v>3.5950000000000002</v>
      </c>
      <c r="O203" s="3">
        <v>160.5</v>
      </c>
      <c r="P203" s="24">
        <v>17.240499999999997</v>
      </c>
      <c r="Q203" s="24">
        <v>15.6</v>
      </c>
      <c r="R203" s="24">
        <v>1.3725000000000001</v>
      </c>
      <c r="S203" s="3">
        <v>34.485999999999997</v>
      </c>
      <c r="T203" s="24"/>
    </row>
    <row r="204" spans="1:20" x14ac:dyDescent="0.2">
      <c r="A204" s="6">
        <v>37937</v>
      </c>
      <c r="B204" s="1">
        <v>0.53740740740740744</v>
      </c>
      <c r="C204" s="1" t="s">
        <v>57</v>
      </c>
      <c r="D204" s="35">
        <v>267851</v>
      </c>
      <c r="E204">
        <v>5</v>
      </c>
      <c r="F204" s="16">
        <v>1.1432159302325582</v>
      </c>
      <c r="G204" s="13">
        <v>0.56723978197674418</v>
      </c>
      <c r="H204" s="16">
        <v>49.139527858527131</v>
      </c>
      <c r="I204" s="19">
        <v>38.461465443313955</v>
      </c>
      <c r="J204" s="13">
        <v>43.191208478682171</v>
      </c>
      <c r="K204" s="19">
        <v>25.089871547965117</v>
      </c>
      <c r="L204" s="24">
        <v>315</v>
      </c>
      <c r="M204" s="44">
        <v>96.584599143001938</v>
      </c>
      <c r="N204" s="32">
        <v>6.2229999999999999</v>
      </c>
      <c r="O204" s="47">
        <v>278</v>
      </c>
      <c r="P204" s="24">
        <v>0.317</v>
      </c>
      <c r="Q204" s="24">
        <v>1.3805000000000001</v>
      </c>
      <c r="R204" s="24">
        <v>0.28249999999999997</v>
      </c>
      <c r="S204" s="3">
        <v>31.134</v>
      </c>
      <c r="T204" s="24"/>
    </row>
    <row r="205" spans="1:20" x14ac:dyDescent="0.2">
      <c r="D205" s="35">
        <v>267850</v>
      </c>
      <c r="E205">
        <v>10</v>
      </c>
      <c r="F205" s="16">
        <v>1.0566086627906977</v>
      </c>
      <c r="G205" s="13">
        <v>0.4986536337209303</v>
      </c>
      <c r="H205" s="16"/>
      <c r="I205" s="19"/>
      <c r="M205" s="44"/>
      <c r="N205" s="19"/>
      <c r="O205" s="44"/>
      <c r="P205" s="24">
        <v>0.27549999999999997</v>
      </c>
      <c r="Q205" s="24">
        <v>1.2655000000000001</v>
      </c>
      <c r="R205" s="24">
        <v>0.26850000000000002</v>
      </c>
      <c r="T205" s="24"/>
    </row>
    <row r="206" spans="1:20" x14ac:dyDescent="0.2">
      <c r="D206" s="35">
        <v>267849</v>
      </c>
      <c r="E206">
        <v>20</v>
      </c>
      <c r="F206" s="16">
        <v>1.0392872093023255</v>
      </c>
      <c r="G206" s="13">
        <v>0.55958127906976751</v>
      </c>
      <c r="M206" s="44"/>
      <c r="N206" s="19"/>
      <c r="O206" s="44"/>
      <c r="P206" s="24">
        <v>0.317</v>
      </c>
      <c r="Q206" s="24">
        <v>1.3625</v>
      </c>
      <c r="R206" s="24">
        <v>0.28149999999999997</v>
      </c>
      <c r="T206" s="24"/>
    </row>
    <row r="207" spans="1:20" x14ac:dyDescent="0.2">
      <c r="D207" s="35">
        <v>267848</v>
      </c>
      <c r="E207">
        <v>30</v>
      </c>
      <c r="F207" s="16">
        <v>1.0739301162790698</v>
      </c>
      <c r="G207" s="13">
        <v>0.5694522383720928</v>
      </c>
      <c r="H207" s="16"/>
      <c r="M207" s="44"/>
      <c r="N207" s="19"/>
      <c r="O207" s="44"/>
      <c r="P207" s="24">
        <v>0.27500000000000002</v>
      </c>
      <c r="Q207" s="24">
        <v>1.5149999999999999</v>
      </c>
      <c r="R207" s="24">
        <v>0.27100000000000002</v>
      </c>
      <c r="T207" s="24"/>
    </row>
    <row r="208" spans="1:20" x14ac:dyDescent="0.2">
      <c r="D208" s="35">
        <v>267847</v>
      </c>
      <c r="E208">
        <v>40</v>
      </c>
      <c r="F208" s="16">
        <v>0.44007054263565898</v>
      </c>
      <c r="G208" s="13">
        <v>0.42689127906976743</v>
      </c>
      <c r="H208" s="16"/>
      <c r="M208" s="44"/>
      <c r="N208" s="32"/>
      <c r="O208" s="47"/>
      <c r="P208" s="24">
        <v>2.1179999999999999</v>
      </c>
      <c r="Q208" s="24">
        <v>2.7130000000000001</v>
      </c>
      <c r="R208" s="24">
        <v>0.46500000000000002</v>
      </c>
      <c r="T208" s="24"/>
    </row>
    <row r="209" spans="1:20" x14ac:dyDescent="0.2">
      <c r="D209" s="35">
        <v>267846</v>
      </c>
      <c r="E209">
        <v>50</v>
      </c>
      <c r="F209" s="16">
        <v>0.2319290697674419</v>
      </c>
      <c r="G209" s="13">
        <v>0.30728459302325573</v>
      </c>
      <c r="H209" s="16"/>
      <c r="M209" s="44">
        <v>90.851941980078635</v>
      </c>
      <c r="N209" s="32">
        <v>6.4320000000000004</v>
      </c>
      <c r="O209" s="47">
        <v>287.5</v>
      </c>
      <c r="P209" s="24">
        <v>5.4889999999999999</v>
      </c>
      <c r="Q209" s="24">
        <v>5.4180000000000001</v>
      </c>
      <c r="R209" s="24">
        <v>0.83099999999999996</v>
      </c>
      <c r="S209" s="3">
        <v>32.511000000000003</v>
      </c>
      <c r="T209" s="24"/>
    </row>
    <row r="210" spans="1:20" x14ac:dyDescent="0.2">
      <c r="D210" s="35">
        <v>267845</v>
      </c>
      <c r="E210">
        <v>60</v>
      </c>
      <c r="F210" s="16">
        <v>0.12914534883720935</v>
      </c>
      <c r="G210" s="13">
        <v>0.14810546511627909</v>
      </c>
      <c r="H210" s="16"/>
      <c r="M210" s="44"/>
      <c r="N210" s="32"/>
      <c r="O210" s="47"/>
      <c r="P210" s="24">
        <v>7.3540000000000001</v>
      </c>
      <c r="Q210" s="24">
        <v>6.8605</v>
      </c>
      <c r="R210" s="24">
        <v>0.88300000000000001</v>
      </c>
      <c r="T210" s="24"/>
    </row>
    <row r="211" spans="1:20" x14ac:dyDescent="0.2">
      <c r="D211" s="35">
        <v>267844</v>
      </c>
      <c r="E211">
        <v>85</v>
      </c>
      <c r="F211" s="16">
        <v>4.649232558139535E-2</v>
      </c>
      <c r="G211" s="13">
        <v>0.14201476744186045</v>
      </c>
      <c r="H211" s="16"/>
      <c r="M211" s="44"/>
      <c r="N211" s="32"/>
      <c r="O211" s="47"/>
      <c r="P211" s="24">
        <v>9.7914999999999992</v>
      </c>
      <c r="Q211" s="24">
        <v>9.7274999999999991</v>
      </c>
      <c r="R211" s="24">
        <v>1.0445</v>
      </c>
      <c r="T211" s="24"/>
    </row>
    <row r="212" spans="1:20" x14ac:dyDescent="0.2">
      <c r="D212" s="35">
        <v>267843</v>
      </c>
      <c r="E212" s="30">
        <v>100</v>
      </c>
      <c r="F212" s="16">
        <v>4.3048449612403103E-2</v>
      </c>
      <c r="G212" s="13">
        <v>0.13885098837209303</v>
      </c>
      <c r="H212" s="16"/>
      <c r="M212" s="44"/>
      <c r="N212" s="32"/>
      <c r="O212" s="47"/>
      <c r="P212" s="24">
        <v>9.9610000000000003</v>
      </c>
      <c r="Q212" s="24">
        <v>10.005500000000001</v>
      </c>
      <c r="R212" s="24">
        <v>1.0680000000000001</v>
      </c>
      <c r="T212" s="24"/>
    </row>
    <row r="213" spans="1:20" x14ac:dyDescent="0.2">
      <c r="D213" s="35">
        <v>267842</v>
      </c>
      <c r="E213" s="30">
        <v>150</v>
      </c>
      <c r="F213" s="16">
        <v>3.1509689922480627E-2</v>
      </c>
      <c r="G213" s="13">
        <v>0.13038819767441862</v>
      </c>
      <c r="H213" s="16"/>
      <c r="M213" s="44">
        <v>74.836594516935563</v>
      </c>
      <c r="N213" s="32">
        <v>5.5045000000000002</v>
      </c>
      <c r="O213" s="47">
        <v>246</v>
      </c>
      <c r="P213" s="24">
        <v>11.4285</v>
      </c>
      <c r="Q213" s="24">
        <v>11.289</v>
      </c>
      <c r="R213" s="24">
        <v>1.1705000000000001</v>
      </c>
      <c r="S213" s="3">
        <v>33.201999999999998</v>
      </c>
      <c r="T213" s="24"/>
    </row>
    <row r="214" spans="1:20" x14ac:dyDescent="0.2">
      <c r="A214" s="6">
        <v>37977</v>
      </c>
      <c r="B214" s="1">
        <v>0.21356481481481482</v>
      </c>
      <c r="C214" s="1" t="s">
        <v>57</v>
      </c>
      <c r="D214" s="24">
        <v>268336</v>
      </c>
      <c r="E214">
        <v>5</v>
      </c>
      <c r="F214" s="31">
        <v>0.26278195488721812</v>
      </c>
      <c r="G214" s="32">
        <v>0.16924060150375933</v>
      </c>
      <c r="H214" s="16">
        <v>27.713860902255636</v>
      </c>
      <c r="I214" s="19">
        <v>19.419500469924813</v>
      </c>
      <c r="J214" s="19">
        <v>13.228443609022554</v>
      </c>
      <c r="K214" s="19">
        <v>7.2918143796992503</v>
      </c>
      <c r="L214" s="24">
        <v>356</v>
      </c>
      <c r="M214" s="50">
        <v>93.792097795931682</v>
      </c>
      <c r="N214" s="13">
        <v>6.9115000000000002</v>
      </c>
      <c r="O214" s="3">
        <v>308.5</v>
      </c>
      <c r="P214" s="24">
        <v>3.7629999999999999</v>
      </c>
      <c r="Q214" s="24">
        <v>5.1689999999999996</v>
      </c>
      <c r="R214" s="24">
        <v>0.65749999999999997</v>
      </c>
      <c r="T214" s="24"/>
    </row>
    <row r="215" spans="1:20" x14ac:dyDescent="0.2">
      <c r="D215" s="24">
        <v>268335</v>
      </c>
      <c r="E215">
        <v>10</v>
      </c>
      <c r="F215" s="31">
        <v>0.25227067669172931</v>
      </c>
      <c r="G215" s="32">
        <v>0.1523909774436091</v>
      </c>
      <c r="H215" s="22"/>
      <c r="M215" s="44"/>
      <c r="N215" s="16"/>
      <c r="P215" s="24">
        <v>3.7349999999999999</v>
      </c>
      <c r="Q215" s="24">
        <v>5.0285000000000002</v>
      </c>
      <c r="R215" s="24">
        <v>0.65100000000000002</v>
      </c>
      <c r="T215" s="24"/>
    </row>
    <row r="216" spans="1:20" x14ac:dyDescent="0.2">
      <c r="D216" s="24">
        <v>268334</v>
      </c>
      <c r="E216">
        <v>20</v>
      </c>
      <c r="F216" s="31">
        <v>0.2732932330827067</v>
      </c>
      <c r="G216" s="32">
        <v>0.11409022556390985</v>
      </c>
      <c r="M216" s="44"/>
      <c r="N216" s="31"/>
      <c r="O216" s="31"/>
      <c r="P216" s="24">
        <v>3.7160000000000002</v>
      </c>
      <c r="Q216" s="24">
        <v>5.0715000000000003</v>
      </c>
      <c r="R216" s="24">
        <v>0.65200000000000002</v>
      </c>
      <c r="T216" s="24"/>
    </row>
    <row r="217" spans="1:20" x14ac:dyDescent="0.2">
      <c r="D217" s="24">
        <v>268333</v>
      </c>
      <c r="E217">
        <v>30</v>
      </c>
      <c r="F217" s="31">
        <v>0.26278195488721801</v>
      </c>
      <c r="G217" s="32">
        <v>0.16024060150375941</v>
      </c>
      <c r="H217" s="16"/>
      <c r="M217" s="44"/>
      <c r="N217" s="31"/>
      <c r="O217" s="31"/>
      <c r="P217" s="24">
        <v>3.7805</v>
      </c>
      <c r="Q217" s="24">
        <v>5.1050000000000004</v>
      </c>
      <c r="R217" s="24">
        <v>0.65400000000000003</v>
      </c>
      <c r="T217" s="24"/>
    </row>
    <row r="218" spans="1:20" x14ac:dyDescent="0.2">
      <c r="D218" s="24">
        <v>268332</v>
      </c>
      <c r="E218">
        <v>40</v>
      </c>
      <c r="F218" s="31">
        <v>0.28222781954887216</v>
      </c>
      <c r="G218" s="32">
        <v>0.14219365601503769</v>
      </c>
      <c r="H218" s="16"/>
      <c r="M218" s="44"/>
      <c r="N218" s="16"/>
      <c r="P218" s="24">
        <v>3.7569999999999997</v>
      </c>
      <c r="Q218" s="24">
        <v>5.09</v>
      </c>
      <c r="R218" s="24">
        <v>0.66149999999999998</v>
      </c>
      <c r="T218" s="24"/>
    </row>
    <row r="219" spans="1:20" x14ac:dyDescent="0.2">
      <c r="D219" s="24">
        <v>268331</v>
      </c>
      <c r="E219">
        <v>50</v>
      </c>
      <c r="F219" s="31">
        <v>0.23650375939849624</v>
      </c>
      <c r="G219" s="32">
        <v>0.1428665413533835</v>
      </c>
      <c r="H219" s="16"/>
      <c r="M219" s="44"/>
      <c r="N219" s="31"/>
      <c r="O219" s="31"/>
      <c r="P219" s="24">
        <v>3.778</v>
      </c>
      <c r="Q219" s="24">
        <v>5.0939999999999994</v>
      </c>
      <c r="R219" s="24">
        <v>0.65949999999999998</v>
      </c>
      <c r="T219" s="24"/>
    </row>
    <row r="220" spans="1:20" x14ac:dyDescent="0.2">
      <c r="D220" s="24">
        <v>268330</v>
      </c>
      <c r="E220">
        <v>60</v>
      </c>
      <c r="F220" s="31">
        <v>0.19971428571428573</v>
      </c>
      <c r="G220" s="32">
        <v>0.14464285714285718</v>
      </c>
      <c r="H220" s="16"/>
      <c r="M220" s="44"/>
      <c r="N220" s="31"/>
      <c r="O220" s="31"/>
      <c r="P220" s="24">
        <v>4.1340000000000003</v>
      </c>
      <c r="Q220" s="24">
        <v>5.4275000000000002</v>
      </c>
      <c r="R220" s="24">
        <v>0.6705000000000001</v>
      </c>
      <c r="T220" s="24"/>
    </row>
    <row r="221" spans="1:20" x14ac:dyDescent="0.2">
      <c r="D221" s="24">
        <v>268329</v>
      </c>
      <c r="E221">
        <v>80</v>
      </c>
      <c r="F221" s="31">
        <v>0.39864022556390977</v>
      </c>
      <c r="G221" s="32">
        <v>0.22389699248120298</v>
      </c>
      <c r="H221" s="16"/>
      <c r="M221" s="44"/>
      <c r="N221" s="31"/>
      <c r="O221" s="31"/>
      <c r="P221" s="24">
        <v>5.5860000000000003</v>
      </c>
      <c r="Q221" s="24">
        <v>5.7130000000000001</v>
      </c>
      <c r="R221" s="24">
        <v>0.70199999999999996</v>
      </c>
      <c r="T221" s="24"/>
    </row>
    <row r="222" spans="1:20" x14ac:dyDescent="0.2">
      <c r="D222" s="24">
        <v>268328</v>
      </c>
      <c r="E222">
        <v>100</v>
      </c>
      <c r="F222" s="31">
        <v>4.6687593984962403E-2</v>
      </c>
      <c r="G222" s="32">
        <v>9.5315413533834561E-2</v>
      </c>
      <c r="H222" s="16"/>
      <c r="I222" s="19"/>
      <c r="M222" s="44"/>
      <c r="N222" s="31"/>
      <c r="O222" s="31"/>
      <c r="P222" s="24">
        <v>10.345000000000001</v>
      </c>
      <c r="Q222" s="24">
        <v>11.146000000000001</v>
      </c>
      <c r="R222" s="24">
        <v>1.0514999999999999</v>
      </c>
      <c r="T222" s="24"/>
    </row>
    <row r="223" spans="1:20" x14ac:dyDescent="0.2">
      <c r="D223" s="24">
        <v>268327</v>
      </c>
      <c r="E223">
        <v>159</v>
      </c>
      <c r="F223" s="31"/>
      <c r="G223" s="32"/>
      <c r="H223" s="16"/>
      <c r="M223" s="50">
        <v>71.968768877404756</v>
      </c>
      <c r="N223" s="13">
        <v>5.2119999999999997</v>
      </c>
      <c r="O223" s="3">
        <v>232.5</v>
      </c>
      <c r="P223" s="24">
        <v>11.865500000000001</v>
      </c>
      <c r="Q223" s="24">
        <v>12.428000000000001</v>
      </c>
      <c r="R223" s="24">
        <v>1.1034999999999999</v>
      </c>
      <c r="T223" s="24"/>
    </row>
    <row r="224" spans="1:20" x14ac:dyDescent="0.2">
      <c r="F224" s="31"/>
      <c r="G224" s="32"/>
      <c r="H224" s="16"/>
      <c r="I224" s="3"/>
      <c r="J224" s="16"/>
      <c r="R224" s="16"/>
    </row>
    <row r="225" spans="6:18" x14ac:dyDescent="0.2">
      <c r="F225" s="31"/>
      <c r="G225" s="32"/>
      <c r="H225" s="22"/>
      <c r="I225" s="3"/>
      <c r="J225" s="16"/>
      <c r="N225" s="31"/>
      <c r="O225" s="31"/>
      <c r="R225" s="16"/>
    </row>
    <row r="226" spans="6:18" x14ac:dyDescent="0.2">
      <c r="F226" s="31"/>
      <c r="G226" s="32"/>
      <c r="L226" s="31"/>
      <c r="M226" s="31"/>
      <c r="N226" s="31"/>
      <c r="O226" s="31"/>
      <c r="R226" s="16"/>
    </row>
    <row r="227" spans="6:18" x14ac:dyDescent="0.2">
      <c r="F227" s="31"/>
      <c r="G227" s="32"/>
      <c r="H227" s="16"/>
      <c r="L227" s="31"/>
      <c r="M227" s="31"/>
      <c r="N227" s="31"/>
      <c r="O227" s="31"/>
      <c r="R227" s="16"/>
    </row>
    <row r="228" spans="6:18" x14ac:dyDescent="0.2">
      <c r="F228" s="31"/>
      <c r="G228" s="32"/>
      <c r="H228" s="16"/>
      <c r="L228" s="31"/>
      <c r="M228" s="31"/>
      <c r="N228" s="31"/>
      <c r="O228" s="31"/>
      <c r="R228" s="16"/>
    </row>
    <row r="229" spans="6:18" x14ac:dyDescent="0.2">
      <c r="F229" s="31"/>
      <c r="G229" s="32"/>
      <c r="H229" s="16"/>
      <c r="L229" s="31"/>
      <c r="M229" s="31"/>
      <c r="R229" s="16"/>
    </row>
    <row r="230" spans="6:18" x14ac:dyDescent="0.2">
      <c r="F230" s="31"/>
      <c r="G230" s="32"/>
      <c r="H230" s="16"/>
      <c r="L230" s="31"/>
      <c r="M230" s="31"/>
      <c r="N230" s="31"/>
      <c r="O230" s="31"/>
      <c r="R230" s="16"/>
    </row>
    <row r="231" spans="6:18" x14ac:dyDescent="0.2">
      <c r="F231" s="31"/>
      <c r="G231" s="32"/>
      <c r="H231" s="16"/>
      <c r="L231" s="31"/>
      <c r="M231" s="31"/>
      <c r="N231" s="31"/>
      <c r="O231" s="31"/>
      <c r="R231" s="16"/>
    </row>
    <row r="232" spans="6:18" x14ac:dyDescent="0.2">
      <c r="F232" s="31"/>
      <c r="G232" s="32"/>
      <c r="H232" s="16"/>
      <c r="L232" s="31"/>
      <c r="M232" s="31"/>
      <c r="N232" s="31"/>
      <c r="O232" s="31"/>
      <c r="R232" s="16"/>
    </row>
    <row r="233" spans="6:18" x14ac:dyDescent="0.2">
      <c r="F233" s="31"/>
      <c r="G233" s="32"/>
      <c r="H233" s="16"/>
      <c r="L233" s="31"/>
      <c r="M233" s="31"/>
      <c r="N233" s="31"/>
      <c r="O233" s="31"/>
      <c r="R233" s="16"/>
    </row>
    <row r="234" spans="6:18" x14ac:dyDescent="0.2">
      <c r="H234" s="16"/>
      <c r="I234" s="19"/>
      <c r="J234" s="16"/>
      <c r="K234" s="19"/>
      <c r="L234" s="34"/>
      <c r="M234" s="34"/>
      <c r="N234" s="31"/>
      <c r="O234" s="31"/>
      <c r="R234" s="16"/>
    </row>
    <row r="235" spans="6:18" x14ac:dyDescent="0.2">
      <c r="H235" s="16"/>
      <c r="I235" s="19"/>
      <c r="L235" s="31"/>
      <c r="M235" s="31"/>
      <c r="N235" s="31"/>
      <c r="O235" s="31"/>
      <c r="R235" s="16"/>
    </row>
    <row r="236" spans="6:18" x14ac:dyDescent="0.2">
      <c r="L236" s="31"/>
      <c r="M236" s="31"/>
      <c r="R236" s="16"/>
    </row>
    <row r="237" spans="6:18" x14ac:dyDescent="0.2">
      <c r="H237" s="16"/>
      <c r="L237" s="31"/>
      <c r="M237" s="31"/>
      <c r="N237" s="31"/>
      <c r="O237" s="31"/>
      <c r="R237" s="16"/>
    </row>
    <row r="238" spans="6:18" x14ac:dyDescent="0.2">
      <c r="H238" s="16"/>
      <c r="L238" s="31"/>
      <c r="M238" s="31"/>
      <c r="N238" s="31"/>
      <c r="O238" s="31"/>
      <c r="R238" s="16"/>
    </row>
    <row r="239" spans="6:18" x14ac:dyDescent="0.2">
      <c r="H239" s="16"/>
      <c r="L239" s="31"/>
      <c r="M239" s="31"/>
      <c r="N239" s="31"/>
      <c r="O239" s="31"/>
      <c r="R239" s="16"/>
    </row>
    <row r="240" spans="6:18" x14ac:dyDescent="0.2">
      <c r="H240" s="16"/>
      <c r="R240" s="16"/>
    </row>
    <row r="241" spans="7:18" x14ac:dyDescent="0.2">
      <c r="H241" s="16"/>
      <c r="R241" s="16"/>
    </row>
    <row r="242" spans="7:18" x14ac:dyDescent="0.2">
      <c r="H242" s="16"/>
      <c r="R242" s="16"/>
    </row>
    <row r="243" spans="7:18" x14ac:dyDescent="0.2">
      <c r="H243" s="16"/>
      <c r="R243" s="16"/>
    </row>
    <row r="244" spans="7:18" x14ac:dyDescent="0.2">
      <c r="H244" s="16"/>
      <c r="R244" s="16"/>
    </row>
    <row r="245" spans="7:18" x14ac:dyDescent="0.2">
      <c r="G245" s="13"/>
      <c r="H245" s="16"/>
      <c r="I245" s="19"/>
      <c r="J245" s="16"/>
      <c r="K245" s="19"/>
      <c r="R245" s="16"/>
    </row>
    <row r="246" spans="7:18" x14ac:dyDescent="0.2">
      <c r="G246" s="13"/>
      <c r="H246" s="16"/>
      <c r="R246" s="16"/>
    </row>
    <row r="247" spans="7:18" x14ac:dyDescent="0.2">
      <c r="G247" s="13"/>
      <c r="R247" s="16"/>
    </row>
    <row r="248" spans="7:18" x14ac:dyDescent="0.2">
      <c r="G248" s="13"/>
      <c r="H248" s="16"/>
      <c r="R248" s="16"/>
    </row>
    <row r="249" spans="7:18" x14ac:dyDescent="0.2">
      <c r="G249" s="13"/>
      <c r="H249" s="16"/>
      <c r="R249" s="16"/>
    </row>
    <row r="250" spans="7:18" x14ac:dyDescent="0.2">
      <c r="G250" s="13"/>
      <c r="H250" s="16"/>
      <c r="R250" s="16"/>
    </row>
    <row r="251" spans="7:18" x14ac:dyDescent="0.2">
      <c r="G251" s="13"/>
      <c r="H251" s="16"/>
      <c r="R251" s="16"/>
    </row>
    <row r="252" spans="7:18" x14ac:dyDescent="0.2">
      <c r="G252" s="13"/>
      <c r="H252" s="16"/>
      <c r="R252" s="16"/>
    </row>
    <row r="253" spans="7:18" x14ac:dyDescent="0.2">
      <c r="G253" s="13"/>
      <c r="H253" s="16"/>
      <c r="R253" s="16"/>
    </row>
    <row r="254" spans="7:18" x14ac:dyDescent="0.2">
      <c r="G254" s="13"/>
      <c r="H254" s="16"/>
      <c r="R254" s="16"/>
    </row>
    <row r="255" spans="7:18" x14ac:dyDescent="0.2">
      <c r="H255" s="16"/>
      <c r="J255" s="16"/>
      <c r="R255" s="16"/>
    </row>
    <row r="256" spans="7:18" x14ac:dyDescent="0.2">
      <c r="H256" s="16"/>
      <c r="R256" s="16"/>
    </row>
    <row r="257" spans="8:18" x14ac:dyDescent="0.2">
      <c r="H257" s="16"/>
      <c r="R257" s="16"/>
    </row>
    <row r="258" spans="8:18" x14ac:dyDescent="0.2">
      <c r="H258" s="16"/>
      <c r="R258" s="16"/>
    </row>
    <row r="259" spans="8:18" x14ac:dyDescent="0.2">
      <c r="H259" s="16"/>
      <c r="R259" s="16"/>
    </row>
    <row r="260" spans="8:18" x14ac:dyDescent="0.2">
      <c r="H260" s="16"/>
      <c r="R260" s="16"/>
    </row>
    <row r="261" spans="8:18" x14ac:dyDescent="0.2">
      <c r="H261" s="16"/>
      <c r="R261" s="16"/>
    </row>
    <row r="262" spans="8:18" x14ac:dyDescent="0.2">
      <c r="H262" s="16"/>
      <c r="R262" s="16"/>
    </row>
    <row r="263" spans="8:18" x14ac:dyDescent="0.2">
      <c r="H263" s="16"/>
      <c r="R263" s="16"/>
    </row>
    <row r="264" spans="8:18" x14ac:dyDescent="0.2">
      <c r="H264" s="16"/>
      <c r="R264" s="16"/>
    </row>
    <row r="265" spans="8:18" x14ac:dyDescent="0.2">
      <c r="H265" s="16"/>
      <c r="R265" s="16"/>
    </row>
    <row r="266" spans="8:18" x14ac:dyDescent="0.2">
      <c r="H266" s="16"/>
      <c r="R266" s="16"/>
    </row>
    <row r="267" spans="8:18" x14ac:dyDescent="0.2">
      <c r="H267" s="16"/>
      <c r="R267" s="16"/>
    </row>
    <row r="268" spans="8:18" x14ac:dyDescent="0.2">
      <c r="H268" s="16"/>
      <c r="R268" s="16"/>
    </row>
    <row r="269" spans="8:18" x14ac:dyDescent="0.2">
      <c r="H269" s="16"/>
      <c r="R269" s="16"/>
    </row>
    <row r="270" spans="8:18" x14ac:dyDescent="0.2">
      <c r="H270" s="16"/>
      <c r="R270" s="16"/>
    </row>
    <row r="271" spans="8:18" x14ac:dyDescent="0.2">
      <c r="H271" s="16"/>
      <c r="R271" s="16"/>
    </row>
    <row r="272" spans="8:18" x14ac:dyDescent="0.2">
      <c r="H272" s="16"/>
      <c r="R272" s="16"/>
    </row>
    <row r="273" spans="8:18" x14ac:dyDescent="0.2">
      <c r="H273" s="16"/>
      <c r="R273" s="16"/>
    </row>
    <row r="274" spans="8:18" x14ac:dyDescent="0.2">
      <c r="H274" s="16"/>
      <c r="R274" s="16"/>
    </row>
    <row r="275" spans="8:18" x14ac:dyDescent="0.2">
      <c r="H275" s="16"/>
      <c r="R275" s="16"/>
    </row>
    <row r="276" spans="8:18" x14ac:dyDescent="0.2">
      <c r="H276" s="16"/>
      <c r="R276" s="16"/>
    </row>
    <row r="277" spans="8:18" x14ac:dyDescent="0.2">
      <c r="H277" s="16"/>
      <c r="R277" s="16"/>
    </row>
    <row r="278" spans="8:18" x14ac:dyDescent="0.2">
      <c r="H278" s="16"/>
      <c r="R278" s="16"/>
    </row>
    <row r="279" spans="8:18" x14ac:dyDescent="0.2">
      <c r="H279" s="16"/>
      <c r="R279" s="16"/>
    </row>
    <row r="280" spans="8:18" x14ac:dyDescent="0.2">
      <c r="H280" s="16"/>
      <c r="R280" s="16"/>
    </row>
    <row r="281" spans="8:18" x14ac:dyDescent="0.2">
      <c r="H281" s="16"/>
      <c r="R281" s="16"/>
    </row>
    <row r="282" spans="8:18" x14ac:dyDescent="0.2">
      <c r="H282" s="16"/>
      <c r="R282" s="16"/>
    </row>
    <row r="283" spans="8:18" x14ac:dyDescent="0.2">
      <c r="H283" s="16"/>
      <c r="R283" s="16"/>
    </row>
    <row r="284" spans="8:18" x14ac:dyDescent="0.2">
      <c r="H284" s="16"/>
    </row>
    <row r="285" spans="8:18" x14ac:dyDescent="0.2">
      <c r="H285" s="16"/>
    </row>
    <row r="286" spans="8:18" x14ac:dyDescent="0.2">
      <c r="H286" s="16"/>
    </row>
    <row r="287" spans="8:18" x14ac:dyDescent="0.2">
      <c r="H287" s="16"/>
    </row>
    <row r="288" spans="8:18" x14ac:dyDescent="0.2">
      <c r="H288" s="16"/>
    </row>
    <row r="289" spans="8:8" x14ac:dyDescent="0.2">
      <c r="H289" s="16"/>
    </row>
    <row r="290" spans="8:8" x14ac:dyDescent="0.2">
      <c r="H290" s="16"/>
    </row>
    <row r="291" spans="8:8" x14ac:dyDescent="0.2">
      <c r="H291" s="16"/>
    </row>
    <row r="292" spans="8:8" x14ac:dyDescent="0.2">
      <c r="H292" s="16"/>
    </row>
    <row r="293" spans="8:8" x14ac:dyDescent="0.2">
      <c r="H293" s="16"/>
    </row>
    <row r="294" spans="8:8" x14ac:dyDescent="0.2">
      <c r="H294" s="16"/>
    </row>
    <row r="295" spans="8:8" x14ac:dyDescent="0.2">
      <c r="H295" s="16"/>
    </row>
    <row r="296" spans="8:8" x14ac:dyDescent="0.2">
      <c r="H296" s="16"/>
    </row>
    <row r="297" spans="8:8" x14ac:dyDescent="0.2">
      <c r="H297" s="16"/>
    </row>
    <row r="298" spans="8:8" x14ac:dyDescent="0.2">
      <c r="H298" s="16"/>
    </row>
    <row r="299" spans="8:8" x14ac:dyDescent="0.2">
      <c r="H299" s="16"/>
    </row>
    <row r="300" spans="8:8" x14ac:dyDescent="0.2">
      <c r="H300" s="16"/>
    </row>
    <row r="301" spans="8:8" x14ac:dyDescent="0.2">
      <c r="H301" s="16"/>
    </row>
    <row r="302" spans="8:8" x14ac:dyDescent="0.2">
      <c r="H302" s="16"/>
    </row>
    <row r="303" spans="8:8" x14ac:dyDescent="0.2">
      <c r="H303" s="16"/>
    </row>
    <row r="304" spans="8:8" x14ac:dyDescent="0.2">
      <c r="H304" s="16"/>
    </row>
    <row r="305" spans="8:8" x14ac:dyDescent="0.2">
      <c r="H305" s="16"/>
    </row>
    <row r="306" spans="8:8" x14ac:dyDescent="0.2">
      <c r="H306" s="16"/>
    </row>
    <row r="307" spans="8:8" x14ac:dyDescent="0.2">
      <c r="H307" s="16"/>
    </row>
    <row r="308" spans="8:8" x14ac:dyDescent="0.2">
      <c r="H308" s="16"/>
    </row>
    <row r="309" spans="8:8" x14ac:dyDescent="0.2">
      <c r="H309" s="16"/>
    </row>
    <row r="310" spans="8:8" x14ac:dyDescent="0.2">
      <c r="H310" s="16"/>
    </row>
    <row r="311" spans="8:8" x14ac:dyDescent="0.2">
      <c r="H311" s="16"/>
    </row>
    <row r="312" spans="8:8" x14ac:dyDescent="0.2">
      <c r="H312" s="16"/>
    </row>
    <row r="313" spans="8:8" x14ac:dyDescent="0.2">
      <c r="H313" s="16"/>
    </row>
    <row r="314" spans="8:8" x14ac:dyDescent="0.2">
      <c r="H314" s="16"/>
    </row>
    <row r="315" spans="8:8" x14ac:dyDescent="0.2">
      <c r="H315" s="16"/>
    </row>
    <row r="316" spans="8:8" x14ac:dyDescent="0.2">
      <c r="H316" s="16"/>
    </row>
    <row r="317" spans="8:8" x14ac:dyDescent="0.2">
      <c r="H317" s="16"/>
    </row>
    <row r="318" spans="8:8" x14ac:dyDescent="0.2">
      <c r="H318" s="16"/>
    </row>
    <row r="319" spans="8:8" x14ac:dyDescent="0.2">
      <c r="H319" s="16"/>
    </row>
    <row r="320" spans="8:8" x14ac:dyDescent="0.2">
      <c r="H320" s="16"/>
    </row>
    <row r="321" spans="8:8" x14ac:dyDescent="0.2">
      <c r="H321" s="16"/>
    </row>
    <row r="322" spans="8:8" x14ac:dyDescent="0.2">
      <c r="H322" s="16"/>
    </row>
    <row r="323" spans="8:8" x14ac:dyDescent="0.2">
      <c r="H323" s="16"/>
    </row>
    <row r="324" spans="8:8" x14ac:dyDescent="0.2">
      <c r="H324" s="16"/>
    </row>
    <row r="325" spans="8:8" x14ac:dyDescent="0.2">
      <c r="H325" s="16"/>
    </row>
    <row r="326" spans="8:8" x14ac:dyDescent="0.2">
      <c r="H326" s="16"/>
    </row>
    <row r="327" spans="8:8" x14ac:dyDescent="0.2">
      <c r="H327" s="16"/>
    </row>
    <row r="328" spans="8:8" x14ac:dyDescent="0.2">
      <c r="H328" s="16"/>
    </row>
    <row r="329" spans="8:8" x14ac:dyDescent="0.2">
      <c r="H329" s="16"/>
    </row>
    <row r="330" spans="8:8" x14ac:dyDescent="0.2">
      <c r="H330" s="16"/>
    </row>
    <row r="331" spans="8:8" x14ac:dyDescent="0.2">
      <c r="H331" s="16"/>
    </row>
    <row r="332" spans="8:8" x14ac:dyDescent="0.2">
      <c r="H332" s="16"/>
    </row>
    <row r="333" spans="8:8" x14ac:dyDescent="0.2">
      <c r="H333" s="16"/>
    </row>
    <row r="334" spans="8:8" x14ac:dyDescent="0.2">
      <c r="H334" s="16"/>
    </row>
    <row r="335" spans="8:8" x14ac:dyDescent="0.2">
      <c r="H335" s="16"/>
    </row>
    <row r="336" spans="8:8" x14ac:dyDescent="0.2">
      <c r="H336" s="16"/>
    </row>
    <row r="337" spans="8:8" x14ac:dyDescent="0.2">
      <c r="H337" s="16"/>
    </row>
    <row r="338" spans="8:8" x14ac:dyDescent="0.2">
      <c r="H338" s="16"/>
    </row>
    <row r="339" spans="8:8" x14ac:dyDescent="0.2">
      <c r="H339" s="16"/>
    </row>
    <row r="340" spans="8:8" x14ac:dyDescent="0.2">
      <c r="H340" s="16"/>
    </row>
    <row r="341" spans="8:8" x14ac:dyDescent="0.2">
      <c r="H341" s="16"/>
    </row>
    <row r="342" spans="8:8" x14ac:dyDescent="0.2">
      <c r="H342" s="16"/>
    </row>
    <row r="343" spans="8:8" x14ac:dyDescent="0.2">
      <c r="H343" s="16"/>
    </row>
    <row r="344" spans="8:8" x14ac:dyDescent="0.2">
      <c r="H344" s="16"/>
    </row>
    <row r="345" spans="8:8" x14ac:dyDescent="0.2">
      <c r="H345" s="16"/>
    </row>
    <row r="346" spans="8:8" x14ac:dyDescent="0.2">
      <c r="H346" s="16"/>
    </row>
    <row r="347" spans="8:8" x14ac:dyDescent="0.2">
      <c r="H347" s="16"/>
    </row>
    <row r="348" spans="8:8" x14ac:dyDescent="0.2">
      <c r="H348" s="16"/>
    </row>
    <row r="349" spans="8:8" x14ac:dyDescent="0.2">
      <c r="H349" s="16"/>
    </row>
    <row r="350" spans="8:8" x14ac:dyDescent="0.2">
      <c r="H350" s="16"/>
    </row>
    <row r="351" spans="8:8" x14ac:dyDescent="0.2">
      <c r="H351" s="16"/>
    </row>
    <row r="352" spans="8:8" x14ac:dyDescent="0.2">
      <c r="H352" s="16"/>
    </row>
    <row r="353" spans="8:8" x14ac:dyDescent="0.2">
      <c r="H353" s="16"/>
    </row>
    <row r="354" spans="8:8" x14ac:dyDescent="0.2">
      <c r="H354" s="16"/>
    </row>
    <row r="355" spans="8:8" x14ac:dyDescent="0.2">
      <c r="H355" s="16"/>
    </row>
    <row r="356" spans="8:8" x14ac:dyDescent="0.2">
      <c r="H356" s="16"/>
    </row>
    <row r="357" spans="8:8" x14ac:dyDescent="0.2">
      <c r="H357" s="16"/>
    </row>
    <row r="358" spans="8:8" x14ac:dyDescent="0.2">
      <c r="H358" s="16"/>
    </row>
    <row r="359" spans="8:8" x14ac:dyDescent="0.2">
      <c r="H359" s="16"/>
    </row>
    <row r="360" spans="8:8" x14ac:dyDescent="0.2">
      <c r="H360" s="16"/>
    </row>
    <row r="361" spans="8:8" x14ac:dyDescent="0.2">
      <c r="H361" s="16"/>
    </row>
    <row r="362" spans="8:8" x14ac:dyDescent="0.2">
      <c r="H362" s="16"/>
    </row>
    <row r="363" spans="8:8" x14ac:dyDescent="0.2">
      <c r="H363" s="16"/>
    </row>
    <row r="364" spans="8:8" x14ac:dyDescent="0.2">
      <c r="H364" s="16"/>
    </row>
    <row r="365" spans="8:8" x14ac:dyDescent="0.2">
      <c r="H365" s="16"/>
    </row>
    <row r="366" spans="8:8" x14ac:dyDescent="0.2">
      <c r="H366" s="16"/>
    </row>
    <row r="367" spans="8:8" x14ac:dyDescent="0.2">
      <c r="H367" s="16"/>
    </row>
    <row r="368" spans="8:8" x14ac:dyDescent="0.2">
      <c r="H368" s="16"/>
    </row>
    <row r="369" spans="8:8" x14ac:dyDescent="0.2">
      <c r="H369" s="16"/>
    </row>
    <row r="370" spans="8:8" x14ac:dyDescent="0.2">
      <c r="H370" s="16"/>
    </row>
    <row r="371" spans="8:8" x14ac:dyDescent="0.2">
      <c r="H371" s="16"/>
    </row>
    <row r="372" spans="8:8" x14ac:dyDescent="0.2">
      <c r="H372" s="16"/>
    </row>
    <row r="373" spans="8:8" x14ac:dyDescent="0.2">
      <c r="H373" s="16"/>
    </row>
    <row r="374" spans="8:8" x14ac:dyDescent="0.2">
      <c r="H374" s="16"/>
    </row>
    <row r="375" spans="8:8" x14ac:dyDescent="0.2">
      <c r="H375" s="16"/>
    </row>
    <row r="376" spans="8:8" x14ac:dyDescent="0.2">
      <c r="H376" s="16"/>
    </row>
    <row r="377" spans="8:8" x14ac:dyDescent="0.2">
      <c r="H377" s="16"/>
    </row>
    <row r="378" spans="8:8" x14ac:dyDescent="0.2">
      <c r="H378" s="16"/>
    </row>
    <row r="379" spans="8:8" x14ac:dyDescent="0.2">
      <c r="H379" s="16"/>
    </row>
    <row r="380" spans="8:8" x14ac:dyDescent="0.2">
      <c r="H380" s="16"/>
    </row>
    <row r="381" spans="8:8" x14ac:dyDescent="0.2">
      <c r="H381" s="16"/>
    </row>
    <row r="382" spans="8:8" x14ac:dyDescent="0.2">
      <c r="H382" s="16"/>
    </row>
    <row r="383" spans="8:8" x14ac:dyDescent="0.2">
      <c r="H383" s="16"/>
    </row>
    <row r="384" spans="8:8" x14ac:dyDescent="0.2">
      <c r="H384" s="16"/>
    </row>
    <row r="385" spans="8:8" x14ac:dyDescent="0.2">
      <c r="H385" s="16"/>
    </row>
    <row r="386" spans="8:8" x14ac:dyDescent="0.2">
      <c r="H386" s="16"/>
    </row>
    <row r="387" spans="8:8" x14ac:dyDescent="0.2">
      <c r="H387" s="16"/>
    </row>
    <row r="388" spans="8:8" x14ac:dyDescent="0.2">
      <c r="H388" s="16"/>
    </row>
    <row r="389" spans="8:8" x14ac:dyDescent="0.2">
      <c r="H389" s="16"/>
    </row>
    <row r="390" spans="8:8" x14ac:dyDescent="0.2">
      <c r="H390" s="16"/>
    </row>
    <row r="391" spans="8:8" x14ac:dyDescent="0.2">
      <c r="H391" s="16"/>
    </row>
    <row r="392" spans="8:8" x14ac:dyDescent="0.2">
      <c r="H392" s="16"/>
    </row>
    <row r="393" spans="8:8" x14ac:dyDescent="0.2">
      <c r="H393" s="16"/>
    </row>
    <row r="394" spans="8:8" x14ac:dyDescent="0.2">
      <c r="H394" s="16"/>
    </row>
    <row r="395" spans="8:8" x14ac:dyDescent="0.2">
      <c r="H395" s="16"/>
    </row>
    <row r="396" spans="8:8" x14ac:dyDescent="0.2">
      <c r="H396" s="16"/>
    </row>
    <row r="397" spans="8:8" x14ac:dyDescent="0.2">
      <c r="H397" s="16"/>
    </row>
    <row r="398" spans="8:8" x14ac:dyDescent="0.2">
      <c r="H398" s="16"/>
    </row>
    <row r="399" spans="8:8" x14ac:dyDescent="0.2">
      <c r="H399" s="16"/>
    </row>
    <row r="400" spans="8:8" x14ac:dyDescent="0.2">
      <c r="H400" s="16"/>
    </row>
    <row r="401" spans="8:8" x14ac:dyDescent="0.2">
      <c r="H401" s="16"/>
    </row>
    <row r="402" spans="8:8" x14ac:dyDescent="0.2">
      <c r="H402" s="16"/>
    </row>
    <row r="403" spans="8:8" x14ac:dyDescent="0.2">
      <c r="H403" s="16"/>
    </row>
    <row r="404" spans="8:8" x14ac:dyDescent="0.2">
      <c r="H404" s="16"/>
    </row>
    <row r="405" spans="8:8" x14ac:dyDescent="0.2">
      <c r="H405" s="16"/>
    </row>
    <row r="406" spans="8:8" x14ac:dyDescent="0.2">
      <c r="H406" s="16"/>
    </row>
    <row r="407" spans="8:8" x14ac:dyDescent="0.2">
      <c r="H407" s="16"/>
    </row>
    <row r="408" spans="8:8" x14ac:dyDescent="0.2">
      <c r="H408" s="16"/>
    </row>
    <row r="409" spans="8:8" x14ac:dyDescent="0.2">
      <c r="H409" s="16"/>
    </row>
    <row r="410" spans="8:8" x14ac:dyDescent="0.2">
      <c r="H410" s="16"/>
    </row>
    <row r="411" spans="8:8" x14ac:dyDescent="0.2">
      <c r="H411" s="16"/>
    </row>
    <row r="412" spans="8:8" x14ac:dyDescent="0.2">
      <c r="H412" s="16"/>
    </row>
    <row r="413" spans="8:8" x14ac:dyDescent="0.2">
      <c r="H413" s="16"/>
    </row>
    <row r="414" spans="8:8" x14ac:dyDescent="0.2">
      <c r="H414" s="16"/>
    </row>
    <row r="415" spans="8:8" x14ac:dyDescent="0.2">
      <c r="H415" s="16"/>
    </row>
    <row r="416" spans="8:8" x14ac:dyDescent="0.2">
      <c r="H416" s="16"/>
    </row>
    <row r="417" spans="8:8" x14ac:dyDescent="0.2">
      <c r="H417" s="16"/>
    </row>
    <row r="418" spans="8:8" x14ac:dyDescent="0.2">
      <c r="H418" s="16"/>
    </row>
    <row r="419" spans="8:8" x14ac:dyDescent="0.2">
      <c r="H419" s="16"/>
    </row>
    <row r="420" spans="8:8" x14ac:dyDescent="0.2">
      <c r="H420" s="16"/>
    </row>
    <row r="421" spans="8:8" x14ac:dyDescent="0.2">
      <c r="H421" s="16"/>
    </row>
    <row r="422" spans="8:8" x14ac:dyDescent="0.2">
      <c r="H422" s="16"/>
    </row>
    <row r="423" spans="8:8" x14ac:dyDescent="0.2">
      <c r="H423" s="16"/>
    </row>
    <row r="424" spans="8:8" x14ac:dyDescent="0.2">
      <c r="H424" s="16"/>
    </row>
    <row r="425" spans="8:8" x14ac:dyDescent="0.2">
      <c r="H425" s="16"/>
    </row>
    <row r="426" spans="8:8" x14ac:dyDescent="0.2">
      <c r="H426" s="16"/>
    </row>
    <row r="427" spans="8:8" x14ac:dyDescent="0.2">
      <c r="H427" s="16"/>
    </row>
    <row r="428" spans="8:8" x14ac:dyDescent="0.2">
      <c r="H428" s="16"/>
    </row>
    <row r="429" spans="8:8" x14ac:dyDescent="0.2">
      <c r="H429" s="16"/>
    </row>
    <row r="430" spans="8:8" x14ac:dyDescent="0.2">
      <c r="H430" s="16"/>
    </row>
    <row r="431" spans="8:8" x14ac:dyDescent="0.2">
      <c r="H431" s="16"/>
    </row>
    <row r="432" spans="8:8" x14ac:dyDescent="0.2">
      <c r="H432" s="16"/>
    </row>
    <row r="433" spans="8:8" x14ac:dyDescent="0.2">
      <c r="H433" s="16"/>
    </row>
    <row r="434" spans="8:8" x14ac:dyDescent="0.2">
      <c r="H434" s="16"/>
    </row>
    <row r="435" spans="8:8" x14ac:dyDescent="0.2">
      <c r="H435" s="16"/>
    </row>
    <row r="436" spans="8:8" x14ac:dyDescent="0.2">
      <c r="H436" s="16"/>
    </row>
    <row r="437" spans="8:8" x14ac:dyDescent="0.2">
      <c r="H437" s="16"/>
    </row>
    <row r="438" spans="8:8" x14ac:dyDescent="0.2">
      <c r="H438" s="16"/>
    </row>
    <row r="439" spans="8:8" x14ac:dyDescent="0.2">
      <c r="H439" s="16"/>
    </row>
    <row r="440" spans="8:8" x14ac:dyDescent="0.2">
      <c r="H440" s="16"/>
    </row>
    <row r="441" spans="8:8" x14ac:dyDescent="0.2">
      <c r="H441" s="16"/>
    </row>
    <row r="442" spans="8:8" x14ac:dyDescent="0.2">
      <c r="H442" s="16"/>
    </row>
    <row r="443" spans="8:8" x14ac:dyDescent="0.2">
      <c r="H443" s="16"/>
    </row>
    <row r="444" spans="8:8" x14ac:dyDescent="0.2">
      <c r="H444" s="16"/>
    </row>
    <row r="445" spans="8:8" x14ac:dyDescent="0.2">
      <c r="H445" s="16"/>
    </row>
    <row r="446" spans="8:8" x14ac:dyDescent="0.2">
      <c r="H446" s="16"/>
    </row>
    <row r="447" spans="8:8" x14ac:dyDescent="0.2">
      <c r="H447" s="16"/>
    </row>
    <row r="448" spans="8:8" x14ac:dyDescent="0.2">
      <c r="H448" s="16"/>
    </row>
    <row r="449" spans="8:8" x14ac:dyDescent="0.2">
      <c r="H449" s="16"/>
    </row>
    <row r="450" spans="8:8" x14ac:dyDescent="0.2">
      <c r="H450" s="16"/>
    </row>
    <row r="451" spans="8:8" x14ac:dyDescent="0.2">
      <c r="H451" s="16"/>
    </row>
    <row r="452" spans="8:8" x14ac:dyDescent="0.2">
      <c r="H452" s="16"/>
    </row>
    <row r="453" spans="8:8" x14ac:dyDescent="0.2">
      <c r="H453" s="16"/>
    </row>
    <row r="454" spans="8:8" x14ac:dyDescent="0.2">
      <c r="H454" s="16"/>
    </row>
    <row r="455" spans="8:8" x14ac:dyDescent="0.2">
      <c r="H455" s="16"/>
    </row>
    <row r="456" spans="8:8" x14ac:dyDescent="0.2">
      <c r="H456" s="16"/>
    </row>
    <row r="457" spans="8:8" x14ac:dyDescent="0.2">
      <c r="H457" s="16"/>
    </row>
    <row r="458" spans="8:8" x14ac:dyDescent="0.2">
      <c r="H458" s="16"/>
    </row>
    <row r="459" spans="8:8" x14ac:dyDescent="0.2">
      <c r="H459" s="16"/>
    </row>
    <row r="460" spans="8:8" x14ac:dyDescent="0.2">
      <c r="H460" s="16"/>
    </row>
    <row r="461" spans="8:8" x14ac:dyDescent="0.2">
      <c r="H461" s="16"/>
    </row>
    <row r="462" spans="8:8" x14ac:dyDescent="0.2">
      <c r="H462" s="16"/>
    </row>
    <row r="463" spans="8:8" x14ac:dyDescent="0.2">
      <c r="H463" s="16"/>
    </row>
    <row r="464" spans="8:8" x14ac:dyDescent="0.2">
      <c r="H464" s="16"/>
    </row>
    <row r="465" spans="8:8" x14ac:dyDescent="0.2">
      <c r="H465" s="16"/>
    </row>
    <row r="466" spans="8:8" x14ac:dyDescent="0.2">
      <c r="H466" s="16"/>
    </row>
    <row r="467" spans="8:8" x14ac:dyDescent="0.2">
      <c r="H467" s="16"/>
    </row>
    <row r="468" spans="8:8" x14ac:dyDescent="0.2">
      <c r="H468" s="16"/>
    </row>
    <row r="469" spans="8:8" x14ac:dyDescent="0.2">
      <c r="H469" s="16"/>
    </row>
    <row r="470" spans="8:8" x14ac:dyDescent="0.2">
      <c r="H470" s="16"/>
    </row>
    <row r="471" spans="8:8" x14ac:dyDescent="0.2">
      <c r="H471" s="16"/>
    </row>
    <row r="472" spans="8:8" x14ac:dyDescent="0.2">
      <c r="H472" s="16"/>
    </row>
    <row r="473" spans="8:8" x14ac:dyDescent="0.2">
      <c r="H473" s="16"/>
    </row>
    <row r="474" spans="8:8" x14ac:dyDescent="0.2">
      <c r="H474" s="16"/>
    </row>
    <row r="475" spans="8:8" x14ac:dyDescent="0.2">
      <c r="H475" s="16"/>
    </row>
    <row r="476" spans="8:8" x14ac:dyDescent="0.2">
      <c r="H476" s="16"/>
    </row>
    <row r="477" spans="8:8" x14ac:dyDescent="0.2">
      <c r="H477" s="16"/>
    </row>
    <row r="478" spans="8:8" x14ac:dyDescent="0.2">
      <c r="H478" s="16"/>
    </row>
    <row r="479" spans="8:8" x14ac:dyDescent="0.2">
      <c r="H479" s="16"/>
    </row>
    <row r="480" spans="8:8" x14ac:dyDescent="0.2">
      <c r="H480" s="16"/>
    </row>
    <row r="481" spans="8:8" x14ac:dyDescent="0.2">
      <c r="H481" s="16"/>
    </row>
    <row r="482" spans="8:8" x14ac:dyDescent="0.2">
      <c r="H482" s="16"/>
    </row>
    <row r="483" spans="8:8" x14ac:dyDescent="0.2">
      <c r="H483" s="16"/>
    </row>
    <row r="484" spans="8:8" x14ac:dyDescent="0.2">
      <c r="H484" s="16"/>
    </row>
    <row r="485" spans="8:8" x14ac:dyDescent="0.2">
      <c r="H485" s="16"/>
    </row>
    <row r="486" spans="8:8" x14ac:dyDescent="0.2">
      <c r="H486" s="16"/>
    </row>
    <row r="487" spans="8:8" x14ac:dyDescent="0.2">
      <c r="H487" s="16"/>
    </row>
    <row r="488" spans="8:8" x14ac:dyDescent="0.2">
      <c r="H488" s="16"/>
    </row>
    <row r="489" spans="8:8" x14ac:dyDescent="0.2">
      <c r="H489" s="16"/>
    </row>
    <row r="490" spans="8:8" x14ac:dyDescent="0.2">
      <c r="H490" s="16"/>
    </row>
    <row r="491" spans="8:8" x14ac:dyDescent="0.2">
      <c r="H491" s="16"/>
    </row>
    <row r="492" spans="8:8" x14ac:dyDescent="0.2">
      <c r="H492" s="16"/>
    </row>
    <row r="493" spans="8:8" x14ac:dyDescent="0.2">
      <c r="H493" s="16"/>
    </row>
    <row r="494" spans="8:8" x14ac:dyDescent="0.2">
      <c r="H494" s="16"/>
    </row>
    <row r="495" spans="8:8" x14ac:dyDescent="0.2">
      <c r="H495" s="16"/>
    </row>
    <row r="496" spans="8:8" x14ac:dyDescent="0.2">
      <c r="H496" s="16"/>
    </row>
    <row r="497" spans="8:8" x14ac:dyDescent="0.2">
      <c r="H497" s="16"/>
    </row>
    <row r="498" spans="8:8" x14ac:dyDescent="0.2">
      <c r="H498" s="16"/>
    </row>
    <row r="499" spans="8:8" x14ac:dyDescent="0.2">
      <c r="H499" s="16"/>
    </row>
    <row r="500" spans="8:8" x14ac:dyDescent="0.2">
      <c r="H500" s="16"/>
    </row>
    <row r="501" spans="8:8" x14ac:dyDescent="0.2">
      <c r="H501" s="16"/>
    </row>
    <row r="502" spans="8:8" x14ac:dyDescent="0.2">
      <c r="H502" s="16"/>
    </row>
    <row r="503" spans="8:8" x14ac:dyDescent="0.2">
      <c r="H503" s="16"/>
    </row>
    <row r="504" spans="8:8" x14ac:dyDescent="0.2">
      <c r="H504" s="16"/>
    </row>
    <row r="505" spans="8:8" x14ac:dyDescent="0.2">
      <c r="H505" s="16"/>
    </row>
    <row r="506" spans="8:8" x14ac:dyDescent="0.2">
      <c r="H506" s="16"/>
    </row>
    <row r="507" spans="8:8" x14ac:dyDescent="0.2">
      <c r="H507" s="16"/>
    </row>
    <row r="508" spans="8:8" x14ac:dyDescent="0.2">
      <c r="H508" s="16"/>
    </row>
    <row r="509" spans="8:8" x14ac:dyDescent="0.2">
      <c r="H509" s="16"/>
    </row>
    <row r="510" spans="8:8" x14ac:dyDescent="0.2">
      <c r="H510" s="16"/>
    </row>
    <row r="511" spans="8:8" x14ac:dyDescent="0.2">
      <c r="H511" s="16"/>
    </row>
    <row r="512" spans="8:8" x14ac:dyDescent="0.2">
      <c r="H512" s="16"/>
    </row>
    <row r="513" spans="8:8" x14ac:dyDescent="0.2">
      <c r="H513" s="16"/>
    </row>
    <row r="514" spans="8:8" x14ac:dyDescent="0.2">
      <c r="H514" s="16"/>
    </row>
    <row r="515" spans="8:8" x14ac:dyDescent="0.2">
      <c r="H515" s="16"/>
    </row>
    <row r="516" spans="8:8" x14ac:dyDescent="0.2">
      <c r="H516" s="16"/>
    </row>
    <row r="517" spans="8:8" x14ac:dyDescent="0.2">
      <c r="H517" s="16"/>
    </row>
    <row r="518" spans="8:8" x14ac:dyDescent="0.2">
      <c r="H518" s="16"/>
    </row>
    <row r="519" spans="8:8" x14ac:dyDescent="0.2">
      <c r="H519" s="16"/>
    </row>
    <row r="520" spans="8:8" x14ac:dyDescent="0.2">
      <c r="H520" s="16"/>
    </row>
    <row r="521" spans="8:8" x14ac:dyDescent="0.2">
      <c r="H521" s="16"/>
    </row>
    <row r="522" spans="8:8" x14ac:dyDescent="0.2">
      <c r="H522" s="16"/>
    </row>
    <row r="523" spans="8:8" x14ac:dyDescent="0.2">
      <c r="H523" s="16"/>
    </row>
    <row r="524" spans="8:8" x14ac:dyDescent="0.2">
      <c r="H524" s="16"/>
    </row>
    <row r="525" spans="8:8" x14ac:dyDescent="0.2">
      <c r="H525" s="16"/>
    </row>
    <row r="526" spans="8:8" x14ac:dyDescent="0.2">
      <c r="H526" s="16"/>
    </row>
    <row r="527" spans="8:8" x14ac:dyDescent="0.2">
      <c r="H527" s="16"/>
    </row>
    <row r="528" spans="8:8" x14ac:dyDescent="0.2">
      <c r="H528" s="16"/>
    </row>
    <row r="529" spans="8:8" x14ac:dyDescent="0.2">
      <c r="H529" s="16"/>
    </row>
    <row r="530" spans="8:8" x14ac:dyDescent="0.2">
      <c r="H530" s="16"/>
    </row>
    <row r="531" spans="8:8" x14ac:dyDescent="0.2">
      <c r="H531" s="16"/>
    </row>
    <row r="532" spans="8:8" x14ac:dyDescent="0.2">
      <c r="H532" s="16"/>
    </row>
    <row r="533" spans="8:8" x14ac:dyDescent="0.2">
      <c r="H533" s="16"/>
    </row>
    <row r="534" spans="8:8" x14ac:dyDescent="0.2">
      <c r="H534" s="16"/>
    </row>
    <row r="535" spans="8:8" x14ac:dyDescent="0.2">
      <c r="H535" s="16"/>
    </row>
    <row r="536" spans="8:8" x14ac:dyDescent="0.2">
      <c r="H536" s="16"/>
    </row>
    <row r="537" spans="8:8" x14ac:dyDescent="0.2">
      <c r="H537" s="16"/>
    </row>
    <row r="538" spans="8:8" x14ac:dyDescent="0.2">
      <c r="H538" s="16"/>
    </row>
    <row r="539" spans="8:8" x14ac:dyDescent="0.2">
      <c r="H539" s="16"/>
    </row>
    <row r="540" spans="8:8" x14ac:dyDescent="0.2">
      <c r="H540" s="16"/>
    </row>
    <row r="541" spans="8:8" x14ac:dyDescent="0.2">
      <c r="H541" s="16"/>
    </row>
    <row r="542" spans="8:8" x14ac:dyDescent="0.2">
      <c r="H542" s="16"/>
    </row>
    <row r="543" spans="8:8" x14ac:dyDescent="0.2">
      <c r="H543" s="16"/>
    </row>
    <row r="544" spans="8:8" x14ac:dyDescent="0.2">
      <c r="H544" s="16"/>
    </row>
    <row r="545" spans="8:8" x14ac:dyDescent="0.2">
      <c r="H545" s="16"/>
    </row>
    <row r="546" spans="8:8" x14ac:dyDescent="0.2">
      <c r="H546" s="16"/>
    </row>
    <row r="547" spans="8:8" x14ac:dyDescent="0.2">
      <c r="H547" s="16"/>
    </row>
    <row r="548" spans="8:8" x14ac:dyDescent="0.2">
      <c r="H548" s="16"/>
    </row>
    <row r="549" spans="8:8" x14ac:dyDescent="0.2">
      <c r="H549" s="16"/>
    </row>
    <row r="550" spans="8:8" x14ac:dyDescent="0.2">
      <c r="H550" s="16"/>
    </row>
    <row r="551" spans="8:8" x14ac:dyDescent="0.2">
      <c r="H551" s="16"/>
    </row>
    <row r="552" spans="8:8" x14ac:dyDescent="0.2">
      <c r="H552" s="16"/>
    </row>
    <row r="553" spans="8:8" x14ac:dyDescent="0.2">
      <c r="H553" s="16"/>
    </row>
    <row r="554" spans="8:8" x14ac:dyDescent="0.2">
      <c r="H554" s="16"/>
    </row>
    <row r="555" spans="8:8" x14ac:dyDescent="0.2">
      <c r="H555" s="16"/>
    </row>
    <row r="556" spans="8:8" x14ac:dyDescent="0.2">
      <c r="H556" s="16"/>
    </row>
    <row r="557" spans="8:8" x14ac:dyDescent="0.2">
      <c r="H557" s="16"/>
    </row>
    <row r="558" spans="8:8" x14ac:dyDescent="0.2">
      <c r="H558" s="16"/>
    </row>
    <row r="559" spans="8:8" x14ac:dyDescent="0.2">
      <c r="H559" s="16"/>
    </row>
    <row r="560" spans="8:8" x14ac:dyDescent="0.2">
      <c r="H560" s="16"/>
    </row>
    <row r="561" spans="8:8" x14ac:dyDescent="0.2">
      <c r="H561" s="16"/>
    </row>
    <row r="562" spans="8:8" x14ac:dyDescent="0.2">
      <c r="H562" s="16"/>
    </row>
    <row r="563" spans="8:8" x14ac:dyDescent="0.2">
      <c r="H563" s="16"/>
    </row>
    <row r="564" spans="8:8" x14ac:dyDescent="0.2">
      <c r="H564" s="16"/>
    </row>
    <row r="565" spans="8:8" x14ac:dyDescent="0.2">
      <c r="H565" s="16"/>
    </row>
    <row r="566" spans="8:8" x14ac:dyDescent="0.2">
      <c r="H566" s="16"/>
    </row>
    <row r="567" spans="8:8" x14ac:dyDescent="0.2">
      <c r="H567" s="16"/>
    </row>
    <row r="568" spans="8:8" x14ac:dyDescent="0.2">
      <c r="H568" s="16"/>
    </row>
    <row r="569" spans="8:8" x14ac:dyDescent="0.2">
      <c r="H569" s="16"/>
    </row>
    <row r="570" spans="8:8" x14ac:dyDescent="0.2">
      <c r="H570" s="16"/>
    </row>
    <row r="571" spans="8:8" x14ac:dyDescent="0.2">
      <c r="H571" s="16"/>
    </row>
    <row r="572" spans="8:8" x14ac:dyDescent="0.2">
      <c r="H572" s="16"/>
    </row>
    <row r="573" spans="8:8" x14ac:dyDescent="0.2">
      <c r="H573" s="16"/>
    </row>
    <row r="574" spans="8:8" x14ac:dyDescent="0.2">
      <c r="H574" s="16"/>
    </row>
    <row r="575" spans="8:8" x14ac:dyDescent="0.2">
      <c r="H575" s="16"/>
    </row>
    <row r="576" spans="8:8" x14ac:dyDescent="0.2">
      <c r="H576" s="16"/>
    </row>
    <row r="577" spans="8:8" x14ac:dyDescent="0.2">
      <c r="H577" s="16"/>
    </row>
    <row r="578" spans="8:8" x14ac:dyDescent="0.2">
      <c r="H578" s="16"/>
    </row>
    <row r="579" spans="8:8" x14ac:dyDescent="0.2">
      <c r="H579" s="16"/>
    </row>
    <row r="580" spans="8:8" x14ac:dyDescent="0.2">
      <c r="H580" s="16"/>
    </row>
    <row r="581" spans="8:8" x14ac:dyDescent="0.2">
      <c r="H581" s="16"/>
    </row>
    <row r="582" spans="8:8" x14ac:dyDescent="0.2">
      <c r="H582" s="16"/>
    </row>
    <row r="583" spans="8:8" x14ac:dyDescent="0.2">
      <c r="H583" s="16"/>
    </row>
    <row r="584" spans="8:8" x14ac:dyDescent="0.2">
      <c r="H584" s="16"/>
    </row>
    <row r="585" spans="8:8" x14ac:dyDescent="0.2">
      <c r="H585" s="16"/>
    </row>
    <row r="586" spans="8:8" x14ac:dyDescent="0.2">
      <c r="H586" s="16"/>
    </row>
    <row r="587" spans="8:8" x14ac:dyDescent="0.2">
      <c r="H587" s="16"/>
    </row>
    <row r="588" spans="8:8" x14ac:dyDescent="0.2">
      <c r="H588" s="16"/>
    </row>
    <row r="589" spans="8:8" x14ac:dyDescent="0.2">
      <c r="H589" s="16"/>
    </row>
    <row r="590" spans="8:8" x14ac:dyDescent="0.2">
      <c r="H590" s="16"/>
    </row>
    <row r="591" spans="8:8" x14ac:dyDescent="0.2">
      <c r="H591" s="16"/>
    </row>
    <row r="592" spans="8:8" x14ac:dyDescent="0.2">
      <c r="H592" s="16"/>
    </row>
    <row r="593" spans="8:8" x14ac:dyDescent="0.2">
      <c r="H593" s="16"/>
    </row>
    <row r="594" spans="8:8" x14ac:dyDescent="0.2">
      <c r="H594" s="16"/>
    </row>
    <row r="595" spans="8:8" x14ac:dyDescent="0.2">
      <c r="H595" s="16"/>
    </row>
    <row r="596" spans="8:8" x14ac:dyDescent="0.2">
      <c r="H596" s="16"/>
    </row>
    <row r="597" spans="8:8" x14ac:dyDescent="0.2">
      <c r="H597" s="16"/>
    </row>
    <row r="598" spans="8:8" x14ac:dyDescent="0.2">
      <c r="H598" s="16"/>
    </row>
    <row r="599" spans="8:8" x14ac:dyDescent="0.2">
      <c r="H599" s="16"/>
    </row>
    <row r="600" spans="8:8" x14ac:dyDescent="0.2">
      <c r="H600" s="16"/>
    </row>
    <row r="601" spans="8:8" x14ac:dyDescent="0.2">
      <c r="H601" s="16"/>
    </row>
    <row r="602" spans="8:8" x14ac:dyDescent="0.2">
      <c r="H602" s="16"/>
    </row>
    <row r="603" spans="8:8" x14ac:dyDescent="0.2">
      <c r="H603" s="16"/>
    </row>
    <row r="604" spans="8:8" x14ac:dyDescent="0.2">
      <c r="H604" s="16"/>
    </row>
    <row r="605" spans="8:8" x14ac:dyDescent="0.2">
      <c r="H605" s="16"/>
    </row>
    <row r="606" spans="8:8" x14ac:dyDescent="0.2">
      <c r="H606" s="16"/>
    </row>
    <row r="607" spans="8:8" x14ac:dyDescent="0.2">
      <c r="H607" s="16"/>
    </row>
    <row r="608" spans="8:8" x14ac:dyDescent="0.2">
      <c r="H608" s="16"/>
    </row>
    <row r="609" spans="8:8" x14ac:dyDescent="0.2">
      <c r="H609" s="16"/>
    </row>
    <row r="610" spans="8:8" x14ac:dyDescent="0.2">
      <c r="H610" s="16"/>
    </row>
    <row r="611" spans="8:8" x14ac:dyDescent="0.2">
      <c r="H611" s="16"/>
    </row>
    <row r="612" spans="8:8" x14ac:dyDescent="0.2">
      <c r="H612" s="16"/>
    </row>
    <row r="613" spans="8:8" x14ac:dyDescent="0.2">
      <c r="H613" s="16"/>
    </row>
    <row r="614" spans="8:8" x14ac:dyDescent="0.2">
      <c r="H614" s="16"/>
    </row>
    <row r="615" spans="8:8" x14ac:dyDescent="0.2">
      <c r="H615" s="16"/>
    </row>
    <row r="616" spans="8:8" x14ac:dyDescent="0.2">
      <c r="H616" s="16"/>
    </row>
    <row r="617" spans="8:8" x14ac:dyDescent="0.2">
      <c r="H617" s="16"/>
    </row>
    <row r="618" spans="8:8" x14ac:dyDescent="0.2">
      <c r="H618" s="16"/>
    </row>
    <row r="619" spans="8:8" x14ac:dyDescent="0.2">
      <c r="H619" s="16"/>
    </row>
    <row r="620" spans="8:8" x14ac:dyDescent="0.2">
      <c r="H620" s="16"/>
    </row>
    <row r="621" spans="8:8" x14ac:dyDescent="0.2">
      <c r="H621" s="16"/>
    </row>
    <row r="622" spans="8:8" x14ac:dyDescent="0.2">
      <c r="H622" s="16"/>
    </row>
    <row r="623" spans="8:8" x14ac:dyDescent="0.2">
      <c r="H623" s="16"/>
    </row>
    <row r="624" spans="8:8" x14ac:dyDescent="0.2">
      <c r="H624" s="16"/>
    </row>
    <row r="625" spans="8:8" x14ac:dyDescent="0.2">
      <c r="H625" s="16"/>
    </row>
    <row r="626" spans="8:8" x14ac:dyDescent="0.2">
      <c r="H626" s="16"/>
    </row>
    <row r="627" spans="8:8" x14ac:dyDescent="0.2">
      <c r="H627" s="16"/>
    </row>
    <row r="628" spans="8:8" x14ac:dyDescent="0.2">
      <c r="H628" s="16"/>
    </row>
    <row r="629" spans="8:8" x14ac:dyDescent="0.2">
      <c r="H629" s="16"/>
    </row>
    <row r="630" spans="8:8" x14ac:dyDescent="0.2">
      <c r="H630" s="16"/>
    </row>
    <row r="631" spans="8:8" x14ac:dyDescent="0.2">
      <c r="H631" s="16"/>
    </row>
    <row r="632" spans="8:8" x14ac:dyDescent="0.2">
      <c r="H632" s="16"/>
    </row>
    <row r="633" spans="8:8" x14ac:dyDescent="0.2">
      <c r="H633" s="16"/>
    </row>
    <row r="634" spans="8:8" x14ac:dyDescent="0.2">
      <c r="H634" s="16"/>
    </row>
    <row r="635" spans="8:8" x14ac:dyDescent="0.2">
      <c r="H635" s="16"/>
    </row>
    <row r="636" spans="8:8" x14ac:dyDescent="0.2">
      <c r="H636" s="16"/>
    </row>
    <row r="637" spans="8:8" x14ac:dyDescent="0.2">
      <c r="H637" s="16"/>
    </row>
    <row r="638" spans="8:8" x14ac:dyDescent="0.2">
      <c r="H638" s="16"/>
    </row>
    <row r="639" spans="8:8" x14ac:dyDescent="0.2">
      <c r="H639" s="16"/>
    </row>
    <row r="640" spans="8:8" x14ac:dyDescent="0.2">
      <c r="H640" s="16"/>
    </row>
    <row r="641" spans="8:8" x14ac:dyDescent="0.2">
      <c r="H641" s="16"/>
    </row>
    <row r="642" spans="8:8" x14ac:dyDescent="0.2">
      <c r="H642" s="16"/>
    </row>
    <row r="643" spans="8:8" x14ac:dyDescent="0.2">
      <c r="H643" s="16"/>
    </row>
    <row r="644" spans="8:8" x14ac:dyDescent="0.2">
      <c r="H644" s="16"/>
    </row>
    <row r="645" spans="8:8" x14ac:dyDescent="0.2">
      <c r="H645" s="16"/>
    </row>
    <row r="646" spans="8:8" x14ac:dyDescent="0.2">
      <c r="H646" s="16"/>
    </row>
    <row r="647" spans="8:8" x14ac:dyDescent="0.2">
      <c r="H647" s="16"/>
    </row>
    <row r="648" spans="8:8" x14ac:dyDescent="0.2">
      <c r="H648" s="16"/>
    </row>
    <row r="649" spans="8:8" x14ac:dyDescent="0.2">
      <c r="H649" s="16"/>
    </row>
    <row r="650" spans="8:8" x14ac:dyDescent="0.2">
      <c r="H650" s="16"/>
    </row>
    <row r="651" spans="8:8" x14ac:dyDescent="0.2">
      <c r="H651" s="16"/>
    </row>
    <row r="652" spans="8:8" x14ac:dyDescent="0.2">
      <c r="H652" s="16"/>
    </row>
    <row r="653" spans="8:8" x14ac:dyDescent="0.2">
      <c r="H653" s="16"/>
    </row>
    <row r="654" spans="8:8" x14ac:dyDescent="0.2">
      <c r="H654" s="16"/>
    </row>
    <row r="655" spans="8:8" x14ac:dyDescent="0.2">
      <c r="H655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opLeftCell="H1" workbookViewId="0">
      <selection activeCell="N7" sqref="N7:R7"/>
    </sheetView>
  </sheetViews>
  <sheetFormatPr defaultRowHeight="12.75" x14ac:dyDescent="0.2"/>
  <sheetData>
    <row r="1" spans="1:23" x14ac:dyDescent="0.2">
      <c r="A1" s="8" t="s">
        <v>61</v>
      </c>
      <c r="B1" s="1"/>
      <c r="C1" s="1"/>
      <c r="D1" s="3"/>
      <c r="F1" s="16"/>
      <c r="G1" s="19"/>
      <c r="H1" s="16"/>
      <c r="I1" s="13"/>
      <c r="J1" s="16"/>
      <c r="K1" s="13"/>
      <c r="L1" s="24"/>
      <c r="M1" s="24"/>
      <c r="N1" s="22"/>
      <c r="O1" s="26"/>
      <c r="P1" s="16"/>
      <c r="Q1" s="16"/>
      <c r="R1" s="16"/>
      <c r="S1" s="3"/>
    </row>
    <row r="2" spans="1:23" x14ac:dyDescent="0.2">
      <c r="A2" s="6" t="s">
        <v>39</v>
      </c>
      <c r="B2" s="1"/>
      <c r="C2" s="1"/>
      <c r="D2" s="3"/>
      <c r="F2" s="16"/>
      <c r="G2" s="19"/>
      <c r="H2" s="16"/>
      <c r="I2" s="13"/>
      <c r="J2" s="16"/>
      <c r="K2" s="13"/>
      <c r="L2" s="24"/>
      <c r="M2" s="24"/>
      <c r="N2" s="22" t="s">
        <v>42</v>
      </c>
      <c r="O2" s="26" t="s">
        <v>42</v>
      </c>
      <c r="P2" s="16"/>
      <c r="Q2" s="16"/>
      <c r="R2" s="16"/>
      <c r="S2" s="22" t="s">
        <v>173</v>
      </c>
    </row>
    <row r="3" spans="1:23" x14ac:dyDescent="0.2">
      <c r="A3" s="6" t="s">
        <v>5</v>
      </c>
      <c r="B3" s="1"/>
      <c r="C3" s="1"/>
      <c r="D3" s="3"/>
      <c r="F3" s="16"/>
      <c r="G3" s="19"/>
      <c r="H3" s="16"/>
      <c r="I3" s="13"/>
      <c r="J3" s="16"/>
      <c r="K3" s="13"/>
      <c r="L3" s="24"/>
      <c r="M3" s="22" t="s">
        <v>64</v>
      </c>
      <c r="N3" s="22" t="s">
        <v>43</v>
      </c>
      <c r="O3" s="26" t="s">
        <v>43</v>
      </c>
      <c r="P3" s="16"/>
      <c r="Q3" s="16" t="s">
        <v>38</v>
      </c>
      <c r="R3" s="16"/>
      <c r="S3" s="22" t="s">
        <v>71</v>
      </c>
      <c r="U3" s="9"/>
      <c r="V3" s="9" t="s">
        <v>184</v>
      </c>
      <c r="W3" s="9"/>
    </row>
    <row r="4" spans="1:23" x14ac:dyDescent="0.2">
      <c r="A4" s="6" t="s">
        <v>6</v>
      </c>
      <c r="B4" s="1"/>
      <c r="C4" s="1"/>
      <c r="D4" s="22" t="s">
        <v>53</v>
      </c>
      <c r="F4" s="16"/>
      <c r="G4" s="19"/>
      <c r="H4" s="16" t="s">
        <v>20</v>
      </c>
      <c r="I4" s="16"/>
      <c r="J4" s="16" t="s">
        <v>21</v>
      </c>
      <c r="K4" s="13"/>
      <c r="L4" s="24"/>
      <c r="M4" s="22" t="s">
        <v>65</v>
      </c>
      <c r="N4" s="22" t="s">
        <v>40</v>
      </c>
      <c r="O4" s="26" t="s">
        <v>40</v>
      </c>
      <c r="P4" s="16"/>
      <c r="Q4" s="16" t="s">
        <v>29</v>
      </c>
      <c r="R4" s="16"/>
      <c r="S4" s="3"/>
      <c r="U4" s="9"/>
      <c r="V4" s="9" t="s">
        <v>31</v>
      </c>
      <c r="W4" s="9"/>
    </row>
    <row r="5" spans="1:23" s="22" customFormat="1" x14ac:dyDescent="0.2">
      <c r="A5" s="28" t="s">
        <v>7</v>
      </c>
      <c r="B5" s="29" t="s">
        <v>45</v>
      </c>
      <c r="C5" s="29" t="s">
        <v>46</v>
      </c>
      <c r="D5" s="22" t="s">
        <v>8</v>
      </c>
      <c r="E5" s="22" t="s">
        <v>0</v>
      </c>
      <c r="F5" s="16" t="s">
        <v>9</v>
      </c>
      <c r="G5" s="16" t="s">
        <v>10</v>
      </c>
      <c r="H5" s="16" t="s">
        <v>3</v>
      </c>
      <c r="I5" s="16" t="s">
        <v>10</v>
      </c>
      <c r="J5" s="16" t="s">
        <v>3</v>
      </c>
      <c r="K5" s="16" t="s">
        <v>10</v>
      </c>
      <c r="L5" s="22" t="s">
        <v>52</v>
      </c>
      <c r="M5" s="22" t="s">
        <v>66</v>
      </c>
      <c r="N5" s="22" t="s">
        <v>51</v>
      </c>
      <c r="O5" s="26" t="s">
        <v>41</v>
      </c>
      <c r="P5" s="16" t="s">
        <v>26</v>
      </c>
      <c r="Q5" s="16" t="s">
        <v>27</v>
      </c>
      <c r="R5" s="16" t="s">
        <v>28</v>
      </c>
      <c r="T5" s="22" t="s">
        <v>52</v>
      </c>
      <c r="U5" s="22" t="s">
        <v>26</v>
      </c>
      <c r="V5" s="22" t="s">
        <v>27</v>
      </c>
      <c r="W5" s="22" t="s">
        <v>28</v>
      </c>
    </row>
    <row r="7" spans="1:23" x14ac:dyDescent="0.2">
      <c r="A7" s="57" t="s">
        <v>190</v>
      </c>
      <c r="B7" s="57" t="s">
        <v>191</v>
      </c>
      <c r="C7" s="57" t="s">
        <v>192</v>
      </c>
      <c r="D7" s="57" t="s">
        <v>193</v>
      </c>
      <c r="E7" s="57" t="s">
        <v>194</v>
      </c>
      <c r="F7" s="57" t="s">
        <v>195</v>
      </c>
      <c r="G7" s="57" t="s">
        <v>196</v>
      </c>
      <c r="H7" s="19" t="s">
        <v>197</v>
      </c>
      <c r="I7" s="57" t="s">
        <v>198</v>
      </c>
      <c r="J7" s="19" t="s">
        <v>199</v>
      </c>
      <c r="K7" s="57" t="s">
        <v>200</v>
      </c>
      <c r="L7" s="19" t="s">
        <v>201</v>
      </c>
      <c r="M7" s="58" t="s">
        <v>202</v>
      </c>
      <c r="N7" s="59" t="s">
        <v>203</v>
      </c>
      <c r="O7" s="58" t="s">
        <v>204</v>
      </c>
      <c r="P7" s="59" t="s">
        <v>205</v>
      </c>
      <c r="Q7" s="59" t="s">
        <v>206</v>
      </c>
      <c r="R7" s="60" t="s">
        <v>207</v>
      </c>
      <c r="S7" s="60" t="s">
        <v>208</v>
      </c>
      <c r="T7" s="19" t="s">
        <v>201</v>
      </c>
      <c r="U7" s="59" t="s">
        <v>209</v>
      </c>
      <c r="V7" s="59" t="s">
        <v>210</v>
      </c>
      <c r="W7" s="60" t="s">
        <v>211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R15" sqref="R15"/>
    </sheetView>
  </sheetViews>
  <sheetFormatPr defaultRowHeight="12.75" x14ac:dyDescent="0.2"/>
  <sheetData>
    <row r="2" spans="1:1" x14ac:dyDescent="0.2">
      <c r="A2" s="6">
        <v>42688</v>
      </c>
    </row>
    <row r="4" spans="1:1" x14ac:dyDescent="0.2">
      <c r="A4" t="s">
        <v>212</v>
      </c>
    </row>
    <row r="5" spans="1:1" x14ac:dyDescent="0.2">
      <c r="A5" t="s">
        <v>213</v>
      </c>
    </row>
    <row r="6" spans="1:1" x14ac:dyDescent="0.2">
      <c r="A6" s="7" t="s">
        <v>185</v>
      </c>
    </row>
    <row r="7" spans="1:1" x14ac:dyDescent="0.2">
      <c r="A7" s="7" t="s">
        <v>186</v>
      </c>
    </row>
    <row r="8" spans="1:1" x14ac:dyDescent="0.2">
      <c r="A8" s="7" t="s">
        <v>187</v>
      </c>
    </row>
    <row r="9" spans="1:1" x14ac:dyDescent="0.2">
      <c r="A9" s="7" t="s">
        <v>188</v>
      </c>
    </row>
    <row r="11" spans="1:1" x14ac:dyDescent="0.2">
      <c r="A11" s="7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STN2SUM</vt:lpstr>
      <vt:lpstr>ChlPlt</vt:lpstr>
      <vt:lpstr>STN2PLT</vt:lpstr>
      <vt:lpstr>DIARY</vt:lpstr>
      <vt:lpstr>1uM_Nut</vt:lpstr>
      <vt:lpstr>FLUORCALIB</vt:lpstr>
      <vt:lpstr>BIOLSUMS_FOR_RELOAD</vt:lpstr>
      <vt:lpstr>MAP</vt:lpstr>
      <vt:lpstr>README</vt:lpstr>
      <vt:lpstr>DIARY!Print_Area</vt:lpstr>
      <vt:lpstr>STN2PLT!Print_Area</vt:lpstr>
      <vt:lpstr>STN2SUM!Print_Area</vt:lpstr>
    </vt:vector>
  </TitlesOfParts>
  <Company>Dept.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User</dc:creator>
  <cp:lastModifiedBy>Landry, Claudette</cp:lastModifiedBy>
  <cp:lastPrinted>2002-11-07T20:32:27Z</cp:lastPrinted>
  <dcterms:created xsi:type="dcterms:W3CDTF">2000-03-27T17:24:05Z</dcterms:created>
  <dcterms:modified xsi:type="dcterms:W3CDTF">2019-07-23T16:17:14Z</dcterms:modified>
</cp:coreProperties>
</file>