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DRYCL\Documents\summer projects\Biochem Fixed Stations\convertingtoBCDBCS\Gordanas scripts\original Biolsums\"/>
    </mc:Choice>
  </mc:AlternateContent>
  <bookViews>
    <workbookView xWindow="960" yWindow="1800" windowWidth="12240" windowHeight="5190" activeTab="4"/>
  </bookViews>
  <sheets>
    <sheet name="SHEDSUM" sheetId="1" r:id="rId1"/>
    <sheet name="SHEDPLT" sheetId="2" r:id="rId2"/>
    <sheet name="DIARY" sheetId="3" r:id="rId3"/>
    <sheet name="1uM_Nuts" sheetId="4" r:id="rId4"/>
    <sheet name="BIOLSUMS_FOR_RELOAD" sheetId="5" r:id="rId5"/>
    <sheet name="MAP" sheetId="6" r:id="rId6"/>
    <sheet name="README" sheetId="7" r:id="rId7"/>
  </sheets>
  <definedNames>
    <definedName name="_xlnm.Print_Area" localSheetId="2">DIARY!$A$1:$J$13</definedName>
    <definedName name="_xlnm.Print_Area" localSheetId="1">SHEDPLT!$A$1:$J$61</definedName>
    <definedName name="_xlnm.Print_Area" localSheetId="0">SHEDSUM!$R$19:$X$22</definedName>
  </definedNames>
  <calcPr calcId="162913"/>
</workbook>
</file>

<file path=xl/calcChain.xml><?xml version="1.0" encoding="utf-8"?>
<calcChain xmlns="http://schemas.openxmlformats.org/spreadsheetml/2006/main">
  <c r="I107" i="4" l="1"/>
  <c r="H107" i="4"/>
  <c r="I125" i="4"/>
  <c r="H125" i="4"/>
  <c r="I111" i="4"/>
  <c r="H111" i="4"/>
  <c r="T11" i="2"/>
  <c r="U11" i="2"/>
  <c r="V11" i="2"/>
  <c r="V6" i="2"/>
  <c r="V7" i="2"/>
  <c r="V8" i="2"/>
  <c r="Y6" i="2" s="1"/>
  <c r="V9" i="2"/>
  <c r="V10" i="2"/>
  <c r="U6" i="2"/>
  <c r="U7" i="2"/>
  <c r="U8" i="2"/>
  <c r="U9" i="2"/>
  <c r="U10" i="2"/>
  <c r="T6" i="2"/>
  <c r="T7" i="2"/>
  <c r="T8" i="2"/>
  <c r="W6" i="2" s="1"/>
  <c r="T9" i="2"/>
  <c r="T10" i="2"/>
  <c r="AC6" i="2"/>
  <c r="AC7" i="2"/>
  <c r="AC8" i="2"/>
  <c r="AC9" i="2"/>
  <c r="AC10" i="2"/>
  <c r="AB6" i="2"/>
  <c r="AE6" i="2" s="1"/>
  <c r="AB7" i="2"/>
  <c r="AB8" i="2"/>
  <c r="AB9" i="2"/>
  <c r="AB10" i="2"/>
  <c r="AA6" i="2"/>
  <c r="AA7" i="2"/>
  <c r="AA8" i="2"/>
  <c r="AA9" i="2"/>
  <c r="AA10" i="2"/>
  <c r="T109" i="2"/>
  <c r="U109" i="2"/>
  <c r="V109" i="2"/>
  <c r="T110" i="2"/>
  <c r="U110" i="2"/>
  <c r="V110" i="2"/>
  <c r="T111" i="2"/>
  <c r="U111" i="2"/>
  <c r="V11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V121" i="2"/>
  <c r="U121" i="2"/>
  <c r="T121" i="2"/>
  <c r="V120" i="2"/>
  <c r="U120" i="2"/>
  <c r="T120" i="2"/>
  <c r="V119" i="2"/>
  <c r="U119" i="2"/>
  <c r="T119" i="2"/>
  <c r="AC118" i="2"/>
  <c r="AB118" i="2"/>
  <c r="AA118" i="2"/>
  <c r="V118" i="2"/>
  <c r="U118" i="2"/>
  <c r="T118" i="2"/>
  <c r="AC117" i="2"/>
  <c r="AB117" i="2"/>
  <c r="AA117" i="2"/>
  <c r="V117" i="2"/>
  <c r="U117" i="2"/>
  <c r="T117" i="2"/>
  <c r="AC116" i="2"/>
  <c r="AB116" i="2"/>
  <c r="AA116" i="2"/>
  <c r="V116" i="2"/>
  <c r="U116" i="2"/>
  <c r="T116" i="2"/>
  <c r="AC115" i="2"/>
  <c r="AB115" i="2"/>
  <c r="AA115" i="2"/>
  <c r="V115" i="2"/>
  <c r="U115" i="2"/>
  <c r="T115" i="2"/>
  <c r="AC114" i="2"/>
  <c r="AB114" i="2"/>
  <c r="AA114" i="2"/>
  <c r="V114" i="2"/>
  <c r="U114" i="2"/>
  <c r="T114" i="2"/>
  <c r="AC113" i="2"/>
  <c r="AB113" i="2"/>
  <c r="AA113" i="2"/>
  <c r="V113" i="2"/>
  <c r="U113" i="2"/>
  <c r="T113" i="2"/>
  <c r="AC112" i="2"/>
  <c r="AB112" i="2"/>
  <c r="AE112" i="2" s="1"/>
  <c r="AA112" i="2"/>
  <c r="AD112" i="2"/>
  <c r="V112" i="2"/>
  <c r="Y112" i="2" s="1"/>
  <c r="U112" i="2"/>
  <c r="T112" i="2"/>
  <c r="AC108" i="2"/>
  <c r="AB108" i="2"/>
  <c r="AA108" i="2"/>
  <c r="V108" i="2"/>
  <c r="U108" i="2"/>
  <c r="T108" i="2"/>
  <c r="AC107" i="2"/>
  <c r="AB107" i="2"/>
  <c r="AA107" i="2"/>
  <c r="V107" i="2"/>
  <c r="U107" i="2"/>
  <c r="T107" i="2"/>
  <c r="AC106" i="2"/>
  <c r="AB106" i="2"/>
  <c r="AA106" i="2"/>
  <c r="V106" i="2"/>
  <c r="U106" i="2"/>
  <c r="T106" i="2"/>
  <c r="AC105" i="2"/>
  <c r="AB105" i="2"/>
  <c r="AA105" i="2"/>
  <c r="V105" i="2"/>
  <c r="U105" i="2"/>
  <c r="T105" i="2"/>
  <c r="AC104" i="2"/>
  <c r="AB104" i="2"/>
  <c r="AA104" i="2"/>
  <c r="V104" i="2"/>
  <c r="U104" i="2"/>
  <c r="T104" i="2"/>
  <c r="AC103" i="2"/>
  <c r="AB103" i="2"/>
  <c r="AA103" i="2"/>
  <c r="V103" i="2"/>
  <c r="U103" i="2"/>
  <c r="T103" i="2"/>
  <c r="AC102" i="2"/>
  <c r="AB102" i="2"/>
  <c r="AE102" i="2" s="1"/>
  <c r="AA102" i="2"/>
  <c r="AD102" i="2"/>
  <c r="V102" i="2"/>
  <c r="Y102" i="2" s="1"/>
  <c r="U102" i="2"/>
  <c r="T102" i="2"/>
  <c r="AC98" i="2"/>
  <c r="AB98" i="2"/>
  <c r="AA98" i="2"/>
  <c r="AC97" i="2"/>
  <c r="AB97" i="2"/>
  <c r="AA97" i="2"/>
  <c r="AC96" i="2"/>
  <c r="AB96" i="2"/>
  <c r="AA96" i="2"/>
  <c r="AC95" i="2"/>
  <c r="AB95" i="2"/>
  <c r="AA95" i="2"/>
  <c r="AC94" i="2"/>
  <c r="AB94" i="2"/>
  <c r="AA94" i="2"/>
  <c r="AC93" i="2"/>
  <c r="AB93" i="2"/>
  <c r="AA93" i="2"/>
  <c r="AC92" i="2"/>
  <c r="AB92" i="2"/>
  <c r="AA92" i="2"/>
  <c r="V91" i="2"/>
  <c r="U91" i="2"/>
  <c r="T91" i="2"/>
  <c r="V90" i="2"/>
  <c r="U90" i="2"/>
  <c r="T90" i="2"/>
  <c r="V89" i="2"/>
  <c r="U89" i="2"/>
  <c r="T89" i="2"/>
  <c r="AC88" i="2"/>
  <c r="AB88" i="2"/>
  <c r="AA88" i="2"/>
  <c r="V88" i="2"/>
  <c r="U88" i="2"/>
  <c r="T88" i="2"/>
  <c r="AC87" i="2"/>
  <c r="AB87" i="2"/>
  <c r="AA87" i="2"/>
  <c r="V87" i="2"/>
  <c r="U87" i="2"/>
  <c r="T87" i="2"/>
  <c r="AC86" i="2"/>
  <c r="AB86" i="2"/>
  <c r="AA86" i="2"/>
  <c r="V86" i="2"/>
  <c r="U86" i="2"/>
  <c r="T86" i="2"/>
  <c r="AC85" i="2"/>
  <c r="AB85" i="2"/>
  <c r="AA85" i="2"/>
  <c r="V85" i="2"/>
  <c r="U85" i="2"/>
  <c r="T85" i="2"/>
  <c r="AC84" i="2"/>
  <c r="AB84" i="2"/>
  <c r="AA84" i="2"/>
  <c r="V84" i="2"/>
  <c r="U84" i="2"/>
  <c r="T84" i="2"/>
  <c r="AC83" i="2"/>
  <c r="AF82" i="2" s="1"/>
  <c r="AB83" i="2"/>
  <c r="AE82" i="2" s="1"/>
  <c r="AA83" i="2"/>
  <c r="V83" i="2"/>
  <c r="U83" i="2"/>
  <c r="T83" i="2"/>
  <c r="AC82" i="2"/>
  <c r="AB82" i="2"/>
  <c r="AA82" i="2"/>
  <c r="AD82" i="2" s="1"/>
  <c r="V82" i="2"/>
  <c r="U82" i="2"/>
  <c r="T82" i="2"/>
  <c r="W82" i="2" s="1"/>
  <c r="V81" i="2"/>
  <c r="U81" i="2"/>
  <c r="T81" i="2"/>
  <c r="V80" i="2"/>
  <c r="U80" i="2"/>
  <c r="T80" i="2"/>
  <c r="V79" i="2"/>
  <c r="U79" i="2"/>
  <c r="T79" i="2"/>
  <c r="AC78" i="2"/>
  <c r="AB78" i="2"/>
  <c r="AA78" i="2"/>
  <c r="V78" i="2"/>
  <c r="U78" i="2"/>
  <c r="T78" i="2"/>
  <c r="AC77" i="2"/>
  <c r="AB77" i="2"/>
  <c r="AA77" i="2"/>
  <c r="V77" i="2"/>
  <c r="U77" i="2"/>
  <c r="T77" i="2"/>
  <c r="AC76" i="2"/>
  <c r="AB76" i="2"/>
  <c r="AA76" i="2"/>
  <c r="V76" i="2"/>
  <c r="U76" i="2"/>
  <c r="T76" i="2"/>
  <c r="AC75" i="2"/>
  <c r="AB75" i="2"/>
  <c r="AA75" i="2"/>
  <c r="V75" i="2"/>
  <c r="U75" i="2"/>
  <c r="T75" i="2"/>
  <c r="AC74" i="2"/>
  <c r="AB74" i="2"/>
  <c r="AA74" i="2"/>
  <c r="V74" i="2"/>
  <c r="U74" i="2"/>
  <c r="T74" i="2"/>
  <c r="AC73" i="2"/>
  <c r="AF72" i="2" s="1"/>
  <c r="AB73" i="2"/>
  <c r="AA73" i="2"/>
  <c r="V73" i="2"/>
  <c r="U73" i="2"/>
  <c r="T73" i="2"/>
  <c r="AC72" i="2"/>
  <c r="AB72" i="2"/>
  <c r="AE72" i="2" s="1"/>
  <c r="AA72" i="2"/>
  <c r="V72" i="2"/>
  <c r="U72" i="2"/>
  <c r="X72" i="2"/>
  <c r="T72" i="2"/>
  <c r="V71" i="2"/>
  <c r="U71" i="2"/>
  <c r="T71" i="2"/>
  <c r="V70" i="2"/>
  <c r="U70" i="2"/>
  <c r="T70" i="2"/>
  <c r="V69" i="2"/>
  <c r="U69" i="2"/>
  <c r="T69" i="2"/>
  <c r="AC68" i="2"/>
  <c r="AB68" i="2"/>
  <c r="AA68" i="2"/>
  <c r="V68" i="2"/>
  <c r="U68" i="2"/>
  <c r="T68" i="2"/>
  <c r="AC67" i="2"/>
  <c r="AB67" i="2"/>
  <c r="AA67" i="2"/>
  <c r="V67" i="2"/>
  <c r="U67" i="2"/>
  <c r="T67" i="2"/>
  <c r="AC66" i="2"/>
  <c r="AB66" i="2"/>
  <c r="AA66" i="2"/>
  <c r="V66" i="2"/>
  <c r="U66" i="2"/>
  <c r="T66" i="2"/>
  <c r="AC65" i="2"/>
  <c r="AB65" i="2"/>
  <c r="AA65" i="2"/>
  <c r="V65" i="2"/>
  <c r="U65" i="2"/>
  <c r="T65" i="2"/>
  <c r="AC64" i="2"/>
  <c r="AB64" i="2"/>
  <c r="AA64" i="2"/>
  <c r="V64" i="2"/>
  <c r="U64" i="2"/>
  <c r="T64" i="2"/>
  <c r="AC63" i="2"/>
  <c r="AB63" i="2"/>
  <c r="AA63" i="2"/>
  <c r="V63" i="2"/>
  <c r="Y62" i="2" s="1"/>
  <c r="U63" i="2"/>
  <c r="T63" i="2"/>
  <c r="AC62" i="2"/>
  <c r="AF62" i="2" s="1"/>
  <c r="AB62" i="2"/>
  <c r="AE62" i="2" s="1"/>
  <c r="AA62" i="2"/>
  <c r="V62" i="2"/>
  <c r="U62" i="2"/>
  <c r="T62" i="2"/>
  <c r="V61" i="2"/>
  <c r="U61" i="2"/>
  <c r="T61" i="2"/>
  <c r="V60" i="2"/>
  <c r="U60" i="2"/>
  <c r="T60" i="2"/>
  <c r="V59" i="2"/>
  <c r="U59" i="2"/>
  <c r="T59" i="2"/>
  <c r="AC58" i="2"/>
  <c r="AB58" i="2"/>
  <c r="AA58" i="2"/>
  <c r="V58" i="2"/>
  <c r="U58" i="2"/>
  <c r="T58" i="2"/>
  <c r="AC57" i="2"/>
  <c r="AB57" i="2"/>
  <c r="AA57" i="2"/>
  <c r="V57" i="2"/>
  <c r="U57" i="2"/>
  <c r="T57" i="2"/>
  <c r="AC56" i="2"/>
  <c r="AB56" i="2"/>
  <c r="AA56" i="2"/>
  <c r="V56" i="2"/>
  <c r="U56" i="2"/>
  <c r="T56" i="2"/>
  <c r="AC55" i="2"/>
  <c r="AB55" i="2"/>
  <c r="AA55" i="2"/>
  <c r="V55" i="2"/>
  <c r="U55" i="2"/>
  <c r="T55" i="2"/>
  <c r="AC54" i="2"/>
  <c r="AB54" i="2"/>
  <c r="AA54" i="2"/>
  <c r="V54" i="2"/>
  <c r="U54" i="2"/>
  <c r="T54" i="2"/>
  <c r="AC53" i="2"/>
  <c r="AB53" i="2"/>
  <c r="AA53" i="2"/>
  <c r="V53" i="2"/>
  <c r="Y52" i="2" s="1"/>
  <c r="U53" i="2"/>
  <c r="T53" i="2"/>
  <c r="AC52" i="2"/>
  <c r="AB52" i="2"/>
  <c r="AA52" i="2"/>
  <c r="V52" i="2"/>
  <c r="U52" i="2"/>
  <c r="X52" i="2" s="1"/>
  <c r="T52" i="2"/>
  <c r="V51" i="2"/>
  <c r="U51" i="2"/>
  <c r="T51" i="2"/>
  <c r="V50" i="2"/>
  <c r="U50" i="2"/>
  <c r="T50" i="2"/>
  <c r="V49" i="2"/>
  <c r="U49" i="2"/>
  <c r="T49" i="2"/>
  <c r="AC48" i="2"/>
  <c r="AB48" i="2"/>
  <c r="AA48" i="2"/>
  <c r="V48" i="2"/>
  <c r="U48" i="2"/>
  <c r="T48" i="2"/>
  <c r="AC47" i="2"/>
  <c r="AB47" i="2"/>
  <c r="AA47" i="2"/>
  <c r="V47" i="2"/>
  <c r="U47" i="2"/>
  <c r="T47" i="2"/>
  <c r="AC46" i="2"/>
  <c r="AB46" i="2"/>
  <c r="AA46" i="2"/>
  <c r="V46" i="2"/>
  <c r="U46" i="2"/>
  <c r="T46" i="2"/>
  <c r="AC45" i="2"/>
  <c r="AB45" i="2"/>
  <c r="AA45" i="2"/>
  <c r="V45" i="2"/>
  <c r="U45" i="2"/>
  <c r="T45" i="2"/>
  <c r="AC44" i="2"/>
  <c r="AB44" i="2"/>
  <c r="AA44" i="2"/>
  <c r="V44" i="2"/>
  <c r="U44" i="2"/>
  <c r="T44" i="2"/>
  <c r="AC43" i="2"/>
  <c r="AB43" i="2"/>
  <c r="AA43" i="2"/>
  <c r="V43" i="2"/>
  <c r="U43" i="2"/>
  <c r="T43" i="2"/>
  <c r="AC42" i="2"/>
  <c r="AB42" i="2"/>
  <c r="AE42" i="2" s="1"/>
  <c r="AA42" i="2"/>
  <c r="AD42" i="2"/>
  <c r="V42" i="2"/>
  <c r="Y42" i="2" s="1"/>
  <c r="U42" i="2"/>
  <c r="T42" i="2"/>
  <c r="V41" i="2"/>
  <c r="U41" i="2"/>
  <c r="T41" i="2"/>
  <c r="V40" i="2"/>
  <c r="U40" i="2"/>
  <c r="T40" i="2"/>
  <c r="W32" i="2" s="1"/>
  <c r="V39" i="2"/>
  <c r="U39" i="2"/>
  <c r="T39" i="2"/>
  <c r="AC38" i="2"/>
  <c r="AB38" i="2"/>
  <c r="AA38" i="2"/>
  <c r="V38" i="2"/>
  <c r="U38" i="2"/>
  <c r="T38" i="2"/>
  <c r="AC37" i="2"/>
  <c r="AB37" i="2"/>
  <c r="AA37" i="2"/>
  <c r="V37" i="2"/>
  <c r="U37" i="2"/>
  <c r="T37" i="2"/>
  <c r="AC36" i="2"/>
  <c r="AB36" i="2"/>
  <c r="AA36" i="2"/>
  <c r="V36" i="2"/>
  <c r="U36" i="2"/>
  <c r="T36" i="2"/>
  <c r="AC35" i="2"/>
  <c r="AB35" i="2"/>
  <c r="AA35" i="2"/>
  <c r="V35" i="2"/>
  <c r="U35" i="2"/>
  <c r="T35" i="2"/>
  <c r="AC34" i="2"/>
  <c r="AB34" i="2"/>
  <c r="AA34" i="2"/>
  <c r="V34" i="2"/>
  <c r="U34" i="2"/>
  <c r="X32" i="2" s="1"/>
  <c r="T34" i="2"/>
  <c r="AC33" i="2"/>
  <c r="AB33" i="2"/>
  <c r="AA33" i="2"/>
  <c r="V33" i="2"/>
  <c r="U33" i="2"/>
  <c r="T33" i="2"/>
  <c r="AC32" i="2"/>
  <c r="AF32" i="2" s="1"/>
  <c r="AB32" i="2"/>
  <c r="AA32" i="2"/>
  <c r="V32" i="2"/>
  <c r="U32" i="2"/>
  <c r="T32" i="2"/>
  <c r="V31" i="2"/>
  <c r="U31" i="2"/>
  <c r="T31" i="2"/>
  <c r="V30" i="2"/>
  <c r="U30" i="2"/>
  <c r="T30" i="2"/>
  <c r="V29" i="2"/>
  <c r="U29" i="2"/>
  <c r="T29" i="2"/>
  <c r="AC28" i="2"/>
  <c r="AB28" i="2"/>
  <c r="AA28" i="2"/>
  <c r="V28" i="2"/>
  <c r="U28" i="2"/>
  <c r="T28" i="2"/>
  <c r="AC27" i="2"/>
  <c r="AB27" i="2"/>
  <c r="AA27" i="2"/>
  <c r="V27" i="2"/>
  <c r="U27" i="2"/>
  <c r="T27" i="2"/>
  <c r="AC26" i="2"/>
  <c r="AB26" i="2"/>
  <c r="AA26" i="2"/>
  <c r="V26" i="2"/>
  <c r="U26" i="2"/>
  <c r="T26" i="2"/>
  <c r="AC25" i="2"/>
  <c r="AB25" i="2"/>
  <c r="AA25" i="2"/>
  <c r="V25" i="2"/>
  <c r="U25" i="2"/>
  <c r="T25" i="2"/>
  <c r="AC24" i="2"/>
  <c r="AB24" i="2"/>
  <c r="AA24" i="2"/>
  <c r="V24" i="2"/>
  <c r="U24" i="2"/>
  <c r="T24" i="2"/>
  <c r="AC23" i="2"/>
  <c r="AB23" i="2"/>
  <c r="AE22" i="2" s="1"/>
  <c r="AA23" i="2"/>
  <c r="V23" i="2"/>
  <c r="U23" i="2"/>
  <c r="T23" i="2"/>
  <c r="AC22" i="2"/>
  <c r="AB22" i="2"/>
  <c r="AA22" i="2"/>
  <c r="AD22" i="2" s="1"/>
  <c r="V22" i="2"/>
  <c r="U22" i="2"/>
  <c r="T22" i="2"/>
  <c r="W22" i="2"/>
  <c r="AA13" i="2"/>
  <c r="AB13" i="2"/>
  <c r="AC13" i="2"/>
  <c r="AA14" i="2"/>
  <c r="AB14" i="2"/>
  <c r="AC14" i="2"/>
  <c r="AA15" i="2"/>
  <c r="AB15" i="2"/>
  <c r="AC15" i="2"/>
  <c r="AA16" i="2"/>
  <c r="AB16" i="2"/>
  <c r="AC16" i="2"/>
  <c r="AA17" i="2"/>
  <c r="AB17" i="2"/>
  <c r="AC17" i="2"/>
  <c r="AA18" i="2"/>
  <c r="AB18" i="2"/>
  <c r="AC18" i="2"/>
  <c r="AB12" i="2"/>
  <c r="AC12" i="2"/>
  <c r="AA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U12" i="2"/>
  <c r="V12" i="2"/>
  <c r="T12" i="2"/>
  <c r="AF12" i="2"/>
  <c r="B15" i="1"/>
  <c r="B17" i="1"/>
  <c r="T15" i="1"/>
  <c r="U15" i="1"/>
  <c r="T17" i="1"/>
  <c r="U17" i="1"/>
  <c r="R15" i="1"/>
  <c r="S15" i="1"/>
  <c r="R17" i="1"/>
  <c r="S17" i="1"/>
  <c r="N15" i="1"/>
  <c r="O15" i="1"/>
  <c r="N17" i="1"/>
  <c r="O17" i="1"/>
  <c r="L15" i="1"/>
  <c r="M15" i="1"/>
  <c r="L17" i="1"/>
  <c r="M17" i="1"/>
  <c r="J15" i="1"/>
  <c r="K15" i="1"/>
  <c r="J17" i="1"/>
  <c r="K17" i="1"/>
  <c r="H15" i="1"/>
  <c r="I15" i="1"/>
  <c r="H17" i="1"/>
  <c r="I17" i="1"/>
  <c r="Y17" i="1"/>
  <c r="X17" i="1"/>
  <c r="Y15" i="1"/>
  <c r="X15" i="1"/>
  <c r="V15" i="1"/>
  <c r="W15" i="1"/>
  <c r="V17" i="1"/>
  <c r="W17" i="1"/>
  <c r="P15" i="1"/>
  <c r="Q15" i="1"/>
  <c r="P17" i="1"/>
  <c r="Q17" i="1"/>
  <c r="F15" i="1"/>
  <c r="G15" i="1"/>
  <c r="F17" i="1"/>
  <c r="G17" i="1"/>
  <c r="E17" i="1"/>
  <c r="D17" i="1"/>
  <c r="E15" i="1"/>
  <c r="D15" i="1"/>
  <c r="Y12" i="2" l="1"/>
  <c r="W92" i="2"/>
  <c r="AF6" i="2"/>
  <c r="W42" i="2"/>
  <c r="AE52" i="2"/>
  <c r="AD62" i="2"/>
  <c r="W62" i="2"/>
  <c r="W72" i="2"/>
  <c r="Y82" i="2"/>
  <c r="W102" i="2"/>
  <c r="W112" i="2"/>
  <c r="AD6" i="2"/>
  <c r="Y92" i="2"/>
  <c r="X6" i="2"/>
  <c r="W12" i="2"/>
  <c r="X22" i="2"/>
  <c r="AD32" i="2"/>
  <c r="Y72" i="2"/>
  <c r="X82" i="2"/>
  <c r="AD92" i="2"/>
  <c r="Y22" i="2"/>
  <c r="AE32" i="2"/>
  <c r="X12" i="2"/>
  <c r="AE12" i="2"/>
  <c r="AD12" i="2"/>
  <c r="AF22" i="2"/>
  <c r="Y32" i="2"/>
  <c r="X42" i="2"/>
  <c r="AF42" i="2"/>
  <c r="W52" i="2"/>
  <c r="AF52" i="2"/>
  <c r="AD52" i="2"/>
  <c r="X62" i="2"/>
  <c r="AD72" i="2"/>
  <c r="AF92" i="2"/>
  <c r="AE92" i="2"/>
  <c r="X102" i="2"/>
  <c r="AF102" i="2"/>
  <c r="X112" i="2"/>
  <c r="AF112" i="2"/>
  <c r="X92" i="2"/>
</calcChain>
</file>

<file path=xl/sharedStrings.xml><?xml version="1.0" encoding="utf-8"?>
<sst xmlns="http://schemas.openxmlformats.org/spreadsheetml/2006/main" count="384" uniqueCount="135">
  <si>
    <t>DEPTH</t>
  </si>
  <si>
    <t>MEAN C</t>
  </si>
  <si>
    <t>MEAN P</t>
  </si>
  <si>
    <t>INT.CHL</t>
  </si>
  <si>
    <t>EXTRACTED CHLOROPHYLL</t>
  </si>
  <si>
    <t>DATE</t>
  </si>
  <si>
    <t>ID</t>
  </si>
  <si>
    <t>CHL</t>
  </si>
  <si>
    <t>PHAEO</t>
  </si>
  <si>
    <t>J. DAY</t>
  </si>
  <si>
    <t>Date</t>
  </si>
  <si>
    <t>Time(L)</t>
  </si>
  <si>
    <t>Cruise#</t>
  </si>
  <si>
    <t>Platform</t>
  </si>
  <si>
    <t>CTDFName</t>
  </si>
  <si>
    <t>Sampling Diary</t>
  </si>
  <si>
    <t>Sequence</t>
  </si>
  <si>
    <t>INT.CHL (0-BOT)</t>
  </si>
  <si>
    <t>INT. CHL (0-50)</t>
  </si>
  <si>
    <t>COLUMN</t>
  </si>
  <si>
    <t>0 - 50m</t>
  </si>
  <si>
    <t>LATITUDE: 47 47.00</t>
  </si>
  <si>
    <t>LONGITUDE: 64 02.00</t>
  </si>
  <si>
    <t>Comments</t>
  </si>
  <si>
    <t xml:space="preserve">Nutrient </t>
  </si>
  <si>
    <t xml:space="preserve">Integrating </t>
  </si>
  <si>
    <t>Column</t>
  </si>
  <si>
    <t>Depth</t>
  </si>
  <si>
    <t>Range</t>
  </si>
  <si>
    <t>0 - 50 M</t>
  </si>
  <si>
    <t>Values</t>
  </si>
  <si>
    <t>Integrated</t>
  </si>
  <si>
    <t>N</t>
  </si>
  <si>
    <t>S</t>
  </si>
  <si>
    <t>P</t>
  </si>
  <si>
    <t>Discrete</t>
  </si>
  <si>
    <t>Nutrients</t>
  </si>
  <si>
    <t>VESSEL</t>
  </si>
  <si>
    <t>ORION</t>
  </si>
  <si>
    <t>OXYGEN</t>
  </si>
  <si>
    <t>uMol/l</t>
  </si>
  <si>
    <t>TIME(Z)</t>
  </si>
  <si>
    <t>SPRAY(SAR)</t>
  </si>
  <si>
    <t>1m chl</t>
  </si>
  <si>
    <t>Chl</t>
  </si>
  <si>
    <t>Z</t>
  </si>
  <si>
    <t>Ship</t>
  </si>
  <si>
    <t>Time</t>
  </si>
  <si>
    <t>OPILIO</t>
  </si>
  <si>
    <t>FIXED STATION SHEDIAC VALLEY CHL RESULTS 2003</t>
  </si>
  <si>
    <t>May 22,2003</t>
  </si>
  <si>
    <t>May 29,2003</t>
  </si>
  <si>
    <t>BCD2003668</t>
  </si>
  <si>
    <t xml:space="preserve"> 03668201</t>
  </si>
  <si>
    <t xml:space="preserve"> 03668202</t>
  </si>
  <si>
    <t>June 17,2003</t>
  </si>
  <si>
    <t xml:space="preserve"> 03668203</t>
  </si>
  <si>
    <t xml:space="preserve">In Situ </t>
  </si>
  <si>
    <t>% Sat.</t>
  </si>
  <si>
    <t>ml/l</t>
  </si>
  <si>
    <t>TEMPLEMAN</t>
  </si>
  <si>
    <t xml:space="preserve"> 03668204</t>
  </si>
  <si>
    <t xml:space="preserve"> 03668205</t>
  </si>
  <si>
    <t xml:space="preserve"> 03668206</t>
  </si>
  <si>
    <t xml:space="preserve"> 03668207</t>
  </si>
  <si>
    <t>0352066P</t>
  </si>
  <si>
    <t>NED2003052</t>
  </si>
  <si>
    <t>July 3,2003</t>
  </si>
  <si>
    <t>July 15,2003</t>
  </si>
  <si>
    <t>Aug. 12 ,2003</t>
  </si>
  <si>
    <t>Sept. 25,2003</t>
  </si>
  <si>
    <t>Oct. 8,2003</t>
  </si>
  <si>
    <t xml:space="preserve"> 03668208</t>
  </si>
  <si>
    <t>Nov. 7,2003</t>
  </si>
  <si>
    <t>COL INT</t>
  </si>
  <si>
    <t>50m INT</t>
  </si>
  <si>
    <t>Day of Yr</t>
  </si>
  <si>
    <t>Z_1uMol</t>
  </si>
  <si>
    <t>Nov. 18,2003</t>
  </si>
  <si>
    <t xml:space="preserve"> 03668209</t>
  </si>
  <si>
    <t>CUTTER141</t>
  </si>
  <si>
    <t>IML DATA!</t>
  </si>
  <si>
    <t>APR. 20/2003</t>
  </si>
  <si>
    <t>15meter</t>
  </si>
  <si>
    <t>25meter</t>
  </si>
  <si>
    <t>CTD bad on upcast, PAR on downcast also?</t>
  </si>
  <si>
    <t>M0304</t>
  </si>
  <si>
    <t>CORIOLIS II</t>
  </si>
  <si>
    <t>75meter</t>
  </si>
  <si>
    <t>Nit</t>
  </si>
  <si>
    <t>Sil</t>
  </si>
  <si>
    <t>???</t>
  </si>
  <si>
    <t>m0304020.dat</t>
  </si>
  <si>
    <t>IML mission</t>
  </si>
  <si>
    <t>MFD survey</t>
  </si>
  <si>
    <t>Salinometer</t>
  </si>
  <si>
    <t>Salinity</t>
  </si>
  <si>
    <t>141- SAR</t>
  </si>
  <si>
    <t>141-SAR</t>
  </si>
  <si>
    <t xml:space="preserve"> 03668210</t>
  </si>
  <si>
    <t>n/a</t>
  </si>
  <si>
    <t>Dec. 10,2003</t>
  </si>
  <si>
    <t>nan</t>
  </si>
  <si>
    <t>&gt; 50 M</t>
  </si>
  <si>
    <t>May 9, 2017</t>
  </si>
  <si>
    <t>The data in the worksheet &lt;SHEDPLT&gt; is the data used to create the worksheet &lt;BIOLSUMS_FOR_RELOAD&gt;</t>
  </si>
  <si>
    <t>The integrated nutrient data values were not copied to &lt;BIOLSUMS_FOR_RELOAD&gt; as these data are not loaded to BIOCHEM</t>
  </si>
  <si>
    <r>
      <t xml:space="preserve">The modified sheet was named </t>
    </r>
    <r>
      <rPr>
        <b/>
        <sz val="10"/>
        <rFont val="Arial"/>
        <family val="2"/>
      </rPr>
      <t>BIOLSUMS_FOR_RELOAD</t>
    </r>
  </si>
  <si>
    <r>
      <t>The new header names were taken from the file "</t>
    </r>
    <r>
      <rPr>
        <b/>
        <sz val="10"/>
        <rFont val="Arial"/>
        <family val="2"/>
      </rPr>
      <t>Short_Names_BioChem.xlsx</t>
    </r>
    <r>
      <rPr>
        <sz val="10"/>
        <rFont val="Arial"/>
        <family val="2"/>
      </rPr>
      <t>" found in DataSrvSrc &gt; BIOCHEMInventory</t>
    </r>
  </si>
  <si>
    <r>
      <t xml:space="preserve">The new header names are shown mapped to the originals in the sheet </t>
    </r>
    <r>
      <rPr>
        <b/>
        <sz val="10"/>
        <rFont val="Arial"/>
        <family val="2"/>
      </rPr>
      <t>MAP</t>
    </r>
  </si>
  <si>
    <t>sdate</t>
  </si>
  <si>
    <t>stime</t>
  </si>
  <si>
    <t>vessel_name</t>
  </si>
  <si>
    <t>id</t>
  </si>
  <si>
    <t>depth</t>
  </si>
  <si>
    <t>Chl_a_Holm-Hansen_F</t>
  </si>
  <si>
    <t>Phaeo_Holm-HansenF</t>
  </si>
  <si>
    <t>Chl_int</t>
  </si>
  <si>
    <t>Phaeo_int</t>
  </si>
  <si>
    <t>Chl_int_50m</t>
  </si>
  <si>
    <t>Phaeo_int_50m</t>
  </si>
  <si>
    <t>doy</t>
  </si>
  <si>
    <t>O2_Electrode</t>
  </si>
  <si>
    <t>o2_ml</t>
  </si>
  <si>
    <t>o2_um</t>
  </si>
  <si>
    <t>NO2NO3_Tech_F</t>
  </si>
  <si>
    <t>SiO4_Tech_F</t>
  </si>
  <si>
    <t>PO4_Tech_F</t>
  </si>
  <si>
    <t>These columns were not inserted into BIOLSUMS_FOR_RELOAD as the data will not be loaded to BIOCHEM</t>
  </si>
  <si>
    <t>Salinity_Sal_PSS</t>
  </si>
  <si>
    <r>
      <t xml:space="preserve">The original name of this file was </t>
    </r>
    <r>
      <rPr>
        <b/>
        <sz val="10"/>
        <rFont val="Arial"/>
        <family val="2"/>
      </rPr>
      <t>ShedVal_chlsum_2003.xls</t>
    </r>
  </si>
  <si>
    <r>
      <t xml:space="preserve">This file was created using information from original file </t>
    </r>
    <r>
      <rPr>
        <b/>
        <sz val="10"/>
        <rFont val="Arial"/>
        <family val="2"/>
      </rPr>
      <t>ShedVal_chlsum_2003.xls</t>
    </r>
    <r>
      <rPr>
        <b/>
        <sz val="10"/>
        <color indexed="8"/>
        <rFont val="Arial"/>
        <family val="2"/>
      </rPr>
      <t xml:space="preserve"> &gt; worksheet &lt;SHEDPLT&gt;</t>
    </r>
  </si>
  <si>
    <r>
      <t>Modifications to "&lt;</t>
    </r>
    <r>
      <rPr>
        <b/>
        <sz val="10"/>
        <rFont val="Arial"/>
        <family val="2"/>
      </rPr>
      <t>SHEDPLT</t>
    </r>
    <r>
      <rPr>
        <sz val="10"/>
        <rFont val="Arial"/>
        <family val="2"/>
      </rPr>
      <t xml:space="preserve">&gt;" worksheet in </t>
    </r>
    <r>
      <rPr>
        <b/>
        <sz val="10"/>
        <rFont val="Arial"/>
        <family val="2"/>
      </rPr>
      <t>BCD2003668_Biolsums_JB.xlsx</t>
    </r>
    <r>
      <rPr>
        <sz val="10"/>
        <rFont val="Arial"/>
        <family val="2"/>
      </rPr>
      <t xml:space="preserve"> made so they could be easily read by Gordana Lazin's R script</t>
    </r>
  </si>
  <si>
    <t xml:space="preserve"> located in \\dcnsbiona01a\BIODataSvcSrc\BIOCHEMInventory\Data_by_Year_and_Cruise\2000-2009\2003\BCD2003668\Files from BIOdatainfo</t>
  </si>
  <si>
    <t>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</si>
</sst>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2" fontId="3" fillId="0" borderId="0"/>
  </cellStyleXfs>
  <cellXfs count="65">
    <xf numFmtId="0" fontId="0" fillId="0" borderId="0" xfId="0"/>
    <xf numFmtId="16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5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2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5" fontId="2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21" fontId="3" fillId="0" borderId="0" xfId="0" applyNumberFormat="1" applyFont="1" applyAlignment="1">
      <alignment horizontal="center"/>
    </xf>
    <xf numFmtId="0" fontId="0" fillId="0" borderId="0" xfId="0" applyFill="1"/>
    <xf numFmtId="1" fontId="3" fillId="0" borderId="0" xfId="0" applyNumberFormat="1" applyFont="1"/>
    <xf numFmtId="0" fontId="0" fillId="0" borderId="0" xfId="0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 vertical="top"/>
    </xf>
    <xf numFmtId="165" fontId="0" fillId="0" borderId="0" xfId="0" applyNumberFormat="1" applyAlignment="1">
      <alignment horizontal="center"/>
    </xf>
    <xf numFmtId="0" fontId="3" fillId="0" borderId="0" xfId="5" applyFont="1"/>
    <xf numFmtId="0" fontId="3" fillId="0" borderId="0" xfId="4" applyFont="1"/>
    <xf numFmtId="49" fontId="3" fillId="0" borderId="0" xfId="4" applyNumberFormat="1" applyFont="1"/>
    <xf numFmtId="164" fontId="2" fillId="2" borderId="0" xfId="0" applyNumberFormat="1" applyFont="1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 applyAlignment="1">
      <alignment horizontal="center"/>
    </xf>
    <xf numFmtId="0" fontId="3" fillId="0" borderId="0" xfId="2"/>
    <xf numFmtId="164" fontId="7" fillId="0" borderId="0" xfId="3" applyNumberFormat="1" applyFont="1" applyBorder="1" applyAlignment="1">
      <alignment horizontal="center"/>
    </xf>
    <xf numFmtId="0" fontId="6" fillId="0" borderId="0" xfId="3" applyFont="1" applyAlignment="1">
      <alignment horizontal="center"/>
    </xf>
    <xf numFmtId="0" fontId="3" fillId="0" borderId="0" xfId="5" applyFont="1"/>
    <xf numFmtId="0" fontId="6" fillId="0" borderId="0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15" fontId="6" fillId="0" borderId="0" xfId="3" applyNumberFormat="1" applyFont="1" applyBorder="1" applyAlignment="1">
      <alignment horizontal="center"/>
    </xf>
    <xf numFmtId="49" fontId="6" fillId="0" borderId="0" xfId="3" applyNumberFormat="1" applyFont="1" applyBorder="1" applyAlignment="1">
      <alignment horizontal="center"/>
    </xf>
    <xf numFmtId="164" fontId="7" fillId="0" borderId="0" xfId="3" applyNumberFormat="1" applyFont="1" applyBorder="1"/>
    <xf numFmtId="0" fontId="6" fillId="0" borderId="0" xfId="3" applyFont="1" applyBorder="1"/>
    <xf numFmtId="164" fontId="3" fillId="0" borderId="0" xfId="5" applyNumberFormat="1" applyFont="1" applyAlignment="1">
      <alignment horizontal="center"/>
    </xf>
    <xf numFmtId="0" fontId="5" fillId="0" borderId="0" xfId="3" applyFont="1"/>
    <xf numFmtId="165" fontId="6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1" fillId="0" borderId="0" xfId="3" applyFont="1"/>
    <xf numFmtId="0" fontId="9" fillId="2" borderId="0" xfId="4" applyFont="1" applyFill="1" applyAlignment="1">
      <alignment horizontal="center"/>
    </xf>
    <xf numFmtId="0" fontId="9" fillId="0" borderId="0" xfId="4" applyFont="1" applyAlignment="1">
      <alignment horizontal="center"/>
    </xf>
  </cellXfs>
  <cellStyles count="7">
    <cellStyle name="Fixed" xfId="6"/>
    <cellStyle name="Normal" xfId="0" builtinId="0"/>
    <cellStyle name="Normal 2" xfId="4"/>
    <cellStyle name="Normal 2 2" xfId="5"/>
    <cellStyle name="Normal 3" xfId="3"/>
    <cellStyle name="Normal 4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41"/>
  <sheetViews>
    <sheetView topLeftCell="A19" zoomScale="75" workbookViewId="0">
      <pane xSplit="1" topLeftCell="B1" activePane="topRight" state="frozen"/>
      <selection pane="topRight" activeCell="E36" sqref="E36"/>
    </sheetView>
  </sheetViews>
  <sheetFormatPr defaultRowHeight="12.75" x14ac:dyDescent="0.2"/>
  <cols>
    <col min="1" max="1" width="18.140625" style="8" customWidth="1"/>
    <col min="2" max="2" width="10.140625" style="4" customWidth="1"/>
    <col min="3" max="3" width="9.140625" style="4"/>
    <col min="4" max="4" width="13.7109375" style="4" customWidth="1"/>
    <col min="5" max="8" width="9.140625" style="4"/>
    <col min="9" max="9" width="11.42578125" style="4" customWidth="1"/>
    <col min="10" max="12" width="9.140625" style="4"/>
    <col min="13" max="13" width="10.42578125" style="4" customWidth="1"/>
    <col min="14" max="17" width="9.140625" style="4"/>
    <col min="18" max="18" width="10.5703125" style="4" bestFit="1" customWidth="1"/>
    <col min="19" max="16384" width="9.140625" style="4"/>
  </cols>
  <sheetData>
    <row r="2" spans="1:51" s="7" customFormat="1" x14ac:dyDescent="0.2">
      <c r="A2" s="8" t="s">
        <v>5</v>
      </c>
      <c r="B2" s="8" t="s">
        <v>82</v>
      </c>
      <c r="C2" s="8"/>
      <c r="D2" s="7" t="s">
        <v>50</v>
      </c>
      <c r="F2" s="7" t="s">
        <v>51</v>
      </c>
      <c r="H2" s="7" t="s">
        <v>55</v>
      </c>
      <c r="J2" s="7" t="s">
        <v>67</v>
      </c>
      <c r="L2" s="7" t="s">
        <v>68</v>
      </c>
      <c r="N2" s="7" t="s">
        <v>69</v>
      </c>
      <c r="P2" s="7" t="s">
        <v>70</v>
      </c>
      <c r="R2" s="7" t="s">
        <v>71</v>
      </c>
      <c r="T2" s="7" t="s">
        <v>73</v>
      </c>
      <c r="V2" s="7" t="s">
        <v>78</v>
      </c>
      <c r="X2" s="7" t="s">
        <v>101</v>
      </c>
      <c r="AT2" s="6"/>
      <c r="AU2" s="6"/>
      <c r="AV2" s="6"/>
      <c r="AW2" s="6"/>
      <c r="AX2" s="6"/>
      <c r="AY2" s="6"/>
    </row>
    <row r="3" spans="1:51" x14ac:dyDescent="0.2">
      <c r="A3" s="8" t="s">
        <v>0</v>
      </c>
      <c r="B3" s="4" t="s">
        <v>1</v>
      </c>
      <c r="C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R3" s="4" t="s">
        <v>1</v>
      </c>
      <c r="S3" s="4" t="s">
        <v>2</v>
      </c>
      <c r="T3" s="4" t="s">
        <v>1</v>
      </c>
      <c r="U3" s="4" t="s">
        <v>2</v>
      </c>
      <c r="V3" s="4" t="s">
        <v>1</v>
      </c>
      <c r="W3" s="4" t="s">
        <v>2</v>
      </c>
      <c r="X3" s="4" t="s">
        <v>1</v>
      </c>
      <c r="Y3" s="4" t="s">
        <v>2</v>
      </c>
      <c r="AT3"/>
      <c r="AU3"/>
      <c r="AV3"/>
      <c r="AW3"/>
      <c r="AX3"/>
      <c r="AY3"/>
    </row>
    <row r="4" spans="1:51" x14ac:dyDescent="0.2">
      <c r="A4" s="8">
        <v>1</v>
      </c>
      <c r="B4" s="27">
        <v>0.625</v>
      </c>
      <c r="C4" s="8"/>
      <c r="D4" s="12">
        <v>2.4945023255813954</v>
      </c>
      <c r="E4" s="12">
        <v>0.18381976744186021</v>
      </c>
      <c r="F4" s="12">
        <v>0.83478488372093018</v>
      </c>
      <c r="G4" s="12">
        <v>0.47298401162790704</v>
      </c>
      <c r="H4" s="12">
        <v>1.0064461240310076</v>
      </c>
      <c r="I4" s="12">
        <v>0.59468372093023247</v>
      </c>
      <c r="J4" s="12">
        <v>1.4576116279069768</v>
      </c>
      <c r="K4" s="12">
        <v>1.1191238372093029</v>
      </c>
      <c r="L4" s="12">
        <v>0.58998565891472876</v>
      </c>
      <c r="M4" s="12">
        <v>0.56399476744186061</v>
      </c>
      <c r="N4" s="12">
        <v>1.2840864341085272</v>
      </c>
      <c r="O4" s="12">
        <v>0.58581802325581422</v>
      </c>
      <c r="P4" s="12">
        <v>1.6658418604651164</v>
      </c>
      <c r="Q4" s="12">
        <v>0.42723115116279042</v>
      </c>
      <c r="R4" s="12">
        <v>9.1202356589147282</v>
      </c>
      <c r="S4" s="12">
        <v>1.70946976744186</v>
      </c>
      <c r="T4" s="12">
        <v>1.3187914728682171</v>
      </c>
      <c r="U4" s="12">
        <v>0.55171918604651182</v>
      </c>
      <c r="V4" s="12">
        <v>0.82013953488372082</v>
      </c>
      <c r="W4" s="12">
        <v>0.3574360465116278</v>
      </c>
      <c r="X4" s="12">
        <v>0.71274031007751937</v>
      </c>
      <c r="Y4" s="12">
        <v>0.63620930232558159</v>
      </c>
      <c r="Z4" s="13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R4"/>
      <c r="AS4"/>
      <c r="AT4"/>
      <c r="AU4"/>
      <c r="AV4"/>
      <c r="AW4"/>
    </row>
    <row r="5" spans="1:51" x14ac:dyDescent="0.2">
      <c r="A5" s="8">
        <v>5</v>
      </c>
      <c r="B5" s="27">
        <v>0.56499999999999995</v>
      </c>
      <c r="C5" s="8"/>
      <c r="D5" s="12">
        <v>3.8456910852713175</v>
      </c>
      <c r="E5" s="12">
        <v>-0.88029244186046451</v>
      </c>
      <c r="F5" s="12">
        <v>0.52235077519379847</v>
      </c>
      <c r="G5" s="12">
        <v>0.36539825581395335</v>
      </c>
      <c r="H5" s="12">
        <v>1.3187914728682171</v>
      </c>
      <c r="I5" s="12">
        <v>0.68368168604651147</v>
      </c>
      <c r="J5" s="12">
        <v>3.4010937984496126</v>
      </c>
      <c r="K5" s="12">
        <v>1.1010514534883715</v>
      </c>
      <c r="L5" s="12">
        <v>1.1452662790697674</v>
      </c>
      <c r="M5" s="12">
        <v>0.50227587209302316</v>
      </c>
      <c r="N5" s="12">
        <v>1.2493813953488371</v>
      </c>
      <c r="O5" s="12">
        <v>0.57592936046511656</v>
      </c>
      <c r="P5" s="12">
        <v>1.6658418604651164</v>
      </c>
      <c r="Q5" s="12">
        <v>0.47043665116279088</v>
      </c>
      <c r="R5" s="12">
        <v>8.9448465116279046</v>
      </c>
      <c r="S5" s="12">
        <v>1.2148953488372094</v>
      </c>
      <c r="T5" s="12">
        <v>1.3187914728682169</v>
      </c>
      <c r="U5" s="12">
        <v>0.63969418604651218</v>
      </c>
      <c r="V5" s="12">
        <v>0.75179457364341085</v>
      </c>
      <c r="W5" s="12">
        <v>0.33796220930232546</v>
      </c>
      <c r="X5" s="12">
        <v>0.63463178294573641</v>
      </c>
      <c r="Y5" s="12">
        <v>0.66345348837209306</v>
      </c>
      <c r="Z5" s="13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R5"/>
      <c r="AS5"/>
      <c r="AT5"/>
      <c r="AU5"/>
      <c r="AV5"/>
      <c r="AW5"/>
    </row>
    <row r="6" spans="1:51" x14ac:dyDescent="0.2">
      <c r="A6" s="8">
        <v>10</v>
      </c>
      <c r="B6" s="27"/>
      <c r="C6" s="8"/>
      <c r="D6" s="12">
        <v>2.1826895348837208</v>
      </c>
      <c r="E6" s="12">
        <v>2.7297235465116274</v>
      </c>
      <c r="F6" s="12">
        <v>0.2538527131782945</v>
      </c>
      <c r="G6" s="12">
        <v>0.28270639534883729</v>
      </c>
      <c r="H6" s="12">
        <v>1.3361439922480622</v>
      </c>
      <c r="I6" s="12">
        <v>0.90856351744186026</v>
      </c>
      <c r="J6" s="12">
        <v>1.8046620155038759</v>
      </c>
      <c r="K6" s="12">
        <v>0.91009796511627927</v>
      </c>
      <c r="L6" s="12">
        <v>0.97174108527131775</v>
      </c>
      <c r="M6" s="12">
        <v>0.80473255813953481</v>
      </c>
      <c r="N6" s="12">
        <v>1.9781872093023256</v>
      </c>
      <c r="O6" s="12">
        <v>0.91555377906976765</v>
      </c>
      <c r="P6" s="12">
        <v>1.8046620155038759</v>
      </c>
      <c r="Q6" s="12">
        <v>0.55362720542635691</v>
      </c>
      <c r="R6" s="12">
        <v>9.1202356589147282</v>
      </c>
      <c r="S6" s="12">
        <v>1.70946976744186</v>
      </c>
      <c r="T6" s="12">
        <v>1.1973238372093022</v>
      </c>
      <c r="U6" s="12">
        <v>0.69305886627906998</v>
      </c>
      <c r="V6" s="12">
        <v>0.63463178294573652</v>
      </c>
      <c r="W6" s="12">
        <v>0.37264098837209292</v>
      </c>
      <c r="X6" s="12">
        <v>0.49794186046511635</v>
      </c>
      <c r="Y6" s="12">
        <v>0.50075581395348834</v>
      </c>
      <c r="Z6" s="13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R6"/>
      <c r="AS6"/>
      <c r="AT6"/>
      <c r="AU6"/>
      <c r="AV6"/>
      <c r="AW6"/>
    </row>
    <row r="7" spans="1:51" x14ac:dyDescent="0.2">
      <c r="A7" s="8">
        <v>20</v>
      </c>
      <c r="B7" s="27">
        <v>0.82</v>
      </c>
      <c r="C7" s="28" t="s">
        <v>83</v>
      </c>
      <c r="D7" s="12">
        <v>7.7171224806201542</v>
      </c>
      <c r="E7" s="12">
        <v>-0.46872558139534809</v>
      </c>
      <c r="F7" s="12">
        <v>0.11716279069767443</v>
      </c>
      <c r="G7" s="12">
        <v>0.24375872093023254</v>
      </c>
      <c r="H7" s="12">
        <v>0.31243410852713177</v>
      </c>
      <c r="I7" s="12">
        <v>0.48502325581395334</v>
      </c>
      <c r="J7" s="12">
        <v>1.0654446899224805</v>
      </c>
      <c r="K7" s="12">
        <v>1.1965281976744186</v>
      </c>
      <c r="L7" s="12">
        <v>0.93703604651162808</v>
      </c>
      <c r="M7" s="12">
        <v>0.57490639534883692</v>
      </c>
      <c r="N7" s="12">
        <v>1.7873094961240312</v>
      </c>
      <c r="O7" s="12">
        <v>0.64122863372092975</v>
      </c>
      <c r="P7" s="12">
        <v>1.5617267441860467</v>
      </c>
      <c r="Q7" s="12">
        <v>0.92089896124031023</v>
      </c>
      <c r="R7" s="12">
        <v>9.1202356589147264</v>
      </c>
      <c r="S7" s="12">
        <v>0.82026976744186308</v>
      </c>
      <c r="T7" s="12">
        <v>1.2146763565891474</v>
      </c>
      <c r="U7" s="12">
        <v>0.69800319767441854</v>
      </c>
      <c r="V7" s="12">
        <v>0.61022286821705418</v>
      </c>
      <c r="W7" s="12">
        <v>0.37187354651162785</v>
      </c>
      <c r="X7" s="12">
        <v>0.55652325581395334</v>
      </c>
      <c r="Y7" s="12">
        <v>0.60407267441860479</v>
      </c>
      <c r="Z7" s="13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R7"/>
      <c r="AS7"/>
      <c r="AT7"/>
      <c r="AU7"/>
      <c r="AV7"/>
      <c r="AW7"/>
    </row>
    <row r="8" spans="1:51" x14ac:dyDescent="0.2">
      <c r="A8" s="8">
        <v>30</v>
      </c>
      <c r="B8" s="27">
        <v>2.1349999999999998</v>
      </c>
      <c r="C8" s="28" t="s">
        <v>84</v>
      </c>
      <c r="D8" s="12">
        <v>1.7149703488372092</v>
      </c>
      <c r="E8" s="12">
        <v>1.2790792151162786</v>
      </c>
      <c r="F8" s="12">
        <v>5.3699612403100817E-2</v>
      </c>
      <c r="G8" s="12">
        <v>0.42367587209302326</v>
      </c>
      <c r="H8" s="12">
        <v>0.26361627906976737</v>
      </c>
      <c r="I8" s="12">
        <v>0.35355087209302322</v>
      </c>
      <c r="J8" s="12">
        <v>7.0963372093023253E-2</v>
      </c>
      <c r="K8" s="12">
        <v>0.20888241279069766</v>
      </c>
      <c r="L8" s="12">
        <v>0.24897093023255812</v>
      </c>
      <c r="M8" s="12">
        <v>0.44219040697674417</v>
      </c>
      <c r="N8" s="12">
        <v>0.44424224806201545</v>
      </c>
      <c r="O8" s="12">
        <v>0.25651744186046516</v>
      </c>
      <c r="P8" s="12">
        <v>0.8329209302325582</v>
      </c>
      <c r="Q8" s="12">
        <v>0.75837632558139534</v>
      </c>
      <c r="R8" s="12">
        <v>0.47841472868217061</v>
      </c>
      <c r="S8" s="12">
        <v>0.63131686046511593</v>
      </c>
      <c r="T8" s="12">
        <v>1.0411511627906977</v>
      </c>
      <c r="U8" s="12">
        <v>0.64855988372092999</v>
      </c>
      <c r="V8" s="12">
        <v>0.56628682170542621</v>
      </c>
      <c r="W8" s="12">
        <v>0.35935465116279081</v>
      </c>
      <c r="X8" s="12">
        <v>0.42471511627906988</v>
      </c>
      <c r="Y8" s="12">
        <v>0.4427659883720928</v>
      </c>
      <c r="Z8" s="13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R8"/>
      <c r="AS8"/>
      <c r="AT8"/>
      <c r="AU8"/>
      <c r="AV8"/>
      <c r="AW8"/>
    </row>
    <row r="9" spans="1:51" x14ac:dyDescent="0.2">
      <c r="A9" s="8">
        <v>40</v>
      </c>
      <c r="B9" s="27"/>
      <c r="C9" s="8"/>
      <c r="D9" s="12">
        <v>17.363525581395347</v>
      </c>
      <c r="E9" s="12">
        <v>-6.3898325581395357</v>
      </c>
      <c r="F9" s="12">
        <v>5.3655232558139539E-2</v>
      </c>
      <c r="G9" s="12">
        <v>0.26976322674418607</v>
      </c>
      <c r="H9" s="12">
        <v>0.13668992248062015</v>
      </c>
      <c r="I9" s="12">
        <v>0.17507267441860466</v>
      </c>
      <c r="J9" s="12">
        <v>6.8886395348837212E-2</v>
      </c>
      <c r="K9" s="12">
        <v>0.22013686046511621</v>
      </c>
      <c r="L9" s="12">
        <v>7.2694186046511594E-2</v>
      </c>
      <c r="M9" s="12">
        <v>0.17866308139534887</v>
      </c>
      <c r="N9" s="12">
        <v>0.27337984496124024</v>
      </c>
      <c r="O9" s="12">
        <v>0.25114534883720929</v>
      </c>
      <c r="P9" s="12">
        <v>0.22944379844961243</v>
      </c>
      <c r="Q9" s="12">
        <v>0.39585269379844956</v>
      </c>
      <c r="R9" s="12">
        <v>0.40518798449612403</v>
      </c>
      <c r="S9" s="12">
        <v>0.53620203488372076</v>
      </c>
      <c r="T9" s="12">
        <v>0.65415891472868215</v>
      </c>
      <c r="U9" s="12">
        <v>0.35964244186046501</v>
      </c>
      <c r="V9" s="12">
        <v>0.52723255813953496</v>
      </c>
      <c r="W9" s="12">
        <v>0.31110174418604641</v>
      </c>
      <c r="X9" s="12">
        <v>0.4149515503875969</v>
      </c>
      <c r="Y9" s="12">
        <v>0.47710901162790675</v>
      </c>
      <c r="Z9" s="13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R9"/>
      <c r="AS9"/>
      <c r="AT9"/>
      <c r="AU9"/>
      <c r="AV9"/>
      <c r="AW9"/>
    </row>
    <row r="10" spans="1:51" x14ac:dyDescent="0.2">
      <c r="A10" s="8">
        <v>50</v>
      </c>
      <c r="B10" s="27">
        <v>5.0199999999999996</v>
      </c>
      <c r="C10" s="8"/>
      <c r="D10" s="12">
        <v>2.2558275193798449</v>
      </c>
      <c r="E10" s="12">
        <v>2.578213081395349</v>
      </c>
      <c r="F10" s="12">
        <v>0.12692635658914725</v>
      </c>
      <c r="G10" s="12">
        <v>0.76629069767441849</v>
      </c>
      <c r="H10" s="12">
        <v>0.14645348837209299</v>
      </c>
      <c r="I10" s="12">
        <v>0.25210465116279068</v>
      </c>
      <c r="J10" s="12">
        <v>0.10731046511627906</v>
      </c>
      <c r="K10" s="12">
        <v>0.24117645348837213</v>
      </c>
      <c r="L10" s="12">
        <v>3.6347093023255818E-2</v>
      </c>
      <c r="M10" s="12">
        <v>0.22753779069767438</v>
      </c>
      <c r="N10" s="12">
        <v>0.12204457364341084</v>
      </c>
      <c r="O10" s="12">
        <v>0.17708720930232563</v>
      </c>
      <c r="P10" s="12">
        <v>0.13668992248062012</v>
      </c>
      <c r="Q10" s="12">
        <v>0.29627647286821701</v>
      </c>
      <c r="R10" s="12">
        <v>0.14157170542635661</v>
      </c>
      <c r="S10" s="12">
        <v>0.43015116279069771</v>
      </c>
      <c r="T10" s="12">
        <v>0.20503488372093023</v>
      </c>
      <c r="U10" s="12">
        <v>0.26260901162790695</v>
      </c>
      <c r="V10" s="12">
        <v>0.43936046511627908</v>
      </c>
      <c r="W10" s="12">
        <v>0.3046264534883722</v>
      </c>
      <c r="X10" s="12">
        <v>0.39054263565891473</v>
      </c>
      <c r="Y10" s="12">
        <v>0.35877906976744195</v>
      </c>
      <c r="Z10" s="13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R10"/>
      <c r="AS10"/>
      <c r="AT10"/>
      <c r="AU10"/>
      <c r="AV10"/>
      <c r="AW10"/>
    </row>
    <row r="11" spans="1:51" x14ac:dyDescent="0.2">
      <c r="A11" s="8">
        <v>60</v>
      </c>
      <c r="B11" s="8"/>
      <c r="C11" s="8"/>
      <c r="D11" s="12">
        <v>0.62469069767441865</v>
      </c>
      <c r="E11" s="12">
        <v>2.069458430232558</v>
      </c>
      <c r="F11" s="12">
        <v>0.11716279069767435</v>
      </c>
      <c r="G11" s="12">
        <v>1.1595087209302324</v>
      </c>
      <c r="H11" s="12">
        <v>5.8581395348837176E-2</v>
      </c>
      <c r="I11" s="12">
        <v>0.52406686046511619</v>
      </c>
      <c r="J11" s="12">
        <v>4.8462790697674424E-2</v>
      </c>
      <c r="K11" s="12">
        <v>0.1936962209302325</v>
      </c>
      <c r="L11" s="12">
        <v>3.8077906976744187E-2</v>
      </c>
      <c r="M11" s="12">
        <v>0.22144970930232552</v>
      </c>
      <c r="N11" s="12">
        <v>0.17086240310077522</v>
      </c>
      <c r="O11" s="12">
        <v>0.24049709302325575</v>
      </c>
      <c r="P11" s="12">
        <v>0.13180813953488374</v>
      </c>
      <c r="Q11" s="12">
        <v>0.24563021317829459</v>
      </c>
      <c r="R11" s="12">
        <v>9.2753875968992233E-2</v>
      </c>
      <c r="S11" s="12">
        <v>0.3172412790697674</v>
      </c>
      <c r="T11" s="12">
        <v>0.20015310077519377</v>
      </c>
      <c r="U11" s="12">
        <v>0.23028052325581394</v>
      </c>
      <c r="V11" s="12">
        <v>0.17086240310077522</v>
      </c>
      <c r="W11" s="12">
        <v>0.25905959302325576</v>
      </c>
      <c r="X11" s="12">
        <v>0.38077906976744191</v>
      </c>
      <c r="Y11" s="12">
        <v>0.34362209302325564</v>
      </c>
      <c r="Z11" s="13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R11"/>
      <c r="AS11"/>
      <c r="AT11"/>
      <c r="AU11"/>
      <c r="AV11"/>
      <c r="AW11"/>
    </row>
    <row r="12" spans="1:51" x14ac:dyDescent="0.2">
      <c r="A12" s="8">
        <v>70</v>
      </c>
      <c r="B12" s="8"/>
      <c r="C12" s="8"/>
      <c r="D12" s="12">
        <v>0.52057558139534887</v>
      </c>
      <c r="E12" s="12">
        <v>2.3916924418604655</v>
      </c>
      <c r="F12" s="12">
        <v>0.1269263565891473</v>
      </c>
      <c r="G12" s="12">
        <v>0.8281656976744185</v>
      </c>
      <c r="H12" s="12">
        <v>0.13668992248062012</v>
      </c>
      <c r="I12" s="12">
        <v>0.73194767441860464</v>
      </c>
      <c r="J12" s="12">
        <v>9.2753875968992233E-2</v>
      </c>
      <c r="K12" s="12">
        <v>0.20586627906976745</v>
      </c>
      <c r="L12" s="12">
        <v>7.2694186046511622E-2</v>
      </c>
      <c r="M12" s="12">
        <v>0.18305058139534885</v>
      </c>
      <c r="N12" s="12">
        <v>0.10739922480620157</v>
      </c>
      <c r="O12" s="12">
        <v>0.52560174418604644</v>
      </c>
      <c r="P12" s="12">
        <v>0.29290697674418603</v>
      </c>
      <c r="Q12" s="12">
        <v>5.8187441860465136E-2</v>
      </c>
      <c r="R12" s="12">
        <v>9.2753875968992275E-2</v>
      </c>
      <c r="S12" s="12">
        <v>0.32342877906976741</v>
      </c>
      <c r="T12" s="12">
        <v>7.8108527131782915E-2</v>
      </c>
      <c r="U12" s="12">
        <v>0.2945058139534884</v>
      </c>
      <c r="V12" s="12">
        <v>0.14157170542635661</v>
      </c>
      <c r="W12" s="12">
        <v>0.23215116279069775</v>
      </c>
      <c r="X12" s="12">
        <v>0.37101550387596904</v>
      </c>
      <c r="Y12" s="12">
        <v>0.31609011627906958</v>
      </c>
      <c r="Z12" s="13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R12"/>
      <c r="AS12"/>
      <c r="AT12"/>
      <c r="AU12"/>
      <c r="AV12"/>
      <c r="AW12"/>
    </row>
    <row r="13" spans="1:51" x14ac:dyDescent="0.2">
      <c r="A13" s="8">
        <v>80</v>
      </c>
      <c r="B13" s="27">
        <v>1.27</v>
      </c>
      <c r="C13" s="28" t="s">
        <v>88</v>
      </c>
      <c r="D13" s="12">
        <v>0.65939573643410854</v>
      </c>
      <c r="E13" s="12">
        <v>1.8154220930232561</v>
      </c>
      <c r="F13" s="12">
        <v>0.16109883720930226</v>
      </c>
      <c r="G13" s="12">
        <v>0.90596511627906995</v>
      </c>
      <c r="H13" s="12">
        <v>0.1757441860465116</v>
      </c>
      <c r="I13" s="12">
        <v>0.71832558139534863</v>
      </c>
      <c r="J13" s="12">
        <v>9.7635658914728668E-2</v>
      </c>
      <c r="K13" s="12">
        <v>0.36194476744186038</v>
      </c>
      <c r="L13" s="12">
        <v>0.79821589147286831</v>
      </c>
      <c r="M13" s="12">
        <v>0.5353517441860467</v>
      </c>
      <c r="N13" s="12">
        <v>0.36125193798449606</v>
      </c>
      <c r="O13" s="12">
        <v>0.38137063953488382</v>
      </c>
      <c r="P13" s="12">
        <v>9.7635658914728682E-2</v>
      </c>
      <c r="Q13" s="12">
        <v>0.57938748062015488</v>
      </c>
      <c r="R13" s="12">
        <v>0.10739922480620151</v>
      </c>
      <c r="S13" s="12">
        <v>0.32760174418604654</v>
      </c>
      <c r="T13" s="12">
        <v>0.15621705426356589</v>
      </c>
      <c r="U13" s="12">
        <v>0.45288662790697665</v>
      </c>
      <c r="V13" s="12">
        <v>0.14157170542635655</v>
      </c>
      <c r="W13" s="12">
        <v>0.3744636627906977</v>
      </c>
      <c r="X13" s="12">
        <v>0.37101550387596904</v>
      </c>
      <c r="Y13" s="12">
        <v>0.4893401162790697</v>
      </c>
      <c r="Z13" s="13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R13"/>
      <c r="AS13"/>
      <c r="AT13"/>
      <c r="AU13"/>
      <c r="AV13"/>
      <c r="AW13"/>
    </row>
    <row r="14" spans="1:51" x14ac:dyDescent="0.2">
      <c r="B14" s="8"/>
      <c r="C14" s="8"/>
      <c r="AT14"/>
      <c r="AU14"/>
      <c r="AV14"/>
      <c r="AW14"/>
      <c r="AX14"/>
      <c r="AY14"/>
    </row>
    <row r="15" spans="1:51" x14ac:dyDescent="0.2">
      <c r="A15" s="8" t="s">
        <v>17</v>
      </c>
      <c r="B15" s="4">
        <f>(B4*3)+(B5*7)+(B7*10)+(B8*17.5)+(B10*25)+(B13*17.5)</f>
        <v>199.11749999999998</v>
      </c>
      <c r="C15" s="8"/>
      <c r="D15" s="4">
        <f t="shared" ref="D15:I15" si="0">(D4*3)+(D5*4.5)+(D6*7.5)+(D7*10)+(D8*10)+(D9*10)+(D10*10)+(D11*10)+(D12*10)+(D13*5)</f>
        <v>346.42338914728685</v>
      </c>
      <c r="E15" s="4">
        <f t="shared" si="0"/>
        <v>40.739030668604656</v>
      </c>
      <c r="F15" s="4">
        <f t="shared" si="0"/>
        <v>13.519654069767441</v>
      </c>
      <c r="G15" s="4">
        <f t="shared" si="0"/>
        <v>46.624997093023261</v>
      </c>
      <c r="H15" s="4">
        <f t="shared" si="0"/>
        <v>30.398352034883722</v>
      </c>
      <c r="I15" s="4">
        <f t="shared" si="0"/>
        <v>40.484132921511616</v>
      </c>
      <c r="J15" s="4">
        <f t="shared" ref="J15:O15" si="1">(J4*3)+(J5*4.5)+(J6*7.5)+(J7*10)+(J8*10)+(J9*10)+(J10*10)+(J11*10)+(J12*10)+(J13*5)</f>
        <v>48.239116279069769</v>
      </c>
      <c r="K15" s="4">
        <f t="shared" si="1"/>
        <v>39.610425872093025</v>
      </c>
      <c r="L15" s="4">
        <f t="shared" si="1"/>
        <v>32.260996317829459</v>
      </c>
      <c r="M15" s="4">
        <f t="shared" si="1"/>
        <v>30.94245828488372</v>
      </c>
      <c r="N15" s="4">
        <f t="shared" si="1"/>
        <v>55.169517248062007</v>
      </c>
      <c r="O15" s="4">
        <f t="shared" si="1"/>
        <v>34.04341744186047</v>
      </c>
      <c r="P15" s="4">
        <f t="shared" ref="P15:W15" si="2">(P4*3)+(P5*4.5)+(P6*7.5)+(P7*10)+(P8*10)+(P9*10)+(P10*10)+(P11*10)+(P12*10)+(P13*5)</f>
        <v>58.371922480620171</v>
      </c>
      <c r="Q15" s="4">
        <f t="shared" si="2"/>
        <v>37.200020912790691</v>
      </c>
      <c r="R15" s="4">
        <f>(R4*3)+(R5*4.5)+(R6*7.5)+(R7*10)+(R8*10)+(R9*10)+(R10*10)+(R11*10)+(R12*10)+(R13*5)</f>
        <v>239.86045813953484</v>
      </c>
      <c r="S15" s="4">
        <f>(S4*3)+(S5*4.5)+(S6*7.5)+(S7*10)+(S8*10)+(S9*10)+(S10*10)+(S11*10)+(S12*10)+(S13*5)</f>
        <v>55.640569186046513</v>
      </c>
      <c r="T15" s="4">
        <f>(T4*3)+(T5*4.5)+(T6*7.5)+(T7*10)+(T8*10)+(T9*10)+(T10*10)+(T11*10)+(T12*10)+(T13*5)</f>
        <v>53.584779554263562</v>
      </c>
      <c r="U15" s="4">
        <f>(U4*3)+(U5*4.5)+(U6*7.5)+(U7*10)+(U8*10)+(U9*10)+(U10*10)+(U11*10)+(U12*10)+(U13*5)</f>
        <v>36.932164752906978</v>
      </c>
      <c r="V15" s="4">
        <f t="shared" si="2"/>
        <v>35.86645930232558</v>
      </c>
      <c r="W15" s="4">
        <f t="shared" si="2"/>
        <v>25.641935319767441</v>
      </c>
      <c r="X15" s="4">
        <f>(X4*3)+(X5*4.5)+(X6*7.5)+(X7*10)+(X8*10)+(X9*10)+(X10*10)+(X11*10)+(X12*10)+(X13*5)</f>
        <v>35.968976744186044</v>
      </c>
      <c r="Y15" s="4">
        <f>(Y4*3)+(Y5*4.5)+(Y6*7.5)+(Y7*10)+(Y8*10)+(Y9*10)+(Y10*10)+(Y11*10)+(Y12*10)+(Y13*5)</f>
        <v>36.52092732558139</v>
      </c>
      <c r="AT15"/>
      <c r="AU15"/>
      <c r="AV15"/>
      <c r="AW15"/>
      <c r="AX15"/>
      <c r="AY15"/>
    </row>
    <row r="16" spans="1:51" x14ac:dyDescent="0.2">
      <c r="C16" s="8"/>
      <c r="AT16"/>
      <c r="AU16"/>
      <c r="AV16"/>
      <c r="AW16"/>
      <c r="AX16"/>
      <c r="AY16"/>
    </row>
    <row r="17" spans="1:51" x14ac:dyDescent="0.2">
      <c r="A17" s="8" t="s">
        <v>18</v>
      </c>
      <c r="B17" s="4">
        <f>(B4*3)+(B5*7)+(B7*10)+(B8*17.5)+(B10*12.5)</f>
        <v>114.14249999999998</v>
      </c>
      <c r="C17" s="8"/>
      <c r="D17" s="4">
        <f t="shared" ref="D17:I17" si="3">(D4*3)+(D5*4.5)+(D6*7.5)+(D7*10)+(D8*10)+(D9*10)+(D10*5)</f>
        <v>320.39461007751936</v>
      </c>
      <c r="E17" s="4">
        <f t="shared" si="3"/>
        <v>-25.840653924418611</v>
      </c>
      <c r="F17" s="4">
        <f t="shared" si="3"/>
        <v>9.6386366279069762</v>
      </c>
      <c r="G17" s="4">
        <f t="shared" si="3"/>
        <v>18.386973837209304</v>
      </c>
      <c r="H17" s="4">
        <f t="shared" si="3"/>
        <v>26.834650484496127</v>
      </c>
      <c r="I17" s="4">
        <f t="shared" si="3"/>
        <v>23.071836409883712</v>
      </c>
      <c r="J17" s="4">
        <f t="shared" ref="J17:O17" si="4">(J4*3)+(J5*4.5)+(J6*7.5)+(J7*10)+(J8*10)+(J9*10)+(J10*5)</f>
        <v>45.802218992248058</v>
      </c>
      <c r="K17" s="4">
        <f t="shared" si="4"/>
        <v>32.599194767441858</v>
      </c>
      <c r="L17" s="4">
        <f t="shared" si="4"/>
        <v>26.98046046511628</v>
      </c>
      <c r="M17" s="4">
        <f t="shared" si="4"/>
        <v>23.08300770348837</v>
      </c>
      <c r="N17" s="4">
        <f t="shared" si="4"/>
        <v>49.970418410852716</v>
      </c>
      <c r="O17" s="4">
        <f t="shared" si="4"/>
        <v>23.590139825581396</v>
      </c>
      <c r="P17" s="4">
        <f t="shared" ref="P17:W17" si="5">(P4*3)+(P5*4.5)+(P6*7.5)+(P7*10)+(P8*10)+(P9*10)+(P10*5)</f>
        <v>52.953143410852725</v>
      </c>
      <c r="Q17" s="4">
        <f t="shared" si="5"/>
        <v>29.783524594961239</v>
      </c>
      <c r="R17" s="4">
        <f>(R4*3)+(R5*4.5)+(R6*7.5)+(R7*10)+(R8*10)+(R9*10)+(R10*5)</f>
        <v>236.7605259689922</v>
      </c>
      <c r="S17" s="4">
        <f>(S4*3)+(S5*4.5)+(S6*7.5)+(S7*10)+(S8*10)+(S9*10)+(S10*5)</f>
        <v>45.445104069767453</v>
      </c>
      <c r="T17" s="4">
        <f>(T4*3)+(T5*4.5)+(T6*7.5)+(T7*10)+(T8*10)+(T9*10)+(T10*5)</f>
        <v>48.995903585271314</v>
      </c>
      <c r="U17" s="4">
        <f>(U4*3)+(U5*4.5)+(U6*7.5)+(U7*10)+(U8*10)+(U9*10)+(U10*5)</f>
        <v>28.106823183139539</v>
      </c>
      <c r="V17" s="4">
        <f t="shared" si="5"/>
        <v>29.837457364341084</v>
      </c>
      <c r="W17" s="4">
        <f t="shared" si="5"/>
        <v>17.334377180232558</v>
      </c>
      <c r="X17" s="4">
        <f>(X4*3)+(X5*4.5)+(X6*7.5)+(X7*10)+(X8*10)+(X9*10)+(X10*5)</f>
        <v>24.643240310077516</v>
      </c>
      <c r="Y17" s="4">
        <f>(Y4*3)+(Y5*4.5)+(Y6*7.5)+(Y7*10)+(Y8*10)+(Y9*10)+(Y10*5)</f>
        <v>25.683209302325579</v>
      </c>
      <c r="AT17"/>
      <c r="AU17"/>
      <c r="AV17"/>
      <c r="AW17"/>
      <c r="AX17"/>
      <c r="AY17"/>
    </row>
    <row r="19" spans="1:51" x14ac:dyDescent="0.2">
      <c r="C19"/>
      <c r="I19" s="13" t="s">
        <v>74</v>
      </c>
      <c r="J19" s="13"/>
      <c r="K19" s="9" t="s">
        <v>75</v>
      </c>
      <c r="M19"/>
      <c r="R19" s="12"/>
      <c r="S19" s="12"/>
      <c r="U19"/>
    </row>
    <row r="20" spans="1:51" s="13" customFormat="1" x14ac:dyDescent="0.2">
      <c r="A20" s="20"/>
      <c r="B20" s="13" t="s">
        <v>10</v>
      </c>
      <c r="C20" s="9" t="s">
        <v>47</v>
      </c>
      <c r="D20" s="13" t="s">
        <v>46</v>
      </c>
      <c r="E20" s="13" t="s">
        <v>6</v>
      </c>
      <c r="F20" s="13" t="s">
        <v>45</v>
      </c>
      <c r="G20" s="13" t="s">
        <v>44</v>
      </c>
      <c r="H20" s="13" t="s">
        <v>34</v>
      </c>
      <c r="I20" s="13" t="s">
        <v>44</v>
      </c>
      <c r="J20" s="13" t="s">
        <v>34</v>
      </c>
      <c r="K20" s="9" t="s">
        <v>44</v>
      </c>
      <c r="L20" s="13" t="s">
        <v>34</v>
      </c>
      <c r="M20" s="9" t="s">
        <v>76</v>
      </c>
      <c r="R20" s="3"/>
      <c r="S20" s="14"/>
      <c r="T20" s="12"/>
      <c r="U20" s="12"/>
      <c r="V20" s="16"/>
      <c r="W20" s="16"/>
      <c r="X20" s="16"/>
      <c r="Y20" s="12"/>
      <c r="Z20" s="6"/>
      <c r="AA20"/>
    </row>
    <row r="21" spans="1:51" x14ac:dyDescent="0.2">
      <c r="A21" s="8" t="s">
        <v>43</v>
      </c>
      <c r="R21" s="3"/>
      <c r="S21" s="14"/>
      <c r="T21" s="12"/>
      <c r="U21" s="12"/>
      <c r="V21" s="16"/>
      <c r="W21" s="16"/>
      <c r="X21" s="16"/>
      <c r="Y21" s="12"/>
      <c r="Z21" s="6"/>
      <c r="AA21"/>
    </row>
    <row r="22" spans="1:51" ht="13.5" customHeight="1" x14ac:dyDescent="0.2">
      <c r="B22" s="17">
        <v>37763</v>
      </c>
      <c r="C22" s="19">
        <v>0.52645833333333336</v>
      </c>
      <c r="D22" s="1" t="s">
        <v>42</v>
      </c>
      <c r="E22" s="3">
        <v>245258</v>
      </c>
      <c r="F22" s="14">
        <v>1</v>
      </c>
      <c r="G22" s="12">
        <v>2.4945023255813954</v>
      </c>
      <c r="H22" s="12">
        <v>0.18381976744186021</v>
      </c>
      <c r="I22" s="13">
        <v>346.42338914728685</v>
      </c>
      <c r="J22" s="12">
        <v>40.739030668604656</v>
      </c>
      <c r="K22" s="16">
        <v>320.39461007751936</v>
      </c>
      <c r="L22" s="12">
        <v>-25.840653924418611</v>
      </c>
      <c r="M22" s="9">
        <v>142</v>
      </c>
      <c r="R22" s="3"/>
      <c r="S22" s="14"/>
      <c r="T22" s="12"/>
      <c r="U22" s="12"/>
      <c r="V22" s="16"/>
      <c r="W22" s="16"/>
      <c r="X22" s="16"/>
      <c r="Y22" s="12"/>
      <c r="Z22" s="6"/>
      <c r="AA22"/>
    </row>
    <row r="23" spans="1:51" x14ac:dyDescent="0.2">
      <c r="B23" s="17">
        <v>37770</v>
      </c>
      <c r="C23" s="19">
        <v>0.83924768518518522</v>
      </c>
      <c r="D23" s="1" t="s">
        <v>48</v>
      </c>
      <c r="E23" s="3">
        <v>261126</v>
      </c>
      <c r="F23" s="14">
        <v>1</v>
      </c>
      <c r="G23" s="12">
        <v>0.83478488372093018</v>
      </c>
      <c r="H23" s="12">
        <v>0.47298401162790704</v>
      </c>
      <c r="I23" s="13">
        <v>13.519654069767441</v>
      </c>
      <c r="J23" s="12">
        <v>46.624997093023261</v>
      </c>
      <c r="K23" s="16">
        <v>9.6386366279069762</v>
      </c>
      <c r="L23" s="12">
        <v>18.386973837209304</v>
      </c>
      <c r="M23" s="9">
        <v>149</v>
      </c>
    </row>
    <row r="24" spans="1:51" x14ac:dyDescent="0.2">
      <c r="B24" s="17">
        <v>37789</v>
      </c>
      <c r="C24" s="19">
        <v>0.47847222222222219</v>
      </c>
      <c r="D24" s="1" t="s">
        <v>42</v>
      </c>
      <c r="E24" s="3">
        <v>261136</v>
      </c>
      <c r="F24" s="14">
        <v>1</v>
      </c>
      <c r="G24" s="16">
        <v>1.0064461240310076</v>
      </c>
      <c r="H24" s="12">
        <v>0.59468372093023247</v>
      </c>
      <c r="I24" s="13">
        <v>30.398352034883722</v>
      </c>
      <c r="J24" s="12">
        <v>40.484132921511616</v>
      </c>
      <c r="K24" s="16">
        <v>26.834650484496127</v>
      </c>
      <c r="L24" s="12">
        <v>23.071836409883712</v>
      </c>
      <c r="M24" s="9">
        <v>168</v>
      </c>
    </row>
    <row r="25" spans="1:51" x14ac:dyDescent="0.2">
      <c r="B25" s="17">
        <v>37805</v>
      </c>
      <c r="C25" s="19">
        <v>0.48478009259259264</v>
      </c>
      <c r="D25" s="1" t="s">
        <v>42</v>
      </c>
      <c r="E25" s="3">
        <v>261146</v>
      </c>
      <c r="F25" s="14">
        <v>1</v>
      </c>
      <c r="G25" s="12">
        <v>1.4576116279069768</v>
      </c>
      <c r="H25" s="12">
        <v>1.1191238372093029</v>
      </c>
      <c r="I25" s="13">
        <v>48.239116279069769</v>
      </c>
      <c r="J25" s="12">
        <v>39.610425872093025</v>
      </c>
      <c r="K25" s="16">
        <v>45.802218992248058</v>
      </c>
      <c r="L25" s="12">
        <v>32.599194767441858</v>
      </c>
      <c r="M25" s="9">
        <v>184</v>
      </c>
    </row>
    <row r="26" spans="1:51" x14ac:dyDescent="0.2">
      <c r="B26" s="17">
        <v>37817</v>
      </c>
      <c r="C26" s="19">
        <v>0.56975694444444447</v>
      </c>
      <c r="D26" s="1" t="s">
        <v>42</v>
      </c>
      <c r="E26" s="3">
        <v>261156</v>
      </c>
      <c r="F26" s="14">
        <v>1</v>
      </c>
      <c r="G26" s="12">
        <v>0.58998565891472876</v>
      </c>
      <c r="H26" s="12">
        <v>0.56399476744186061</v>
      </c>
      <c r="I26" s="13">
        <v>32.260996317829459</v>
      </c>
      <c r="J26" s="12">
        <v>30.94245828488372</v>
      </c>
      <c r="K26" s="16">
        <v>26.98046046511628</v>
      </c>
      <c r="L26" s="12">
        <v>23.08300770348837</v>
      </c>
      <c r="M26" s="9">
        <v>196</v>
      </c>
    </row>
    <row r="27" spans="1:51" x14ac:dyDescent="0.2">
      <c r="B27" s="17">
        <v>37845</v>
      </c>
      <c r="C27" s="19">
        <v>0.48971064814814813</v>
      </c>
      <c r="D27" s="1" t="s">
        <v>42</v>
      </c>
      <c r="E27" s="14">
        <v>261166</v>
      </c>
      <c r="F27" s="14">
        <v>1</v>
      </c>
      <c r="G27" s="12">
        <v>1.2840864341085272</v>
      </c>
      <c r="H27" s="12">
        <v>0.58581802325581422</v>
      </c>
      <c r="I27" s="13">
        <v>55.169517248062007</v>
      </c>
      <c r="J27" s="12">
        <v>34.04341744186047</v>
      </c>
      <c r="K27" s="16">
        <v>49.970418410852716</v>
      </c>
      <c r="L27" s="12">
        <v>23.590139825581396</v>
      </c>
      <c r="M27" s="9">
        <v>224</v>
      </c>
    </row>
    <row r="28" spans="1:51" x14ac:dyDescent="0.2">
      <c r="B28" s="17">
        <v>37889</v>
      </c>
      <c r="C28" s="19">
        <v>8.1273148148148136E-2</v>
      </c>
      <c r="D28" s="1" t="s">
        <v>60</v>
      </c>
      <c r="E28" s="14">
        <v>263399</v>
      </c>
      <c r="F28" s="14">
        <v>1</v>
      </c>
      <c r="G28" s="12">
        <v>1.6658418604651164</v>
      </c>
      <c r="H28" s="12">
        <v>0.42723115116279042</v>
      </c>
      <c r="I28" s="13">
        <v>58.371922480620171</v>
      </c>
      <c r="J28" s="12">
        <v>37.200020912790691</v>
      </c>
      <c r="K28" s="16">
        <v>52.953143410852725</v>
      </c>
      <c r="L28" s="12">
        <v>29.783524594961239</v>
      </c>
      <c r="M28" s="9">
        <v>267</v>
      </c>
    </row>
    <row r="29" spans="1:51" x14ac:dyDescent="0.2">
      <c r="B29" s="17">
        <v>37902</v>
      </c>
      <c r="C29" s="19">
        <v>0.49199074074074073</v>
      </c>
      <c r="D29" s="1" t="s">
        <v>42</v>
      </c>
      <c r="E29" s="3">
        <v>261176</v>
      </c>
      <c r="F29" s="14">
        <v>1</v>
      </c>
      <c r="G29" s="12">
        <v>9.1202356589147282</v>
      </c>
      <c r="H29" s="12">
        <v>1.70946976744186</v>
      </c>
      <c r="I29" s="13">
        <v>239.86045813953484</v>
      </c>
      <c r="J29" s="12">
        <v>55.640569186046513</v>
      </c>
      <c r="K29" s="16">
        <v>236.7605259689922</v>
      </c>
      <c r="L29" s="12">
        <v>45.445104069767453</v>
      </c>
      <c r="M29" s="9">
        <v>281</v>
      </c>
    </row>
    <row r="30" spans="1:51" x14ac:dyDescent="0.2">
      <c r="B30" s="17">
        <v>37932</v>
      </c>
      <c r="C30" s="19">
        <v>0.55761574074074072</v>
      </c>
      <c r="D30" s="1" t="s">
        <v>42</v>
      </c>
      <c r="E30" s="3">
        <v>261186</v>
      </c>
      <c r="F30" s="14">
        <v>1</v>
      </c>
      <c r="G30" s="12">
        <v>1.3187914728682171</v>
      </c>
      <c r="H30" s="12">
        <v>0.55171918604651182</v>
      </c>
      <c r="I30" s="13">
        <v>53.584779554263562</v>
      </c>
      <c r="J30" s="12">
        <v>36.932164752906978</v>
      </c>
      <c r="K30" s="16">
        <v>48.995903585271314</v>
      </c>
      <c r="L30" s="12">
        <v>28.106823183139539</v>
      </c>
      <c r="M30" s="9">
        <v>311</v>
      </c>
    </row>
    <row r="31" spans="1:51" x14ac:dyDescent="0.2">
      <c r="B31" s="17">
        <v>37943</v>
      </c>
      <c r="C31" s="19">
        <v>0.65181712962962968</v>
      </c>
      <c r="D31" s="21" t="s">
        <v>97</v>
      </c>
      <c r="E31" s="3">
        <v>261196</v>
      </c>
      <c r="F31" s="14">
        <v>1</v>
      </c>
      <c r="G31" s="12">
        <v>0.82013953488372082</v>
      </c>
      <c r="H31" s="12">
        <v>0.3574360465116278</v>
      </c>
      <c r="I31" s="13">
        <v>35.86645930232558</v>
      </c>
      <c r="J31" s="12">
        <v>25.641935319767441</v>
      </c>
      <c r="K31" s="16">
        <v>29.837457364341084</v>
      </c>
      <c r="L31" s="12">
        <v>17.334377180232558</v>
      </c>
      <c r="M31" s="9">
        <v>322</v>
      </c>
    </row>
    <row r="32" spans="1:51" x14ac:dyDescent="0.2">
      <c r="B32" s="17">
        <v>37965</v>
      </c>
      <c r="C32" s="19">
        <v>0.56295138888888896</v>
      </c>
      <c r="D32" s="21" t="s">
        <v>98</v>
      </c>
      <c r="E32" s="33">
        <v>260710</v>
      </c>
      <c r="F32" s="14">
        <v>1</v>
      </c>
      <c r="G32" s="12">
        <v>0.71274031007751937</v>
      </c>
      <c r="H32" s="12">
        <v>0.63620930232558159</v>
      </c>
      <c r="I32" s="13">
        <v>35.968976744186044</v>
      </c>
      <c r="J32" s="12">
        <v>36.52092732558139</v>
      </c>
      <c r="K32" s="16">
        <v>24.643240310077516</v>
      </c>
      <c r="L32" s="12">
        <v>25.683209302325579</v>
      </c>
      <c r="M32" s="9">
        <v>344</v>
      </c>
    </row>
    <row r="33" spans="2:13" x14ac:dyDescent="0.2">
      <c r="B33" s="5"/>
      <c r="C33" s="19"/>
      <c r="D33" s="3"/>
      <c r="E33" s="33"/>
      <c r="F33" s="14"/>
      <c r="G33" s="12"/>
      <c r="H33" s="12"/>
      <c r="I33" s="13"/>
      <c r="J33" s="12"/>
      <c r="K33" s="13"/>
      <c r="L33" s="12"/>
      <c r="M33" s="9"/>
    </row>
    <row r="34" spans="2:13" x14ac:dyDescent="0.2">
      <c r="B34" s="5"/>
      <c r="C34" s="19"/>
      <c r="D34" s="3"/>
      <c r="E34" s="33"/>
      <c r="F34" s="14"/>
      <c r="G34" s="12"/>
      <c r="H34" s="12"/>
      <c r="I34" s="13"/>
      <c r="J34" s="12"/>
      <c r="K34" s="13"/>
      <c r="L34" s="12"/>
      <c r="M34" s="9"/>
    </row>
    <row r="35" spans="2:13" x14ac:dyDescent="0.2">
      <c r="B35" s="5"/>
      <c r="C35" s="19"/>
      <c r="D35" s="3"/>
      <c r="E35" s="33"/>
      <c r="F35" s="14"/>
      <c r="G35" s="12"/>
      <c r="H35" s="12"/>
      <c r="I35" s="13"/>
      <c r="J35" s="12"/>
      <c r="K35" s="13"/>
      <c r="L35" s="12"/>
      <c r="M35" s="9"/>
    </row>
    <row r="36" spans="2:13" x14ac:dyDescent="0.2">
      <c r="B36" s="5"/>
      <c r="C36" s="19"/>
      <c r="D36" s="3"/>
      <c r="E36" s="33"/>
      <c r="F36" s="14"/>
      <c r="G36" s="12"/>
      <c r="H36" s="12"/>
      <c r="I36" s="13"/>
      <c r="J36" s="12"/>
      <c r="K36" s="13"/>
      <c r="L36" s="12"/>
      <c r="M36" s="9"/>
    </row>
    <row r="37" spans="2:13" x14ac:dyDescent="0.2">
      <c r="B37" s="5"/>
      <c r="C37" s="19"/>
      <c r="D37" s="3"/>
      <c r="E37" s="3"/>
      <c r="F37" s="14"/>
      <c r="G37" s="12"/>
      <c r="H37" s="12"/>
      <c r="I37" s="13"/>
      <c r="J37" s="12"/>
      <c r="K37" s="13"/>
      <c r="L37" s="12"/>
      <c r="M37" s="9"/>
    </row>
    <row r="38" spans="2:13" x14ac:dyDescent="0.2">
      <c r="B38" s="5"/>
      <c r="C38" s="19"/>
      <c r="D38" s="3"/>
      <c r="E38" s="3"/>
      <c r="F38" s="14"/>
      <c r="G38" s="12"/>
      <c r="H38" s="12"/>
      <c r="I38" s="13"/>
      <c r="J38" s="12"/>
      <c r="K38" s="13"/>
      <c r="L38" s="12"/>
      <c r="M38" s="9"/>
    </row>
    <row r="39" spans="2:13" x14ac:dyDescent="0.2">
      <c r="B39" s="5"/>
      <c r="C39" s="19"/>
      <c r="D39" s="3"/>
      <c r="E39" s="3"/>
      <c r="F39" s="14"/>
      <c r="G39" s="12"/>
      <c r="H39" s="12"/>
      <c r="I39" s="13"/>
      <c r="J39" s="12"/>
      <c r="K39" s="13"/>
      <c r="L39" s="12"/>
      <c r="M39" s="9"/>
    </row>
    <row r="40" spans="2:13" x14ac:dyDescent="0.2">
      <c r="B40" s="5"/>
      <c r="C40" s="19"/>
      <c r="D40" s="3"/>
      <c r="E40" s="3"/>
      <c r="F40" s="14"/>
      <c r="G40" s="12"/>
      <c r="H40" s="12"/>
      <c r="I40" s="13"/>
      <c r="J40" s="12"/>
      <c r="K40" s="13"/>
      <c r="L40" s="12"/>
      <c r="M40" s="9"/>
    </row>
    <row r="41" spans="2:13" x14ac:dyDescent="0.2">
      <c r="B41" s="5"/>
      <c r="C41" s="19"/>
      <c r="D41" s="3"/>
      <c r="E41" s="33"/>
      <c r="F41" s="14"/>
      <c r="G41" s="12"/>
      <c r="H41" s="12"/>
      <c r="I41" s="13"/>
      <c r="J41" s="12"/>
      <c r="K41" s="13"/>
      <c r="L41" s="12"/>
      <c r="M41" s="9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8"/>
  <sheetViews>
    <sheetView zoomScale="75" workbookViewId="0">
      <pane xSplit="5" ySplit="5" topLeftCell="F6" activePane="bottomRight" state="frozen"/>
      <selection pane="topRight" activeCell="D1" sqref="D1"/>
      <selection pane="bottomLeft" activeCell="A6" sqref="A6"/>
      <selection pane="bottomRight" sqref="A1:IV65536"/>
    </sheetView>
  </sheetViews>
  <sheetFormatPr defaultRowHeight="12.75" x14ac:dyDescent="0.2"/>
  <cols>
    <col min="1" max="1" width="11.140625" style="5" bestFit="1" customWidth="1"/>
    <col min="2" max="2" width="9.7109375" style="19" customWidth="1"/>
    <col min="3" max="3" width="13.28515625" style="17" customWidth="1"/>
    <col min="4" max="4" width="13.85546875" style="3" customWidth="1"/>
    <col min="5" max="5" width="9.140625" style="3"/>
    <col min="6" max="6" width="9.140625" style="13"/>
    <col min="7" max="7" width="9.140625" style="12"/>
    <col min="8" max="8" width="9.140625" style="13"/>
    <col min="9" max="9" width="9.28515625" style="12" customWidth="1"/>
    <col min="10" max="10" width="9.28515625" style="13" customWidth="1"/>
    <col min="11" max="11" width="9.28515625" style="12" customWidth="1"/>
    <col min="12" max="12" width="9.140625" style="9"/>
    <col min="13" max="14" width="9.140625" style="6"/>
    <col min="16" max="18" width="9.140625" style="13"/>
    <col min="20" max="22" width="9.140625" style="4"/>
    <col min="24" max="24" width="11" customWidth="1"/>
    <col min="27" max="29" width="9.140625" style="12"/>
    <col min="34" max="34" width="9.140625" style="3"/>
  </cols>
  <sheetData>
    <row r="1" spans="1:40" x14ac:dyDescent="0.2">
      <c r="A1" s="5" t="s">
        <v>49</v>
      </c>
      <c r="S1" s="6" t="s">
        <v>24</v>
      </c>
      <c r="U1" s="7"/>
      <c r="W1" s="6"/>
      <c r="X1" s="6"/>
      <c r="Y1" s="6"/>
      <c r="Z1" s="6" t="s">
        <v>24</v>
      </c>
      <c r="AA1" s="13"/>
      <c r="AB1" s="13"/>
      <c r="AD1" s="6"/>
      <c r="AE1" s="6"/>
      <c r="AF1" s="6"/>
    </row>
    <row r="2" spans="1:40" x14ac:dyDescent="0.2">
      <c r="A2" s="5" t="s">
        <v>4</v>
      </c>
      <c r="S2" s="6" t="s">
        <v>25</v>
      </c>
      <c r="U2" s="7" t="s">
        <v>26</v>
      </c>
      <c r="W2" s="6"/>
      <c r="X2" s="6"/>
      <c r="Y2" s="6"/>
      <c r="Z2" s="6" t="s">
        <v>25</v>
      </c>
      <c r="AA2" s="13"/>
      <c r="AB2" s="13" t="s">
        <v>26</v>
      </c>
      <c r="AD2" s="6"/>
      <c r="AE2" s="6"/>
      <c r="AF2" s="6"/>
    </row>
    <row r="3" spans="1:40" x14ac:dyDescent="0.2">
      <c r="A3" s="5" t="s">
        <v>21</v>
      </c>
      <c r="M3" t="s">
        <v>38</v>
      </c>
      <c r="N3" t="s">
        <v>38</v>
      </c>
      <c r="O3" t="s">
        <v>38</v>
      </c>
      <c r="Q3" s="13" t="s">
        <v>35</v>
      </c>
      <c r="S3" s="6" t="s">
        <v>27</v>
      </c>
      <c r="T3" s="7"/>
      <c r="U3" s="7" t="s">
        <v>28</v>
      </c>
      <c r="V3" s="7"/>
      <c r="W3" s="6"/>
      <c r="X3" s="6" t="s">
        <v>26</v>
      </c>
      <c r="Y3" s="6"/>
      <c r="Z3" s="6" t="s">
        <v>27</v>
      </c>
      <c r="AA3" s="13"/>
      <c r="AB3" s="13" t="s">
        <v>28</v>
      </c>
      <c r="AD3" s="6"/>
      <c r="AE3" s="6" t="s">
        <v>29</v>
      </c>
      <c r="AF3" s="6"/>
      <c r="AH3" s="9" t="s">
        <v>95</v>
      </c>
      <c r="AJ3" s="9"/>
      <c r="AK3" s="6"/>
      <c r="AL3" s="6" t="s">
        <v>103</v>
      </c>
      <c r="AM3" s="6"/>
    </row>
    <row r="4" spans="1:40" x14ac:dyDescent="0.2">
      <c r="A4" s="5" t="s">
        <v>22</v>
      </c>
      <c r="H4" s="13" t="s">
        <v>19</v>
      </c>
      <c r="I4" s="13"/>
      <c r="J4" s="13" t="s">
        <v>20</v>
      </c>
      <c r="M4" s="9" t="s">
        <v>57</v>
      </c>
      <c r="N4" t="s">
        <v>39</v>
      </c>
      <c r="O4" t="s">
        <v>39</v>
      </c>
      <c r="Q4" s="13" t="s">
        <v>36</v>
      </c>
      <c r="S4" s="6" t="s">
        <v>28</v>
      </c>
      <c r="T4" s="7"/>
      <c r="U4" s="7" t="s">
        <v>30</v>
      </c>
      <c r="V4" s="7"/>
      <c r="W4" s="6"/>
      <c r="X4" s="6" t="s">
        <v>31</v>
      </c>
      <c r="Y4" s="6"/>
      <c r="Z4" s="6" t="s">
        <v>28</v>
      </c>
      <c r="AA4" s="13"/>
      <c r="AB4" s="13" t="s">
        <v>30</v>
      </c>
      <c r="AD4" s="6"/>
      <c r="AE4" s="6" t="s">
        <v>31</v>
      </c>
      <c r="AF4" s="6"/>
      <c r="AH4" s="9" t="s">
        <v>96</v>
      </c>
      <c r="AJ4" s="9"/>
      <c r="AK4" s="6"/>
      <c r="AL4" s="6" t="s">
        <v>31</v>
      </c>
      <c r="AM4" s="6"/>
    </row>
    <row r="5" spans="1:40" s="3" customFormat="1" x14ac:dyDescent="0.2">
      <c r="A5" s="18" t="s">
        <v>5</v>
      </c>
      <c r="B5" s="10" t="s">
        <v>41</v>
      </c>
      <c r="C5" s="18" t="s">
        <v>37</v>
      </c>
      <c r="D5" s="9" t="s">
        <v>6</v>
      </c>
      <c r="E5" s="9" t="s">
        <v>0</v>
      </c>
      <c r="F5" s="13" t="s">
        <v>7</v>
      </c>
      <c r="G5" s="13" t="s">
        <v>8</v>
      </c>
      <c r="H5" s="13" t="s">
        <v>3</v>
      </c>
      <c r="I5" s="13" t="s">
        <v>8</v>
      </c>
      <c r="J5" s="13" t="s">
        <v>3</v>
      </c>
      <c r="K5" s="13" t="s">
        <v>8</v>
      </c>
      <c r="L5" s="9" t="s">
        <v>9</v>
      </c>
      <c r="M5" s="3" t="s">
        <v>58</v>
      </c>
      <c r="N5" s="9" t="s">
        <v>59</v>
      </c>
      <c r="O5" s="9" t="s">
        <v>40</v>
      </c>
      <c r="P5" s="13" t="s">
        <v>32</v>
      </c>
      <c r="Q5" s="13" t="s">
        <v>33</v>
      </c>
      <c r="R5" s="13" t="s">
        <v>34</v>
      </c>
      <c r="S5" s="9"/>
      <c r="T5" s="13" t="s">
        <v>32</v>
      </c>
      <c r="U5" s="13" t="s">
        <v>33</v>
      </c>
      <c r="V5" s="13" t="s">
        <v>34</v>
      </c>
      <c r="W5" s="9" t="s">
        <v>32</v>
      </c>
      <c r="X5" s="9" t="s">
        <v>33</v>
      </c>
      <c r="Y5" s="9" t="s">
        <v>34</v>
      </c>
      <c r="Z5" s="9"/>
      <c r="AA5" s="13" t="s">
        <v>32</v>
      </c>
      <c r="AB5" s="13" t="s">
        <v>33</v>
      </c>
      <c r="AC5" s="13" t="s">
        <v>34</v>
      </c>
      <c r="AD5" s="9" t="s">
        <v>32</v>
      </c>
      <c r="AE5" s="9" t="s">
        <v>33</v>
      </c>
      <c r="AF5" s="9" t="s">
        <v>34</v>
      </c>
      <c r="AG5" s="9"/>
      <c r="AH5" s="9"/>
      <c r="AI5" s="9"/>
      <c r="AJ5" s="9" t="s">
        <v>9</v>
      </c>
      <c r="AK5" s="9" t="s">
        <v>32</v>
      </c>
      <c r="AL5" s="9" t="s">
        <v>33</v>
      </c>
      <c r="AM5" s="9" t="s">
        <v>34</v>
      </c>
      <c r="AN5" s="9"/>
    </row>
    <row r="6" spans="1:40" s="22" customFormat="1" x14ac:dyDescent="0.2">
      <c r="A6" s="25">
        <v>37730</v>
      </c>
      <c r="B6" s="26">
        <v>0.94766203703703711</v>
      </c>
      <c r="C6" s="25" t="s">
        <v>87</v>
      </c>
      <c r="D6" s="22">
        <v>302032</v>
      </c>
      <c r="E6" s="29">
        <v>1.3</v>
      </c>
      <c r="F6" s="29">
        <v>0.625</v>
      </c>
      <c r="G6" s="22" t="s">
        <v>102</v>
      </c>
      <c r="H6" s="31">
        <v>199.11750000000001</v>
      </c>
      <c r="I6" s="27"/>
      <c r="J6" s="27">
        <v>114.1425</v>
      </c>
      <c r="K6" s="27"/>
      <c r="L6" s="9">
        <v>109</v>
      </c>
      <c r="M6" s="34"/>
      <c r="N6" s="35">
        <v>8.16</v>
      </c>
      <c r="O6" s="34"/>
      <c r="P6" s="29">
        <v>13.4</v>
      </c>
      <c r="Q6" s="29">
        <v>22.68</v>
      </c>
      <c r="R6" s="29">
        <v>1.2949999999999999</v>
      </c>
      <c r="S6" s="22">
        <v>3</v>
      </c>
      <c r="T6" s="4">
        <f t="shared" ref="T6:V12" si="0">($S6*P6)</f>
        <v>40.200000000000003</v>
      </c>
      <c r="U6" s="4">
        <f t="shared" si="0"/>
        <v>68.039999999999992</v>
      </c>
      <c r="V6" s="4">
        <f t="shared" si="0"/>
        <v>3.8849999999999998</v>
      </c>
      <c r="W6" s="7">
        <f>SUM(T6:T10)</f>
        <v>586.83500000000004</v>
      </c>
      <c r="X6" s="7">
        <f>SUM(U6:U10)</f>
        <v>1025.6950000000002</v>
      </c>
      <c r="Y6" s="7">
        <f>SUM(V6:V10)</f>
        <v>65.849999999999994</v>
      </c>
      <c r="Z6" s="22">
        <v>3</v>
      </c>
      <c r="AA6" s="12">
        <f t="shared" ref="AA6:AC10" si="1">($Z6*P6)</f>
        <v>40.200000000000003</v>
      </c>
      <c r="AB6" s="12">
        <f t="shared" si="1"/>
        <v>68.039999999999992</v>
      </c>
      <c r="AC6" s="12">
        <f t="shared" si="1"/>
        <v>3.8849999999999998</v>
      </c>
      <c r="AD6" s="7">
        <f>SUM(AA6:AA10)</f>
        <v>507.77250000000004</v>
      </c>
      <c r="AE6" s="7">
        <f>SUM(AB6:AB10)</f>
        <v>887.82</v>
      </c>
      <c r="AF6" s="7">
        <f>SUM(AC6:AC10)</f>
        <v>54.975000000000001</v>
      </c>
      <c r="AJ6" s="9">
        <v>109</v>
      </c>
      <c r="AK6" s="16">
        <v>79.0625</v>
      </c>
      <c r="AL6" s="16">
        <v>137.875</v>
      </c>
      <c r="AM6" s="16">
        <v>10.875</v>
      </c>
    </row>
    <row r="7" spans="1:40" s="22" customFormat="1" x14ac:dyDescent="0.2">
      <c r="A7" s="25"/>
      <c r="B7" s="26"/>
      <c r="C7" s="25" t="s">
        <v>81</v>
      </c>
      <c r="D7" s="22">
        <v>302031</v>
      </c>
      <c r="E7" s="29">
        <v>5</v>
      </c>
      <c r="F7" s="29">
        <v>0.56499999999999995</v>
      </c>
      <c r="G7" s="22" t="s">
        <v>102</v>
      </c>
      <c r="H7" s="27"/>
      <c r="I7" s="27"/>
      <c r="J7" s="27"/>
      <c r="K7" s="27"/>
      <c r="M7" s="34"/>
      <c r="N7" s="35"/>
      <c r="O7" s="34"/>
      <c r="P7" s="29">
        <v>13.355</v>
      </c>
      <c r="Q7" s="29">
        <v>22.765000000000001</v>
      </c>
      <c r="R7" s="29">
        <v>1.2949999999999999</v>
      </c>
      <c r="S7" s="22">
        <v>7</v>
      </c>
      <c r="T7" s="4">
        <f t="shared" si="0"/>
        <v>93.484999999999999</v>
      </c>
      <c r="U7" s="4">
        <f t="shared" si="0"/>
        <v>159.35500000000002</v>
      </c>
      <c r="V7" s="4">
        <f t="shared" si="0"/>
        <v>9.0649999999999995</v>
      </c>
      <c r="Z7" s="22">
        <v>7</v>
      </c>
      <c r="AA7" s="12">
        <f t="shared" si="1"/>
        <v>93.484999999999999</v>
      </c>
      <c r="AB7" s="12">
        <f t="shared" si="1"/>
        <v>159.35500000000002</v>
      </c>
      <c r="AC7" s="12">
        <f t="shared" si="1"/>
        <v>9.0649999999999995</v>
      </c>
      <c r="AI7" s="9"/>
      <c r="AJ7" s="9">
        <v>142</v>
      </c>
      <c r="AK7" s="16">
        <v>178.8175</v>
      </c>
      <c r="AL7" s="16">
        <v>255.20750000000001</v>
      </c>
      <c r="AM7" s="16">
        <v>32.827500000000001</v>
      </c>
    </row>
    <row r="8" spans="1:40" s="22" customFormat="1" x14ac:dyDescent="0.2">
      <c r="A8" s="25"/>
      <c r="B8" s="26"/>
      <c r="C8" s="25"/>
      <c r="D8" s="22">
        <v>302030</v>
      </c>
      <c r="E8" s="29">
        <v>15.1</v>
      </c>
      <c r="F8" s="29">
        <v>0.82</v>
      </c>
      <c r="G8" s="22" t="s">
        <v>102</v>
      </c>
      <c r="I8" s="27"/>
      <c r="J8" s="27"/>
      <c r="K8" s="27"/>
      <c r="M8" s="34"/>
      <c r="N8" s="35"/>
      <c r="O8" s="34"/>
      <c r="P8" s="29">
        <v>12.16</v>
      </c>
      <c r="Q8" s="29">
        <v>21.734999999999999</v>
      </c>
      <c r="R8" s="29">
        <v>1.2250000000000001</v>
      </c>
      <c r="S8" s="22">
        <v>10</v>
      </c>
      <c r="T8" s="4">
        <f t="shared" si="0"/>
        <v>121.6</v>
      </c>
      <c r="U8" s="4">
        <f t="shared" si="0"/>
        <v>217.35</v>
      </c>
      <c r="V8" s="4">
        <f t="shared" si="0"/>
        <v>12.25</v>
      </c>
      <c r="Z8" s="22">
        <v>10</v>
      </c>
      <c r="AA8" s="12">
        <f t="shared" si="1"/>
        <v>121.6</v>
      </c>
      <c r="AB8" s="12">
        <f t="shared" si="1"/>
        <v>217.35</v>
      </c>
      <c r="AC8" s="12">
        <f t="shared" si="1"/>
        <v>12.25</v>
      </c>
      <c r="AI8" s="9"/>
      <c r="AJ8" s="9">
        <v>149</v>
      </c>
      <c r="AK8" s="16">
        <v>267.4375</v>
      </c>
      <c r="AL8" s="16">
        <v>446.19749999999999</v>
      </c>
      <c r="AM8" s="16">
        <v>36.229999999999997</v>
      </c>
    </row>
    <row r="9" spans="1:40" s="22" customFormat="1" x14ac:dyDescent="0.2">
      <c r="A9" s="25"/>
      <c r="B9" s="26"/>
      <c r="C9" s="25"/>
      <c r="D9" s="22">
        <v>302029</v>
      </c>
      <c r="E9" s="29">
        <v>25.4</v>
      </c>
      <c r="F9" s="29">
        <v>2.1349999999999998</v>
      </c>
      <c r="G9" s="22" t="s">
        <v>102</v>
      </c>
      <c r="H9" s="27"/>
      <c r="I9" s="27"/>
      <c r="J9" s="27"/>
      <c r="K9" s="27"/>
      <c r="M9" s="34"/>
      <c r="N9" s="35"/>
      <c r="O9" s="34"/>
      <c r="P9" s="29">
        <v>9.91</v>
      </c>
      <c r="Q9" s="29">
        <v>17.440000000000001</v>
      </c>
      <c r="R9" s="29">
        <v>1.08</v>
      </c>
      <c r="S9" s="22">
        <v>17.5</v>
      </c>
      <c r="T9" s="4">
        <f t="shared" si="0"/>
        <v>173.42500000000001</v>
      </c>
      <c r="U9" s="4">
        <f t="shared" si="0"/>
        <v>305.20000000000005</v>
      </c>
      <c r="V9" s="4">
        <f t="shared" si="0"/>
        <v>18.900000000000002</v>
      </c>
      <c r="Z9" s="22">
        <v>17.5</v>
      </c>
      <c r="AA9" s="12">
        <f t="shared" si="1"/>
        <v>173.42500000000001</v>
      </c>
      <c r="AB9" s="12">
        <f t="shared" si="1"/>
        <v>305.20000000000005</v>
      </c>
      <c r="AC9" s="12">
        <f t="shared" si="1"/>
        <v>18.900000000000002</v>
      </c>
      <c r="AI9" s="9"/>
      <c r="AJ9" s="9">
        <v>168</v>
      </c>
      <c r="AK9" s="16">
        <v>320.87</v>
      </c>
      <c r="AL9" s="16">
        <v>572.14</v>
      </c>
      <c r="AM9" s="16">
        <v>41.462499999999999</v>
      </c>
    </row>
    <row r="10" spans="1:40" s="22" customFormat="1" x14ac:dyDescent="0.2">
      <c r="A10" s="25"/>
      <c r="B10" s="26"/>
      <c r="C10" s="25"/>
      <c r="D10" s="22">
        <v>302028</v>
      </c>
      <c r="E10" s="29">
        <v>50.5</v>
      </c>
      <c r="F10" s="29">
        <v>5.0199999999999996</v>
      </c>
      <c r="G10" s="22" t="s">
        <v>102</v>
      </c>
      <c r="H10" s="27"/>
      <c r="I10" s="27"/>
      <c r="J10" s="27"/>
      <c r="K10" s="27"/>
      <c r="M10" s="34"/>
      <c r="N10" s="35"/>
      <c r="O10" s="34"/>
      <c r="P10" s="29">
        <v>6.3250000000000002</v>
      </c>
      <c r="Q10" s="29">
        <v>11.03</v>
      </c>
      <c r="R10" s="29">
        <v>0.87</v>
      </c>
      <c r="S10" s="22">
        <v>25</v>
      </c>
      <c r="T10" s="4">
        <f t="shared" si="0"/>
        <v>158.125</v>
      </c>
      <c r="U10" s="4">
        <f t="shared" si="0"/>
        <v>275.75</v>
      </c>
      <c r="V10" s="4">
        <f t="shared" si="0"/>
        <v>21.75</v>
      </c>
      <c r="Z10" s="22">
        <v>12.5</v>
      </c>
      <c r="AA10" s="12">
        <f t="shared" si="1"/>
        <v>79.0625</v>
      </c>
      <c r="AB10" s="12">
        <f t="shared" si="1"/>
        <v>137.875</v>
      </c>
      <c r="AC10" s="12">
        <f t="shared" si="1"/>
        <v>10.875</v>
      </c>
      <c r="AI10" s="9"/>
      <c r="AJ10" s="9">
        <v>184</v>
      </c>
      <c r="AK10" s="16">
        <v>328.13499999999999</v>
      </c>
      <c r="AL10" s="16">
        <v>539.13250000000005</v>
      </c>
      <c r="AM10" s="16">
        <v>41.865000000000002</v>
      </c>
    </row>
    <row r="11" spans="1:40" s="22" customFormat="1" x14ac:dyDescent="0.2">
      <c r="A11" s="25"/>
      <c r="B11" s="26"/>
      <c r="C11" s="25"/>
      <c r="D11" s="22">
        <v>302027</v>
      </c>
      <c r="E11" s="29">
        <v>75.599999999999994</v>
      </c>
      <c r="F11" s="29">
        <v>1.27</v>
      </c>
      <c r="G11" s="22" t="s">
        <v>102</v>
      </c>
      <c r="H11" s="27"/>
      <c r="I11" s="27"/>
      <c r="J11" s="27"/>
      <c r="K11" s="27"/>
      <c r="M11" s="34"/>
      <c r="N11" s="35">
        <v>7.375</v>
      </c>
      <c r="O11" s="34"/>
      <c r="P11" s="29">
        <v>7.92</v>
      </c>
      <c r="Q11" s="29">
        <v>17.93</v>
      </c>
      <c r="R11" s="29">
        <v>1.165</v>
      </c>
      <c r="S11" s="22">
        <v>17.5</v>
      </c>
      <c r="T11" s="4">
        <f t="shared" si="0"/>
        <v>138.6</v>
      </c>
      <c r="U11" s="4">
        <f t="shared" si="0"/>
        <v>313.77499999999998</v>
      </c>
      <c r="V11" s="4">
        <f t="shared" si="0"/>
        <v>20.387499999999999</v>
      </c>
      <c r="AA11" s="16"/>
      <c r="AB11" s="16"/>
      <c r="AC11" s="16"/>
      <c r="AI11" s="9"/>
      <c r="AJ11" s="9">
        <v>196</v>
      </c>
      <c r="AK11" s="16">
        <v>327.82749999999999</v>
      </c>
      <c r="AL11" s="16">
        <v>573.97249999999997</v>
      </c>
      <c r="AM11" s="16">
        <v>43.87</v>
      </c>
    </row>
    <row r="12" spans="1:40" x14ac:dyDescent="0.2">
      <c r="A12" s="5">
        <v>37763</v>
      </c>
      <c r="B12" s="19">
        <v>0.52645833333333336</v>
      </c>
      <c r="C12" s="21" t="s">
        <v>42</v>
      </c>
      <c r="D12" s="3">
        <v>245258</v>
      </c>
      <c r="E12" s="14">
        <v>1</v>
      </c>
      <c r="F12" s="12">
        <v>2.4945023255813954</v>
      </c>
      <c r="G12" s="12">
        <v>0.18381976744186021</v>
      </c>
      <c r="H12" s="13">
        <v>346.42338914728685</v>
      </c>
      <c r="I12" s="12">
        <v>40.739030668604656</v>
      </c>
      <c r="J12" s="16">
        <v>320.39461007751936</v>
      </c>
      <c r="K12" s="12">
        <v>-25.840653924418611</v>
      </c>
      <c r="L12" s="9">
        <v>142</v>
      </c>
      <c r="M12" s="34" t="s">
        <v>100</v>
      </c>
      <c r="N12" s="16" t="s">
        <v>100</v>
      </c>
      <c r="O12" s="34" t="s">
        <v>100</v>
      </c>
      <c r="P12" s="22">
        <v>3.26</v>
      </c>
      <c r="Q12" s="22">
        <v>3.0175000000000001</v>
      </c>
      <c r="R12" s="22">
        <v>0.52749999999999997</v>
      </c>
      <c r="S12" s="3">
        <v>3</v>
      </c>
      <c r="T12" s="4">
        <f t="shared" si="0"/>
        <v>9.7799999999999994</v>
      </c>
      <c r="U12" s="4">
        <f t="shared" si="0"/>
        <v>9.0525000000000002</v>
      </c>
      <c r="V12" s="4">
        <f t="shared" si="0"/>
        <v>1.5825</v>
      </c>
      <c r="W12" s="6">
        <f>SUM(T12:T21)</f>
        <v>266.05650000000003</v>
      </c>
      <c r="X12" s="6">
        <f>SUM(U12:U21)</f>
        <v>366.32600000000002</v>
      </c>
      <c r="Y12" s="6">
        <f>SUM(V12:V21)</f>
        <v>64.279250000000005</v>
      </c>
      <c r="Z12" s="3">
        <v>3</v>
      </c>
      <c r="AA12" s="12">
        <f>($Z12*P12)</f>
        <v>9.7799999999999994</v>
      </c>
      <c r="AB12" s="12">
        <f>($Z12*Q12)</f>
        <v>9.0525000000000002</v>
      </c>
      <c r="AC12" s="12">
        <f>($Z12*R12)</f>
        <v>1.5825</v>
      </c>
      <c r="AD12" s="6">
        <f>SUM(AA12:AA18)</f>
        <v>87.239000000000004</v>
      </c>
      <c r="AE12" s="6">
        <f>SUM(AB12:AB18)</f>
        <v>111.1185</v>
      </c>
      <c r="AF12" s="6">
        <f>SUM(AC12:AC18)</f>
        <v>31.451750000000001</v>
      </c>
      <c r="AH12" s="3">
        <v>30.041</v>
      </c>
      <c r="AI12" s="9"/>
      <c r="AJ12" s="9">
        <v>224</v>
      </c>
      <c r="AK12" s="16">
        <v>350.71</v>
      </c>
      <c r="AL12" s="16">
        <v>614.79750000000001</v>
      </c>
      <c r="AM12" s="16">
        <v>43.74</v>
      </c>
    </row>
    <row r="13" spans="1:40" x14ac:dyDescent="0.2">
      <c r="D13" s="3">
        <v>245257</v>
      </c>
      <c r="E13" s="14">
        <v>5</v>
      </c>
      <c r="F13" s="12">
        <v>3.8456910852713175</v>
      </c>
      <c r="G13" s="12">
        <v>-0.88029244186046451</v>
      </c>
      <c r="J13" s="16"/>
      <c r="M13" s="34"/>
      <c r="N13" s="16"/>
      <c r="O13" s="34"/>
      <c r="P13" s="22">
        <v>3.0369999999999999</v>
      </c>
      <c r="Q13" s="22">
        <v>2.8054999999999999</v>
      </c>
      <c r="R13" s="22">
        <v>0.47649999999999998</v>
      </c>
      <c r="S13" s="3">
        <v>4.5</v>
      </c>
      <c r="T13" s="4">
        <f t="shared" ref="T13:T21" si="2">($S13*P13)</f>
        <v>13.666499999999999</v>
      </c>
      <c r="U13" s="4">
        <f t="shared" ref="U13:U22" si="3">($S13*Q13)</f>
        <v>12.624749999999999</v>
      </c>
      <c r="V13" s="4">
        <f t="shared" ref="V13:V22" si="4">($S13*R13)</f>
        <v>2.14425</v>
      </c>
      <c r="W13" s="6"/>
      <c r="X13" s="6"/>
      <c r="Y13" s="6"/>
      <c r="Z13" s="3">
        <v>4.5</v>
      </c>
      <c r="AA13" s="12">
        <f t="shared" ref="AA13:AA18" si="5">($Z13*P13)</f>
        <v>13.666499999999999</v>
      </c>
      <c r="AB13" s="12">
        <f t="shared" ref="AB13:AB18" si="6">($Z13*Q13)</f>
        <v>12.624749999999999</v>
      </c>
      <c r="AC13" s="12">
        <f t="shared" ref="AC13:AC18" si="7">($Z13*R13)</f>
        <v>2.14425</v>
      </c>
      <c r="AD13" s="6"/>
      <c r="AE13" s="6"/>
      <c r="AF13" s="6"/>
      <c r="AI13" s="9"/>
      <c r="AJ13" s="9">
        <v>267</v>
      </c>
      <c r="AK13" s="16">
        <v>301.15249999999997</v>
      </c>
      <c r="AL13" s="16">
        <v>505.47500000000002</v>
      </c>
      <c r="AM13" s="16">
        <v>40.1325</v>
      </c>
    </row>
    <row r="14" spans="1:40" x14ac:dyDescent="0.2">
      <c r="D14" s="3">
        <v>245256</v>
      </c>
      <c r="E14" s="14">
        <v>10</v>
      </c>
      <c r="F14" s="12">
        <v>2.1826895348837208</v>
      </c>
      <c r="G14" s="12">
        <v>2.7297235465116274</v>
      </c>
      <c r="J14" s="16"/>
      <c r="M14" s="34"/>
      <c r="N14" s="16"/>
      <c r="O14" s="34"/>
      <c r="P14" s="22">
        <v>2.0059999999999998</v>
      </c>
      <c r="Q14" s="22">
        <v>2.2484999999999999</v>
      </c>
      <c r="R14" s="22">
        <v>0.48099999999999998</v>
      </c>
      <c r="S14" s="3">
        <v>7.5</v>
      </c>
      <c r="T14" s="4">
        <f t="shared" si="2"/>
        <v>15.044999999999998</v>
      </c>
      <c r="U14" s="4">
        <f t="shared" si="3"/>
        <v>16.86375</v>
      </c>
      <c r="V14" s="4">
        <f t="shared" si="4"/>
        <v>3.6074999999999999</v>
      </c>
      <c r="W14" s="6"/>
      <c r="X14" s="6"/>
      <c r="Y14" s="6"/>
      <c r="Z14" s="3">
        <v>7.5</v>
      </c>
      <c r="AA14" s="12">
        <f t="shared" si="5"/>
        <v>15.044999999999998</v>
      </c>
      <c r="AB14" s="12">
        <f t="shared" si="6"/>
        <v>16.86375</v>
      </c>
      <c r="AC14" s="12">
        <f t="shared" si="7"/>
        <v>3.6074999999999999</v>
      </c>
      <c r="AD14" s="6"/>
      <c r="AE14" s="6"/>
      <c r="AF14" s="6"/>
      <c r="AI14" s="9"/>
      <c r="AJ14" s="9">
        <v>281</v>
      </c>
      <c r="AK14" s="16">
        <v>359.8725</v>
      </c>
      <c r="AL14" s="16">
        <v>537.32249999999999</v>
      </c>
      <c r="AM14" s="16">
        <v>46.577500000000001</v>
      </c>
    </row>
    <row r="15" spans="1:40" x14ac:dyDescent="0.2">
      <c r="D15" s="3">
        <v>245255</v>
      </c>
      <c r="E15" s="14">
        <v>20</v>
      </c>
      <c r="F15" s="12">
        <v>7.7171224806201542</v>
      </c>
      <c r="G15" s="12">
        <v>-0.46872558139534809</v>
      </c>
      <c r="J15" s="16"/>
      <c r="M15" s="34"/>
      <c r="N15" s="16"/>
      <c r="O15" s="34"/>
      <c r="P15" s="22">
        <v>7.3999999999999996E-2</v>
      </c>
      <c r="Q15" s="22">
        <v>1.3464999999999998</v>
      </c>
      <c r="R15" s="22">
        <v>0.53649999999999998</v>
      </c>
      <c r="S15" s="3">
        <v>10</v>
      </c>
      <c r="T15" s="4">
        <f t="shared" si="2"/>
        <v>0.74</v>
      </c>
      <c r="U15" s="4">
        <f t="shared" si="3"/>
        <v>13.464999999999998</v>
      </c>
      <c r="V15" s="4">
        <f t="shared" si="4"/>
        <v>5.3650000000000002</v>
      </c>
      <c r="W15" s="6"/>
      <c r="X15" s="6"/>
      <c r="Y15" s="6"/>
      <c r="Z15" s="3">
        <v>10</v>
      </c>
      <c r="AA15" s="12">
        <f t="shared" si="5"/>
        <v>0.74</v>
      </c>
      <c r="AB15" s="12">
        <f t="shared" si="6"/>
        <v>13.464999999999998</v>
      </c>
      <c r="AC15" s="12">
        <f t="shared" si="7"/>
        <v>5.3650000000000002</v>
      </c>
      <c r="AD15" s="6"/>
      <c r="AE15" s="6"/>
      <c r="AF15" s="6"/>
      <c r="AH15" s="3">
        <v>31.436</v>
      </c>
      <c r="AI15" s="9"/>
      <c r="AJ15" s="9">
        <v>311</v>
      </c>
      <c r="AK15" s="16">
        <v>283.36</v>
      </c>
      <c r="AL15" s="16">
        <v>369.6225</v>
      </c>
      <c r="AM15" s="16">
        <v>35.25</v>
      </c>
    </row>
    <row r="16" spans="1:40" x14ac:dyDescent="0.2">
      <c r="D16" s="3">
        <v>245254</v>
      </c>
      <c r="E16" s="14">
        <v>30</v>
      </c>
      <c r="F16" s="12">
        <v>1.7149703488372092</v>
      </c>
      <c r="G16" s="12">
        <v>1.2790792151162786</v>
      </c>
      <c r="J16" s="16"/>
      <c r="M16" s="34"/>
      <c r="N16" s="16"/>
      <c r="O16" s="34"/>
      <c r="P16" s="22">
        <v>1.0870000000000002</v>
      </c>
      <c r="Q16" s="22">
        <v>1.776</v>
      </c>
      <c r="R16" s="22">
        <v>0.65700000000000003</v>
      </c>
      <c r="S16" s="3">
        <v>10</v>
      </c>
      <c r="T16" s="4">
        <f t="shared" si="2"/>
        <v>10.870000000000001</v>
      </c>
      <c r="U16" s="4">
        <f t="shared" si="3"/>
        <v>17.760000000000002</v>
      </c>
      <c r="V16" s="4">
        <f t="shared" si="4"/>
        <v>6.57</v>
      </c>
      <c r="W16" s="6"/>
      <c r="X16" s="6"/>
      <c r="Y16" s="6"/>
      <c r="Z16" s="3">
        <v>10</v>
      </c>
      <c r="AA16" s="12">
        <f t="shared" si="5"/>
        <v>10.870000000000001</v>
      </c>
      <c r="AB16" s="12">
        <f t="shared" si="6"/>
        <v>17.760000000000002</v>
      </c>
      <c r="AC16" s="12">
        <f t="shared" si="7"/>
        <v>6.57</v>
      </c>
      <c r="AD16" s="6"/>
      <c r="AE16" s="6"/>
      <c r="AF16" s="6"/>
      <c r="AI16" s="9"/>
      <c r="AJ16" s="9">
        <v>322</v>
      </c>
      <c r="AK16" s="16">
        <v>240.215</v>
      </c>
      <c r="AL16" s="16">
        <v>291.065</v>
      </c>
      <c r="AM16" s="16">
        <v>29.76</v>
      </c>
    </row>
    <row r="17" spans="1:39" x14ac:dyDescent="0.2">
      <c r="D17" s="3">
        <v>245253</v>
      </c>
      <c r="E17" s="14">
        <v>40</v>
      </c>
      <c r="F17" s="12">
        <v>17.363525581395347</v>
      </c>
      <c r="G17" s="12">
        <v>-6.3898325581395357</v>
      </c>
      <c r="J17" s="16"/>
      <c r="M17" s="34"/>
      <c r="N17" s="16"/>
      <c r="O17" s="34"/>
      <c r="P17" s="22">
        <v>1.143</v>
      </c>
      <c r="Q17" s="22">
        <v>1.278</v>
      </c>
      <c r="R17" s="22">
        <v>0.65349999999999997</v>
      </c>
      <c r="S17" s="3">
        <v>10</v>
      </c>
      <c r="T17" s="4">
        <f t="shared" si="2"/>
        <v>11.43</v>
      </c>
      <c r="U17" s="4">
        <f t="shared" si="3"/>
        <v>12.780000000000001</v>
      </c>
      <c r="V17" s="4">
        <f t="shared" si="4"/>
        <v>6.5350000000000001</v>
      </c>
      <c r="W17" s="6"/>
      <c r="X17" s="6"/>
      <c r="Y17" s="6"/>
      <c r="Z17" s="3">
        <v>10</v>
      </c>
      <c r="AA17" s="12">
        <f t="shared" si="5"/>
        <v>11.43</v>
      </c>
      <c r="AB17" s="12">
        <f t="shared" si="6"/>
        <v>12.780000000000001</v>
      </c>
      <c r="AC17" s="12">
        <f t="shared" si="7"/>
        <v>6.5350000000000001</v>
      </c>
      <c r="AD17" s="6"/>
      <c r="AE17" s="6"/>
      <c r="AF17" s="6"/>
      <c r="AI17" s="9"/>
      <c r="AJ17" s="9">
        <v>344</v>
      </c>
      <c r="AK17" s="16">
        <v>217.375</v>
      </c>
      <c r="AL17" s="16">
        <v>253.02250000000001</v>
      </c>
      <c r="AM17" s="16">
        <v>27.79</v>
      </c>
    </row>
    <row r="18" spans="1:39" x14ac:dyDescent="0.2">
      <c r="D18" s="3">
        <v>245252</v>
      </c>
      <c r="E18" s="14">
        <v>50</v>
      </c>
      <c r="F18" s="12">
        <v>2.2558275193798449</v>
      </c>
      <c r="G18" s="12">
        <v>2.578213081395349</v>
      </c>
      <c r="J18" s="16"/>
      <c r="M18" s="34"/>
      <c r="N18" s="16"/>
      <c r="O18" s="34"/>
      <c r="P18" s="22">
        <v>5.1415000000000006</v>
      </c>
      <c r="Q18" s="22">
        <v>5.7145000000000001</v>
      </c>
      <c r="R18" s="22">
        <v>1.1294999999999999</v>
      </c>
      <c r="S18" s="3">
        <v>10</v>
      </c>
      <c r="T18" s="4">
        <f t="shared" si="2"/>
        <v>51.415000000000006</v>
      </c>
      <c r="U18" s="4">
        <f t="shared" si="3"/>
        <v>57.145000000000003</v>
      </c>
      <c r="V18" s="4">
        <f t="shared" si="4"/>
        <v>11.295</v>
      </c>
      <c r="W18" s="6"/>
      <c r="X18" s="6"/>
      <c r="Y18" s="6"/>
      <c r="Z18" s="3">
        <v>5</v>
      </c>
      <c r="AA18" s="12">
        <f t="shared" si="5"/>
        <v>25.707500000000003</v>
      </c>
      <c r="AB18" s="12">
        <f t="shared" si="6"/>
        <v>28.572500000000002</v>
      </c>
      <c r="AC18" s="12">
        <f t="shared" si="7"/>
        <v>5.6475</v>
      </c>
      <c r="AD18" s="6"/>
      <c r="AE18" s="6"/>
      <c r="AF18" s="6"/>
      <c r="AH18" s="3">
        <v>31.609000000000002</v>
      </c>
      <c r="AJ18" s="22"/>
      <c r="AK18" s="22"/>
      <c r="AL18" s="22"/>
      <c r="AM18" s="22"/>
    </row>
    <row r="19" spans="1:39" x14ac:dyDescent="0.2">
      <c r="D19" s="3">
        <v>245251</v>
      </c>
      <c r="E19" s="14">
        <v>60</v>
      </c>
      <c r="F19" s="12">
        <v>0.62469069767441865</v>
      </c>
      <c r="G19" s="12">
        <v>2.069458430232558</v>
      </c>
      <c r="J19" s="16"/>
      <c r="M19" s="34"/>
      <c r="N19" s="16"/>
      <c r="O19" s="34"/>
      <c r="P19" s="22">
        <v>5.9695</v>
      </c>
      <c r="Q19" s="22">
        <v>8.3230000000000004</v>
      </c>
      <c r="R19" s="22">
        <v>1.0625</v>
      </c>
      <c r="S19" s="3">
        <v>10</v>
      </c>
      <c r="T19" s="4">
        <f t="shared" si="2"/>
        <v>59.695</v>
      </c>
      <c r="U19" s="4">
        <f t="shared" si="3"/>
        <v>83.23</v>
      </c>
      <c r="V19" s="4">
        <f t="shared" si="4"/>
        <v>10.625</v>
      </c>
      <c r="W19" s="6"/>
      <c r="X19" s="6"/>
      <c r="Y19" s="6"/>
      <c r="Z19" s="3">
        <v>0</v>
      </c>
      <c r="AD19" s="6"/>
      <c r="AE19" s="6"/>
      <c r="AF19" s="6"/>
      <c r="AJ19" s="22"/>
      <c r="AK19" s="22"/>
      <c r="AL19" s="22"/>
      <c r="AM19" s="22"/>
    </row>
    <row r="20" spans="1:39" x14ac:dyDescent="0.2">
      <c r="D20" s="3">
        <v>245250</v>
      </c>
      <c r="E20" s="14">
        <v>70</v>
      </c>
      <c r="F20" s="12">
        <v>0.52057558139534887</v>
      </c>
      <c r="G20" s="12">
        <v>2.3916924418604655</v>
      </c>
      <c r="J20" s="16"/>
      <c r="M20" s="34"/>
      <c r="N20" s="16"/>
      <c r="O20" s="34"/>
      <c r="P20" s="22">
        <v>6.7560000000000002</v>
      </c>
      <c r="Q20" s="22">
        <v>10.381499999999999</v>
      </c>
      <c r="R20" s="22">
        <v>1.1435</v>
      </c>
      <c r="S20" s="3">
        <v>10</v>
      </c>
      <c r="T20" s="4">
        <f t="shared" si="2"/>
        <v>67.56</v>
      </c>
      <c r="U20" s="4">
        <f t="shared" si="3"/>
        <v>103.815</v>
      </c>
      <c r="V20" s="4">
        <f t="shared" si="4"/>
        <v>11.434999999999999</v>
      </c>
      <c r="W20" s="6"/>
      <c r="X20" s="6"/>
      <c r="Y20" s="6"/>
      <c r="Z20" s="3">
        <v>0</v>
      </c>
      <c r="AD20" s="6"/>
      <c r="AE20" s="6"/>
      <c r="AF20" s="6"/>
      <c r="AJ20" s="22"/>
      <c r="AK20" s="22"/>
      <c r="AL20" s="22"/>
      <c r="AM20" s="22"/>
    </row>
    <row r="21" spans="1:39" x14ac:dyDescent="0.2">
      <c r="D21" s="3">
        <v>245249</v>
      </c>
      <c r="E21" s="14">
        <v>80</v>
      </c>
      <c r="F21" s="12">
        <v>0.65939573643410854</v>
      </c>
      <c r="G21" s="12">
        <v>1.8154220930232561</v>
      </c>
      <c r="J21" s="16"/>
      <c r="M21" s="34"/>
      <c r="N21" s="16"/>
      <c r="O21" s="34"/>
      <c r="P21" s="22">
        <v>5.1710000000000003</v>
      </c>
      <c r="Q21" s="22">
        <v>7.9180000000000001</v>
      </c>
      <c r="R21" s="22">
        <v>1.024</v>
      </c>
      <c r="S21" s="3">
        <v>5</v>
      </c>
      <c r="T21" s="4">
        <f t="shared" si="2"/>
        <v>25.855</v>
      </c>
      <c r="U21" s="4">
        <f t="shared" si="3"/>
        <v>39.590000000000003</v>
      </c>
      <c r="V21" s="4">
        <f t="shared" si="4"/>
        <v>5.12</v>
      </c>
      <c r="W21" s="6"/>
      <c r="X21" s="6"/>
      <c r="Y21" s="6"/>
      <c r="Z21" s="3">
        <v>0</v>
      </c>
      <c r="AD21" s="6"/>
      <c r="AE21" s="6"/>
      <c r="AF21" s="6"/>
      <c r="AH21" s="3">
        <v>31.814</v>
      </c>
      <c r="AJ21" s="22"/>
      <c r="AK21" s="22"/>
      <c r="AL21" s="22"/>
      <c r="AM21" s="22"/>
    </row>
    <row r="22" spans="1:39" x14ac:dyDescent="0.2">
      <c r="A22" s="5">
        <v>37770</v>
      </c>
      <c r="B22" s="19">
        <v>0.83924768518518522</v>
      </c>
      <c r="C22" s="21" t="s">
        <v>48</v>
      </c>
      <c r="D22" s="3">
        <v>261126</v>
      </c>
      <c r="E22" s="14">
        <v>1</v>
      </c>
      <c r="F22" s="12">
        <v>0.83478488372093018</v>
      </c>
      <c r="G22" s="12">
        <v>0.47298401162790704</v>
      </c>
      <c r="H22" s="13">
        <v>13.519654069767441</v>
      </c>
      <c r="I22" s="12">
        <v>46.624997093023261</v>
      </c>
      <c r="J22" s="16">
        <v>9.6386366279069762</v>
      </c>
      <c r="K22" s="12">
        <v>18.386973837209304</v>
      </c>
      <c r="L22" s="9">
        <v>149</v>
      </c>
      <c r="M22" s="34">
        <v>101.72274740184906</v>
      </c>
      <c r="N22" s="16">
        <v>7.274</v>
      </c>
      <c r="O22" s="34">
        <v>325</v>
      </c>
      <c r="P22" s="16">
        <v>1.879</v>
      </c>
      <c r="Q22" s="16">
        <v>3.0644999999999998</v>
      </c>
      <c r="R22" s="16">
        <v>0.38200000000000001</v>
      </c>
      <c r="S22" s="3">
        <v>3</v>
      </c>
      <c r="T22" s="4">
        <f>($S22*P22)</f>
        <v>5.6370000000000005</v>
      </c>
      <c r="U22" s="4">
        <f t="shared" si="3"/>
        <v>9.1935000000000002</v>
      </c>
      <c r="V22" s="4">
        <f t="shared" si="4"/>
        <v>1.1459999999999999</v>
      </c>
      <c r="W22" s="6">
        <f>SUM(T22:T31)</f>
        <v>388.91700000000003</v>
      </c>
      <c r="X22" s="6">
        <f>SUM(U22:U31)</f>
        <v>585.18799999999999</v>
      </c>
      <c r="Y22" s="6">
        <f>SUM(V22:V31)</f>
        <v>77.837249999999997</v>
      </c>
      <c r="Z22" s="3">
        <v>3</v>
      </c>
      <c r="AA22" s="12">
        <f>($Z22*P22)</f>
        <v>5.6370000000000005</v>
      </c>
      <c r="AB22" s="12">
        <f t="shared" ref="AB22:AB28" si="8">($Z22*Q22)</f>
        <v>9.1935000000000002</v>
      </c>
      <c r="AC22" s="12">
        <f t="shared" ref="AC22:AC28" si="9">($Z22*R22)</f>
        <v>1.1459999999999999</v>
      </c>
      <c r="AD22" s="6">
        <f>SUM(AA22:AA28)</f>
        <v>121.47949999999999</v>
      </c>
      <c r="AE22" s="6">
        <f>SUM(AB22:AB28)</f>
        <v>138.9905</v>
      </c>
      <c r="AF22" s="6">
        <f>SUM(AC22:AC28)</f>
        <v>41.607250000000001</v>
      </c>
      <c r="AH22" s="3">
        <v>28.922000000000001</v>
      </c>
      <c r="AJ22" s="22"/>
      <c r="AK22" s="22"/>
      <c r="AL22" s="22"/>
      <c r="AM22" s="22"/>
    </row>
    <row r="23" spans="1:39" x14ac:dyDescent="0.2">
      <c r="D23" s="3">
        <v>261125</v>
      </c>
      <c r="E23" s="14">
        <v>5</v>
      </c>
      <c r="F23" s="12">
        <v>0.52235077519379847</v>
      </c>
      <c r="G23" s="12">
        <v>0.36539825581395335</v>
      </c>
      <c r="J23" s="16"/>
      <c r="M23" s="34"/>
      <c r="N23" s="16"/>
      <c r="O23" s="34"/>
      <c r="P23" s="16">
        <v>2.0049999999999999</v>
      </c>
      <c r="Q23" s="16">
        <v>3.0335000000000001</v>
      </c>
      <c r="R23" s="16">
        <v>0.47249999999999998</v>
      </c>
      <c r="S23" s="3">
        <v>4.5</v>
      </c>
      <c r="T23" s="4">
        <f t="shared" ref="T23:T31" si="10">($S23*P23)</f>
        <v>9.0224999999999991</v>
      </c>
      <c r="U23" s="4">
        <f t="shared" ref="U23:U86" si="11">($S23*Q23)</f>
        <v>13.65075</v>
      </c>
      <c r="V23" s="4">
        <f t="shared" ref="V23:V86" si="12">($S23*R23)</f>
        <v>2.1262499999999998</v>
      </c>
      <c r="W23" s="6"/>
      <c r="X23" s="6"/>
      <c r="Y23" s="6"/>
      <c r="Z23" s="3">
        <v>4.5</v>
      </c>
      <c r="AA23" s="12">
        <f t="shared" ref="AA23:AA28" si="13">($Z23*P23)</f>
        <v>9.0224999999999991</v>
      </c>
      <c r="AB23" s="12">
        <f t="shared" si="8"/>
        <v>13.65075</v>
      </c>
      <c r="AC23" s="12">
        <f t="shared" si="9"/>
        <v>2.1262499999999998</v>
      </c>
      <c r="AD23" s="6"/>
      <c r="AE23" s="6"/>
      <c r="AF23" s="6"/>
      <c r="AJ23" s="9"/>
    </row>
    <row r="24" spans="1:39" x14ac:dyDescent="0.2">
      <c r="D24" s="3">
        <v>261124</v>
      </c>
      <c r="E24" s="14">
        <v>10</v>
      </c>
      <c r="F24" s="12">
        <v>0.2538527131782945</v>
      </c>
      <c r="G24" s="12">
        <v>0.28270639534883729</v>
      </c>
      <c r="J24" s="16"/>
      <c r="M24" s="34"/>
      <c r="N24" s="16"/>
      <c r="O24" s="34"/>
      <c r="P24" s="16">
        <v>1.1139999999999999</v>
      </c>
      <c r="Q24" s="16">
        <v>1.4025000000000001</v>
      </c>
      <c r="R24" s="16">
        <v>0.46299999999999997</v>
      </c>
      <c r="S24" s="3">
        <v>7.5</v>
      </c>
      <c r="T24" s="4">
        <f t="shared" si="10"/>
        <v>8.3549999999999986</v>
      </c>
      <c r="U24" s="4">
        <f t="shared" si="11"/>
        <v>10.518750000000001</v>
      </c>
      <c r="V24" s="4">
        <f t="shared" si="12"/>
        <v>3.4724999999999997</v>
      </c>
      <c r="W24" s="6"/>
      <c r="X24" s="6"/>
      <c r="Y24" s="6"/>
      <c r="Z24" s="3">
        <v>7.5</v>
      </c>
      <c r="AA24" s="12">
        <f t="shared" si="13"/>
        <v>8.3549999999999986</v>
      </c>
      <c r="AB24" s="12">
        <f t="shared" si="8"/>
        <v>10.518750000000001</v>
      </c>
      <c r="AC24" s="12">
        <f t="shared" si="9"/>
        <v>3.4724999999999997</v>
      </c>
      <c r="AD24" s="6"/>
      <c r="AE24" s="6"/>
      <c r="AF24" s="6"/>
      <c r="AJ24" s="9"/>
    </row>
    <row r="25" spans="1:39" x14ac:dyDescent="0.2">
      <c r="D25" s="3">
        <v>261123</v>
      </c>
      <c r="E25" s="14">
        <v>20</v>
      </c>
      <c r="F25" s="12">
        <v>0.11716279069767443</v>
      </c>
      <c r="G25" s="12">
        <v>0.24375872093023254</v>
      </c>
      <c r="J25" s="16"/>
      <c r="M25" s="34">
        <v>79.454860426349342</v>
      </c>
      <c r="N25" s="16">
        <v>6.3840000000000003</v>
      </c>
      <c r="O25" s="34">
        <v>285.5</v>
      </c>
      <c r="P25" s="16">
        <v>3.4755000000000003</v>
      </c>
      <c r="Q25" s="16">
        <v>2.7330000000000001</v>
      </c>
      <c r="R25" s="16">
        <v>1.339</v>
      </c>
      <c r="S25" s="3">
        <v>10</v>
      </c>
      <c r="T25" s="4">
        <f t="shared" si="10"/>
        <v>34.755000000000003</v>
      </c>
      <c r="U25" s="4">
        <f t="shared" si="11"/>
        <v>27.330000000000002</v>
      </c>
      <c r="V25" s="4">
        <f t="shared" si="12"/>
        <v>13.39</v>
      </c>
      <c r="W25" s="6"/>
      <c r="X25" s="6"/>
      <c r="Y25" s="6"/>
      <c r="Z25" s="3">
        <v>10</v>
      </c>
      <c r="AA25" s="12">
        <f t="shared" si="13"/>
        <v>34.755000000000003</v>
      </c>
      <c r="AB25" s="12">
        <f t="shared" si="8"/>
        <v>27.330000000000002</v>
      </c>
      <c r="AC25" s="12">
        <f t="shared" si="9"/>
        <v>13.39</v>
      </c>
      <c r="AD25" s="6"/>
      <c r="AE25" s="6"/>
      <c r="AF25" s="6"/>
      <c r="AH25" s="3">
        <v>31.152999999999999</v>
      </c>
      <c r="AJ25" s="9"/>
    </row>
    <row r="26" spans="1:39" x14ac:dyDescent="0.2">
      <c r="D26" s="3">
        <v>261122</v>
      </c>
      <c r="E26" s="14">
        <v>30</v>
      </c>
      <c r="F26" s="12">
        <v>5.3699612403100817E-2</v>
      </c>
      <c r="G26" s="12">
        <v>0.42367587209302326</v>
      </c>
      <c r="J26" s="16"/>
      <c r="M26" s="34"/>
      <c r="N26" s="16"/>
      <c r="O26" s="34"/>
      <c r="P26" s="16">
        <v>1.7495000000000001</v>
      </c>
      <c r="Q26" s="16">
        <v>2.5259999999999998</v>
      </c>
      <c r="R26" s="16">
        <v>0.79699999999999993</v>
      </c>
      <c r="S26" s="3">
        <v>10</v>
      </c>
      <c r="T26" s="4">
        <f t="shared" si="10"/>
        <v>17.495000000000001</v>
      </c>
      <c r="U26" s="4">
        <f t="shared" si="11"/>
        <v>25.259999999999998</v>
      </c>
      <c r="V26" s="4">
        <f t="shared" si="12"/>
        <v>7.9699999999999989</v>
      </c>
      <c r="W26" s="6"/>
      <c r="X26" s="6"/>
      <c r="Y26" s="6"/>
      <c r="Z26" s="3">
        <v>10</v>
      </c>
      <c r="AA26" s="12">
        <f t="shared" si="13"/>
        <v>17.495000000000001</v>
      </c>
      <c r="AB26" s="12">
        <f t="shared" si="8"/>
        <v>25.259999999999998</v>
      </c>
      <c r="AC26" s="12">
        <f t="shared" si="9"/>
        <v>7.9699999999999989</v>
      </c>
      <c r="AD26" s="6"/>
      <c r="AE26" s="6"/>
      <c r="AF26" s="6"/>
      <c r="AJ26" s="9"/>
    </row>
    <row r="27" spans="1:39" x14ac:dyDescent="0.2">
      <c r="D27" s="3">
        <v>261121</v>
      </c>
      <c r="E27" s="14">
        <v>40</v>
      </c>
      <c r="F27" s="12">
        <v>5.3655232558139539E-2</v>
      </c>
      <c r="G27" s="12">
        <v>0.26976322674418607</v>
      </c>
      <c r="J27" s="16"/>
      <c r="M27" s="34"/>
      <c r="N27" s="16"/>
      <c r="O27" s="34"/>
      <c r="P27" s="16">
        <v>3.7475000000000001</v>
      </c>
      <c r="Q27" s="16">
        <v>3.4275000000000002</v>
      </c>
      <c r="R27" s="16">
        <v>0.91700000000000004</v>
      </c>
      <c r="S27" s="3">
        <v>10</v>
      </c>
      <c r="T27" s="4">
        <f t="shared" si="10"/>
        <v>37.475000000000001</v>
      </c>
      <c r="U27" s="4">
        <f t="shared" si="11"/>
        <v>34.275000000000006</v>
      </c>
      <c r="V27" s="4">
        <f t="shared" si="12"/>
        <v>9.17</v>
      </c>
      <c r="W27" s="6"/>
      <c r="X27" s="6"/>
      <c r="Y27" s="6"/>
      <c r="Z27" s="3">
        <v>10</v>
      </c>
      <c r="AA27" s="12">
        <f t="shared" si="13"/>
        <v>37.475000000000001</v>
      </c>
      <c r="AB27" s="12">
        <f t="shared" si="8"/>
        <v>34.275000000000006</v>
      </c>
      <c r="AC27" s="12">
        <f t="shared" si="9"/>
        <v>9.17</v>
      </c>
      <c r="AD27" s="6"/>
      <c r="AE27" s="6"/>
      <c r="AF27" s="6"/>
      <c r="AJ27" s="9"/>
    </row>
    <row r="28" spans="1:39" x14ac:dyDescent="0.2">
      <c r="D28" s="3">
        <v>261120</v>
      </c>
      <c r="E28" s="14">
        <v>50</v>
      </c>
      <c r="F28" s="12">
        <v>0.12692635658914725</v>
      </c>
      <c r="G28" s="12">
        <v>0.76629069767441849</v>
      </c>
      <c r="J28" s="16"/>
      <c r="M28" s="34">
        <v>84.863989976167744</v>
      </c>
      <c r="N28" s="16">
        <v>7.0905000000000005</v>
      </c>
      <c r="O28" s="34">
        <v>316.5</v>
      </c>
      <c r="P28" s="16">
        <v>1.748</v>
      </c>
      <c r="Q28" s="16">
        <v>3.7524999999999999</v>
      </c>
      <c r="R28" s="16">
        <v>0.86650000000000005</v>
      </c>
      <c r="S28" s="3">
        <v>10</v>
      </c>
      <c r="T28" s="4">
        <f t="shared" si="10"/>
        <v>17.48</v>
      </c>
      <c r="U28" s="4">
        <f t="shared" si="11"/>
        <v>37.524999999999999</v>
      </c>
      <c r="V28" s="4">
        <f t="shared" si="12"/>
        <v>8.6650000000000009</v>
      </c>
      <c r="W28" s="6"/>
      <c r="X28" s="6"/>
      <c r="Y28" s="6"/>
      <c r="Z28" s="3">
        <v>5</v>
      </c>
      <c r="AA28" s="12">
        <f t="shared" si="13"/>
        <v>8.74</v>
      </c>
      <c r="AB28" s="12">
        <f t="shared" si="8"/>
        <v>18.762499999999999</v>
      </c>
      <c r="AC28" s="12">
        <f t="shared" si="9"/>
        <v>4.3325000000000005</v>
      </c>
      <c r="AD28" s="6"/>
      <c r="AE28" s="6"/>
      <c r="AF28" s="6"/>
      <c r="AH28" s="3">
        <v>31.8</v>
      </c>
      <c r="AJ28" s="9"/>
    </row>
    <row r="29" spans="1:39" x14ac:dyDescent="0.2">
      <c r="D29" s="3">
        <v>261119</v>
      </c>
      <c r="E29" s="14">
        <v>60</v>
      </c>
      <c r="F29" s="12">
        <v>0.11716279069767435</v>
      </c>
      <c r="G29" s="12">
        <v>1.1595087209302324</v>
      </c>
      <c r="J29" s="16"/>
      <c r="M29" s="34"/>
      <c r="N29" s="16"/>
      <c r="O29" s="34"/>
      <c r="P29" s="16">
        <v>8.7925000000000004</v>
      </c>
      <c r="Q29" s="16">
        <v>15.443999999999999</v>
      </c>
      <c r="R29" s="16">
        <v>1.2345000000000002</v>
      </c>
      <c r="S29" s="3">
        <v>10</v>
      </c>
      <c r="T29" s="4">
        <f t="shared" si="10"/>
        <v>87.925000000000011</v>
      </c>
      <c r="U29" s="4">
        <f t="shared" si="11"/>
        <v>154.44</v>
      </c>
      <c r="V29" s="4">
        <f t="shared" si="12"/>
        <v>12.345000000000002</v>
      </c>
      <c r="W29" s="6"/>
      <c r="X29" s="6"/>
      <c r="Y29" s="6"/>
      <c r="Z29" s="3">
        <v>0</v>
      </c>
      <c r="AD29" s="6"/>
      <c r="AE29" s="6"/>
      <c r="AF29" s="6"/>
      <c r="AJ29" s="9"/>
    </row>
    <row r="30" spans="1:39" x14ac:dyDescent="0.2">
      <c r="D30" s="3">
        <v>261118</v>
      </c>
      <c r="E30" s="14">
        <v>70</v>
      </c>
      <c r="F30" s="12">
        <v>0.1269263565891473</v>
      </c>
      <c r="G30" s="12">
        <v>0.8281656976744185</v>
      </c>
      <c r="J30" s="16"/>
      <c r="M30" s="34"/>
      <c r="N30" s="16"/>
      <c r="O30" s="34"/>
      <c r="P30" s="16">
        <v>11.022</v>
      </c>
      <c r="Q30" s="16">
        <v>16.929000000000002</v>
      </c>
      <c r="R30" s="16">
        <v>1.238</v>
      </c>
      <c r="S30" s="3">
        <v>10</v>
      </c>
      <c r="T30" s="4">
        <f t="shared" si="10"/>
        <v>110.22</v>
      </c>
      <c r="U30" s="4">
        <f t="shared" si="11"/>
        <v>169.29000000000002</v>
      </c>
      <c r="V30" s="4">
        <f t="shared" si="12"/>
        <v>12.379999999999999</v>
      </c>
      <c r="W30" s="6"/>
      <c r="X30" s="6"/>
      <c r="Y30" s="6"/>
      <c r="Z30" s="3">
        <v>0</v>
      </c>
      <c r="AD30" s="6"/>
      <c r="AE30" s="6"/>
      <c r="AF30" s="6"/>
      <c r="AJ30" s="9"/>
    </row>
    <row r="31" spans="1:39" x14ac:dyDescent="0.2">
      <c r="D31" s="3">
        <v>261117</v>
      </c>
      <c r="E31" s="14">
        <v>80</v>
      </c>
      <c r="F31" s="12">
        <v>0.16109883720930226</v>
      </c>
      <c r="G31" s="12">
        <v>0.90596511627906995</v>
      </c>
      <c r="J31" s="16"/>
      <c r="M31" s="34">
        <v>75.505769199679847</v>
      </c>
      <c r="N31" s="16">
        <v>6.2755000000000001</v>
      </c>
      <c r="O31" s="34">
        <v>280</v>
      </c>
      <c r="P31" s="16">
        <v>12.1105</v>
      </c>
      <c r="Q31" s="16">
        <v>20.741</v>
      </c>
      <c r="R31" s="16">
        <v>1.4345000000000001</v>
      </c>
      <c r="S31" s="3">
        <v>5</v>
      </c>
      <c r="T31" s="4">
        <f t="shared" si="10"/>
        <v>60.552500000000002</v>
      </c>
      <c r="U31" s="4">
        <f t="shared" si="11"/>
        <v>103.705</v>
      </c>
      <c r="V31" s="4">
        <f t="shared" si="12"/>
        <v>7.1725000000000003</v>
      </c>
      <c r="W31" s="6"/>
      <c r="X31" s="6"/>
      <c r="Y31" s="6"/>
      <c r="Z31" s="3">
        <v>0</v>
      </c>
      <c r="AD31" s="6"/>
      <c r="AE31" s="6"/>
      <c r="AF31" s="6"/>
      <c r="AH31" s="3">
        <v>32.268000000000001</v>
      </c>
      <c r="AJ31" s="9"/>
    </row>
    <row r="32" spans="1:39" x14ac:dyDescent="0.2">
      <c r="A32" s="5">
        <v>37789</v>
      </c>
      <c r="B32" s="19">
        <v>0.47847222222222219</v>
      </c>
      <c r="C32" s="21" t="s">
        <v>42</v>
      </c>
      <c r="D32" s="3">
        <v>261136</v>
      </c>
      <c r="E32" s="14">
        <v>1</v>
      </c>
      <c r="F32" s="16">
        <v>1.0064461240310076</v>
      </c>
      <c r="G32" s="12">
        <v>0.59468372093023247</v>
      </c>
      <c r="H32" s="13">
        <v>30.398352034883722</v>
      </c>
      <c r="I32" s="12">
        <v>40.484132921511616</v>
      </c>
      <c r="J32" s="16">
        <v>26.834650484496127</v>
      </c>
      <c r="K32" s="12">
        <v>23.071836409883712</v>
      </c>
      <c r="L32" s="9">
        <v>168</v>
      </c>
      <c r="M32" s="34">
        <v>84.559229261689779</v>
      </c>
      <c r="N32" s="16">
        <v>5.6229999999999993</v>
      </c>
      <c r="O32" s="34">
        <v>251</v>
      </c>
      <c r="P32" s="16">
        <v>4.5499999999999999E-2</v>
      </c>
      <c r="Q32" s="16">
        <v>1.2395</v>
      </c>
      <c r="R32" s="16">
        <v>0.1855</v>
      </c>
      <c r="S32" s="3">
        <v>3</v>
      </c>
      <c r="T32" s="4">
        <f>($S32*P32)</f>
        <v>0.13650000000000001</v>
      </c>
      <c r="U32" s="4">
        <f t="shared" si="11"/>
        <v>3.7185000000000001</v>
      </c>
      <c r="V32" s="4">
        <f t="shared" si="12"/>
        <v>0.55649999999999999</v>
      </c>
      <c r="W32" s="6">
        <f>SUM(T32:T41)</f>
        <v>474.23099999999999</v>
      </c>
      <c r="X32" s="6">
        <f>SUM(U32:U41)</f>
        <v>828.29049999999995</v>
      </c>
      <c r="Y32" s="6">
        <f>SUM(V32:V41)</f>
        <v>77.015500000000003</v>
      </c>
      <c r="Z32" s="3">
        <v>3</v>
      </c>
      <c r="AA32" s="12">
        <f>($Z32*P32)</f>
        <v>0.13650000000000001</v>
      </c>
      <c r="AB32" s="12">
        <f t="shared" ref="AB32:AB38" si="14">($Z32*Q32)</f>
        <v>3.7185000000000001</v>
      </c>
      <c r="AC32" s="12">
        <f t="shared" ref="AC32:AC38" si="15">($Z32*R32)</f>
        <v>0.55649999999999999</v>
      </c>
      <c r="AD32" s="6">
        <f>SUM(AA32:AA38)</f>
        <v>153.36099999999999</v>
      </c>
      <c r="AE32" s="6">
        <f>SUM(AB32:AB38)</f>
        <v>256.15050000000002</v>
      </c>
      <c r="AF32" s="6">
        <f>SUM(AC32:AC38)</f>
        <v>35.552999999999997</v>
      </c>
      <c r="AH32" s="3">
        <v>29.47</v>
      </c>
      <c r="AJ32" s="9"/>
    </row>
    <row r="33" spans="1:36" x14ac:dyDescent="0.2">
      <c r="D33" s="3">
        <v>261135</v>
      </c>
      <c r="E33" s="14">
        <v>5</v>
      </c>
      <c r="F33" s="16">
        <v>1.3187914728682171</v>
      </c>
      <c r="G33" s="12">
        <v>0.68368168604651147</v>
      </c>
      <c r="J33" s="16"/>
      <c r="M33" s="34"/>
      <c r="N33" s="16"/>
      <c r="O33" s="34"/>
      <c r="P33" s="16">
        <v>2.1000000000000001E-2</v>
      </c>
      <c r="Q33" s="16">
        <v>1.381</v>
      </c>
      <c r="R33" s="16">
        <v>0.3145</v>
      </c>
      <c r="S33" s="3">
        <v>4.5</v>
      </c>
      <c r="T33" s="4">
        <f t="shared" ref="T33:T41" si="16">($S33*P33)</f>
        <v>9.4500000000000001E-2</v>
      </c>
      <c r="U33" s="4">
        <f t="shared" si="11"/>
        <v>6.2145000000000001</v>
      </c>
      <c r="V33" s="4">
        <f t="shared" si="12"/>
        <v>1.4152499999999999</v>
      </c>
      <c r="W33" s="6"/>
      <c r="X33" s="6"/>
      <c r="Y33" s="6"/>
      <c r="Z33" s="3">
        <v>4.5</v>
      </c>
      <c r="AA33" s="12">
        <f t="shared" ref="AA33:AA38" si="17">($Z33*P33)</f>
        <v>9.4500000000000001E-2</v>
      </c>
      <c r="AB33" s="12">
        <f t="shared" si="14"/>
        <v>6.2145000000000001</v>
      </c>
      <c r="AC33" s="12">
        <f t="shared" si="15"/>
        <v>1.4152499999999999</v>
      </c>
      <c r="AD33" s="6"/>
      <c r="AE33" s="6"/>
      <c r="AF33" s="6"/>
      <c r="AJ33" s="9"/>
    </row>
    <row r="34" spans="1:36" x14ac:dyDescent="0.2">
      <c r="D34" s="3">
        <v>261134</v>
      </c>
      <c r="E34" s="14">
        <v>10</v>
      </c>
      <c r="F34" s="16">
        <v>1.3361439922480622</v>
      </c>
      <c r="G34" s="12">
        <v>0.90856351744186026</v>
      </c>
      <c r="J34" s="16"/>
      <c r="M34" s="34"/>
      <c r="N34" s="16"/>
      <c r="O34" s="34"/>
      <c r="P34" s="16">
        <v>0.48699999999999999</v>
      </c>
      <c r="Q34" s="16">
        <v>2.181</v>
      </c>
      <c r="R34" s="16">
        <v>0.33550000000000002</v>
      </c>
      <c r="S34" s="3">
        <v>7.5</v>
      </c>
      <c r="T34" s="4">
        <f t="shared" si="16"/>
        <v>3.6524999999999999</v>
      </c>
      <c r="U34" s="4">
        <f t="shared" si="11"/>
        <v>16.357500000000002</v>
      </c>
      <c r="V34" s="4">
        <f t="shared" si="12"/>
        <v>2.5162500000000003</v>
      </c>
      <c r="W34" s="6"/>
      <c r="X34" s="6"/>
      <c r="Y34" s="6"/>
      <c r="Z34" s="3">
        <v>7.5</v>
      </c>
      <c r="AA34" s="12">
        <f t="shared" si="17"/>
        <v>3.6524999999999999</v>
      </c>
      <c r="AB34" s="12">
        <f t="shared" si="14"/>
        <v>16.357500000000002</v>
      </c>
      <c r="AC34" s="12">
        <f t="shared" si="15"/>
        <v>2.5162500000000003</v>
      </c>
      <c r="AD34" s="6"/>
      <c r="AE34" s="6"/>
      <c r="AF34" s="6"/>
      <c r="AJ34" s="9"/>
    </row>
    <row r="35" spans="1:36" x14ac:dyDescent="0.2">
      <c r="D35" s="3">
        <v>261133</v>
      </c>
      <c r="E35" s="14">
        <v>20</v>
      </c>
      <c r="F35" s="16">
        <v>0.31243410852713177</v>
      </c>
      <c r="G35" s="12">
        <v>0.48502325581395334</v>
      </c>
      <c r="J35" s="16"/>
      <c r="M35" s="34">
        <v>71.794669539411458</v>
      </c>
      <c r="N35" s="16">
        <v>5.3815</v>
      </c>
      <c r="O35" s="34">
        <v>240.5</v>
      </c>
      <c r="P35" s="16">
        <v>4.0105000000000004</v>
      </c>
      <c r="Q35" s="16">
        <v>6.7059999999999995</v>
      </c>
      <c r="R35" s="16">
        <v>0.83549999999999991</v>
      </c>
      <c r="S35" s="3">
        <v>10</v>
      </c>
      <c r="T35" s="4">
        <f t="shared" si="16"/>
        <v>40.105000000000004</v>
      </c>
      <c r="U35" s="4">
        <f t="shared" si="11"/>
        <v>67.06</v>
      </c>
      <c r="V35" s="4">
        <f t="shared" si="12"/>
        <v>8.3549999999999986</v>
      </c>
      <c r="W35" s="6"/>
      <c r="X35" s="6"/>
      <c r="Y35" s="6"/>
      <c r="Z35" s="3">
        <v>10</v>
      </c>
      <c r="AA35" s="12">
        <f t="shared" si="17"/>
        <v>40.105000000000004</v>
      </c>
      <c r="AB35" s="12">
        <f t="shared" si="14"/>
        <v>67.06</v>
      </c>
      <c r="AC35" s="12">
        <f t="shared" si="15"/>
        <v>8.3549999999999986</v>
      </c>
      <c r="AD35" s="6"/>
      <c r="AE35" s="6"/>
      <c r="AF35" s="6"/>
      <c r="AH35" s="3">
        <v>30.62</v>
      </c>
      <c r="AJ35" s="9"/>
    </row>
    <row r="36" spans="1:36" x14ac:dyDescent="0.2">
      <c r="D36" s="3">
        <v>261132</v>
      </c>
      <c r="E36" s="14">
        <v>30</v>
      </c>
      <c r="F36" s="16">
        <v>0.26361627906976737</v>
      </c>
      <c r="G36" s="12">
        <v>0.35355087209302322</v>
      </c>
      <c r="J36" s="16"/>
      <c r="M36" s="34"/>
      <c r="N36" s="16"/>
      <c r="O36" s="34"/>
      <c r="P36" s="16">
        <v>3.6265000000000001</v>
      </c>
      <c r="Q36" s="16">
        <v>6.0510000000000002</v>
      </c>
      <c r="R36" s="16">
        <v>0.83599999999999997</v>
      </c>
      <c r="S36" s="3">
        <v>10</v>
      </c>
      <c r="T36" s="4">
        <f t="shared" si="16"/>
        <v>36.265000000000001</v>
      </c>
      <c r="U36" s="4">
        <f t="shared" si="11"/>
        <v>60.510000000000005</v>
      </c>
      <c r="V36" s="4">
        <f t="shared" si="12"/>
        <v>8.36</v>
      </c>
      <c r="W36" s="6"/>
      <c r="X36" s="6"/>
      <c r="Y36" s="6"/>
      <c r="Z36" s="3">
        <v>10</v>
      </c>
      <c r="AA36" s="12">
        <f t="shared" si="17"/>
        <v>36.265000000000001</v>
      </c>
      <c r="AB36" s="12">
        <f t="shared" si="14"/>
        <v>60.510000000000005</v>
      </c>
      <c r="AC36" s="12">
        <f t="shared" si="15"/>
        <v>8.36</v>
      </c>
      <c r="AD36" s="6"/>
      <c r="AE36" s="6"/>
      <c r="AF36" s="6"/>
      <c r="AJ36" s="9"/>
    </row>
    <row r="37" spans="1:36" x14ac:dyDescent="0.2">
      <c r="D37" s="3">
        <v>261131</v>
      </c>
      <c r="E37" s="14">
        <v>40</v>
      </c>
      <c r="F37" s="16">
        <v>0.13668992248062015</v>
      </c>
      <c r="G37" s="12">
        <v>0.17507267441860466</v>
      </c>
      <c r="J37" s="16"/>
      <c r="M37" s="34"/>
      <c r="N37" s="16"/>
      <c r="O37" s="34"/>
      <c r="P37" s="16">
        <v>3.3855</v>
      </c>
      <c r="Q37" s="16">
        <v>4.6379999999999999</v>
      </c>
      <c r="R37" s="16">
        <v>0.90300000000000002</v>
      </c>
      <c r="S37" s="3">
        <v>10</v>
      </c>
      <c r="T37" s="4">
        <f t="shared" si="16"/>
        <v>33.854999999999997</v>
      </c>
      <c r="U37" s="4">
        <f t="shared" si="11"/>
        <v>46.379999999999995</v>
      </c>
      <c r="V37" s="4">
        <f t="shared" si="12"/>
        <v>9.0300000000000011</v>
      </c>
      <c r="W37" s="6"/>
      <c r="X37" s="6"/>
      <c r="Y37" s="6"/>
      <c r="Z37" s="3">
        <v>10</v>
      </c>
      <c r="AA37" s="12">
        <f t="shared" si="17"/>
        <v>33.854999999999997</v>
      </c>
      <c r="AB37" s="12">
        <f t="shared" si="14"/>
        <v>46.379999999999995</v>
      </c>
      <c r="AC37" s="12">
        <f t="shared" si="15"/>
        <v>9.0300000000000011</v>
      </c>
      <c r="AD37" s="6"/>
      <c r="AE37" s="6"/>
      <c r="AF37" s="6"/>
      <c r="AJ37" s="9"/>
    </row>
    <row r="38" spans="1:36" x14ac:dyDescent="0.2">
      <c r="D38" s="3">
        <v>261130</v>
      </c>
      <c r="E38" s="14">
        <v>50</v>
      </c>
      <c r="F38" s="16">
        <v>0.14645348837209299</v>
      </c>
      <c r="G38" s="12">
        <v>0.25210465116279068</v>
      </c>
      <c r="J38" s="16"/>
      <c r="M38" s="34">
        <v>64.007095085598706</v>
      </c>
      <c r="N38" s="16">
        <v>5.3239999999999998</v>
      </c>
      <c r="O38" s="34">
        <v>237.5</v>
      </c>
      <c r="P38" s="16">
        <v>7.8505000000000003</v>
      </c>
      <c r="Q38" s="16">
        <v>11.182</v>
      </c>
      <c r="R38" s="16">
        <v>1.0640000000000001</v>
      </c>
      <c r="S38" s="3">
        <v>10</v>
      </c>
      <c r="T38" s="4">
        <f t="shared" si="16"/>
        <v>78.504999999999995</v>
      </c>
      <c r="U38" s="4">
        <f t="shared" si="11"/>
        <v>111.82000000000001</v>
      </c>
      <c r="V38" s="4">
        <f t="shared" si="12"/>
        <v>10.64</v>
      </c>
      <c r="W38" s="6"/>
      <c r="X38" s="6"/>
      <c r="Y38" s="6"/>
      <c r="Z38" s="3">
        <v>5</v>
      </c>
      <c r="AA38" s="12">
        <f t="shared" si="17"/>
        <v>39.252499999999998</v>
      </c>
      <c r="AB38" s="12">
        <f t="shared" si="14"/>
        <v>55.910000000000004</v>
      </c>
      <c r="AC38" s="12">
        <f t="shared" si="15"/>
        <v>5.32</v>
      </c>
      <c r="AD38" s="6"/>
      <c r="AE38" s="6"/>
      <c r="AF38" s="6"/>
      <c r="AH38" s="3">
        <v>31.791</v>
      </c>
      <c r="AJ38" s="9"/>
    </row>
    <row r="39" spans="1:36" x14ac:dyDescent="0.2">
      <c r="D39" s="3">
        <v>261129</v>
      </c>
      <c r="E39" s="14">
        <v>60</v>
      </c>
      <c r="F39" s="16">
        <v>5.8581395348837176E-2</v>
      </c>
      <c r="G39" s="12">
        <v>0.52406686046511619</v>
      </c>
      <c r="J39" s="16"/>
      <c r="M39" s="34"/>
      <c r="N39" s="16"/>
      <c r="O39" s="34"/>
      <c r="P39" s="16">
        <v>10.1335</v>
      </c>
      <c r="Q39" s="16">
        <v>17.765999999999998</v>
      </c>
      <c r="R39" s="16">
        <v>1.3235000000000001</v>
      </c>
      <c r="S39" s="3">
        <v>10</v>
      </c>
      <c r="T39" s="4">
        <f t="shared" si="16"/>
        <v>101.33499999999999</v>
      </c>
      <c r="U39" s="4">
        <f t="shared" si="11"/>
        <v>177.65999999999997</v>
      </c>
      <c r="V39" s="4">
        <f t="shared" si="12"/>
        <v>13.235000000000001</v>
      </c>
      <c r="W39" s="6"/>
      <c r="X39" s="6"/>
      <c r="Y39" s="6"/>
      <c r="Z39" s="3">
        <v>0</v>
      </c>
      <c r="AD39" s="6"/>
      <c r="AE39" s="6"/>
      <c r="AF39" s="6"/>
      <c r="AJ39" s="9"/>
    </row>
    <row r="40" spans="1:36" x14ac:dyDescent="0.2">
      <c r="D40" s="3">
        <v>261128</v>
      </c>
      <c r="E40" s="14">
        <v>70</v>
      </c>
      <c r="F40" s="16">
        <v>0.13668992248062012</v>
      </c>
      <c r="G40" s="12">
        <v>0.73194767441860464</v>
      </c>
      <c r="J40" s="16"/>
      <c r="M40" s="34"/>
      <c r="N40" s="16"/>
      <c r="O40" s="34"/>
      <c r="P40" s="16">
        <v>12.1675</v>
      </c>
      <c r="Q40" s="16">
        <v>24.122</v>
      </c>
      <c r="R40" s="16">
        <v>1.5135000000000001</v>
      </c>
      <c r="S40" s="3">
        <v>10</v>
      </c>
      <c r="T40" s="4">
        <f t="shared" si="16"/>
        <v>121.67500000000001</v>
      </c>
      <c r="U40" s="4">
        <f t="shared" si="11"/>
        <v>241.22</v>
      </c>
      <c r="V40" s="4">
        <f t="shared" si="12"/>
        <v>15.135000000000002</v>
      </c>
      <c r="W40" s="6"/>
      <c r="X40" s="6"/>
      <c r="Y40" s="6"/>
      <c r="Z40" s="3">
        <v>0</v>
      </c>
      <c r="AD40" s="6"/>
      <c r="AE40" s="6"/>
      <c r="AF40" s="6"/>
      <c r="AJ40" s="9"/>
    </row>
    <row r="41" spans="1:36" x14ac:dyDescent="0.2">
      <c r="D41" s="3">
        <v>261127</v>
      </c>
      <c r="E41" s="14">
        <v>80</v>
      </c>
      <c r="F41" s="16">
        <v>0.1757441860465116</v>
      </c>
      <c r="G41" s="12">
        <v>0.71832558139534863</v>
      </c>
      <c r="J41" s="16"/>
      <c r="M41" s="34">
        <v>53.521882608028591</v>
      </c>
      <c r="N41" s="16">
        <v>4.452</v>
      </c>
      <c r="O41" s="34">
        <v>199</v>
      </c>
      <c r="P41" s="16">
        <v>11.721499999999999</v>
      </c>
      <c r="Q41" s="16">
        <v>19.47</v>
      </c>
      <c r="R41" s="16">
        <v>1.5545</v>
      </c>
      <c r="S41" s="3">
        <v>5</v>
      </c>
      <c r="T41" s="4">
        <f t="shared" si="16"/>
        <v>58.607499999999995</v>
      </c>
      <c r="U41" s="4">
        <f t="shared" si="11"/>
        <v>97.35</v>
      </c>
      <c r="V41" s="4">
        <f t="shared" si="12"/>
        <v>7.7725</v>
      </c>
      <c r="W41" s="6"/>
      <c r="X41" s="6"/>
      <c r="Y41" s="6"/>
      <c r="Z41" s="3">
        <v>0</v>
      </c>
      <c r="AD41" s="6"/>
      <c r="AE41" s="6"/>
      <c r="AF41" s="6"/>
      <c r="AH41" s="3">
        <v>32.323999999999998</v>
      </c>
      <c r="AJ41" s="9"/>
    </row>
    <row r="42" spans="1:36" x14ac:dyDescent="0.2">
      <c r="A42" s="5">
        <v>37805</v>
      </c>
      <c r="B42" s="19">
        <v>0.48478009259259264</v>
      </c>
      <c r="C42" s="21" t="s">
        <v>42</v>
      </c>
      <c r="D42" s="3">
        <v>261146</v>
      </c>
      <c r="E42" s="14">
        <v>1</v>
      </c>
      <c r="F42" s="12">
        <v>1.4576116279069768</v>
      </c>
      <c r="G42" s="12">
        <v>1.1191238372093029</v>
      </c>
      <c r="H42" s="13">
        <v>48.239116279069769</v>
      </c>
      <c r="I42" s="12">
        <v>39.610425872093025</v>
      </c>
      <c r="J42" s="16">
        <v>45.802218992248058</v>
      </c>
      <c r="K42" s="12">
        <v>32.599194767441858</v>
      </c>
      <c r="L42" s="9">
        <v>184</v>
      </c>
      <c r="M42" s="34">
        <v>104.55581018843594</v>
      </c>
      <c r="N42" s="16">
        <v>6.1084999999999994</v>
      </c>
      <c r="O42" s="34">
        <v>273</v>
      </c>
      <c r="P42" s="16">
        <v>4.3499999999999997E-2</v>
      </c>
      <c r="Q42" s="16">
        <v>1.1884999999999999</v>
      </c>
      <c r="R42" s="16">
        <v>7.8E-2</v>
      </c>
      <c r="S42" s="3">
        <v>3</v>
      </c>
      <c r="T42" s="4">
        <f>($S42*P42)</f>
        <v>0.1305</v>
      </c>
      <c r="U42" s="4">
        <f t="shared" si="11"/>
        <v>3.5654999999999997</v>
      </c>
      <c r="V42" s="4">
        <f t="shared" si="12"/>
        <v>0.23399999999999999</v>
      </c>
      <c r="W42" s="6">
        <f>SUM(T42:T51)</f>
        <v>531.85649999999998</v>
      </c>
      <c r="X42" s="6">
        <f>SUM(U42:U51)</f>
        <v>883.87399999999991</v>
      </c>
      <c r="Y42" s="6">
        <f>SUM(V42:V51)</f>
        <v>80.427750000000003</v>
      </c>
      <c r="Z42" s="3">
        <v>3</v>
      </c>
      <c r="AA42" s="12">
        <f>($Z42*P42)</f>
        <v>0.1305</v>
      </c>
      <c r="AB42" s="12">
        <f t="shared" ref="AB42:AB48" si="18">($Z42*Q42)</f>
        <v>3.5654999999999997</v>
      </c>
      <c r="AC42" s="12">
        <f t="shared" ref="AC42:AC48" si="19">($Z42*R42)</f>
        <v>0.23399999999999999</v>
      </c>
      <c r="AD42" s="6">
        <f>SUM(AA42:AA48)</f>
        <v>203.72149999999999</v>
      </c>
      <c r="AE42" s="6">
        <f>SUM(AB42:AB48)</f>
        <v>344.74149999999997</v>
      </c>
      <c r="AF42" s="6">
        <f>SUM(AC42:AC48)</f>
        <v>38.562749999999994</v>
      </c>
      <c r="AH42" s="3">
        <v>28.748000000000001</v>
      </c>
      <c r="AJ42" s="9"/>
    </row>
    <row r="43" spans="1:36" x14ac:dyDescent="0.2">
      <c r="C43" s="3"/>
      <c r="D43" s="3">
        <v>261145</v>
      </c>
      <c r="E43" s="14">
        <v>5</v>
      </c>
      <c r="F43" s="12">
        <v>3.4010937984496126</v>
      </c>
      <c r="G43" s="12">
        <v>1.1010514534883715</v>
      </c>
      <c r="J43" s="16"/>
      <c r="M43" s="34"/>
      <c r="N43" s="16"/>
      <c r="O43" s="34"/>
      <c r="P43" s="16">
        <v>3.3000000000000002E-2</v>
      </c>
      <c r="Q43" s="16">
        <v>0.80549999999999999</v>
      </c>
      <c r="R43" s="16">
        <v>8.2500000000000004E-2</v>
      </c>
      <c r="S43" s="3">
        <v>4.5</v>
      </c>
      <c r="T43" s="4">
        <f t="shared" ref="T43:T51" si="20">($S43*P43)</f>
        <v>0.14850000000000002</v>
      </c>
      <c r="U43" s="4">
        <f t="shared" si="11"/>
        <v>3.6247500000000001</v>
      </c>
      <c r="V43" s="4">
        <f t="shared" si="12"/>
        <v>0.37125000000000002</v>
      </c>
      <c r="W43" s="6"/>
      <c r="X43" s="6"/>
      <c r="Y43" s="6"/>
      <c r="Z43" s="3">
        <v>4.5</v>
      </c>
      <c r="AA43" s="12">
        <f t="shared" ref="AA43:AA48" si="21">($Z43*P43)</f>
        <v>0.14850000000000002</v>
      </c>
      <c r="AB43" s="12">
        <f t="shared" si="18"/>
        <v>3.6247500000000001</v>
      </c>
      <c r="AC43" s="12">
        <f t="shared" si="19"/>
        <v>0.37125000000000002</v>
      </c>
      <c r="AD43" s="6"/>
      <c r="AE43" s="6"/>
      <c r="AF43" s="6"/>
      <c r="AJ43" s="9"/>
    </row>
    <row r="44" spans="1:36" x14ac:dyDescent="0.2">
      <c r="D44" s="3">
        <v>261144</v>
      </c>
      <c r="E44" s="14">
        <v>10</v>
      </c>
      <c r="F44" s="12">
        <v>1.8046620155038759</v>
      </c>
      <c r="G44" s="12">
        <v>0.91009796511627927</v>
      </c>
      <c r="J44" s="16"/>
      <c r="M44" s="34"/>
      <c r="N44" s="16"/>
      <c r="O44" s="34"/>
      <c r="P44" s="16">
        <v>4.2999999999999997E-2</v>
      </c>
      <c r="Q44" s="16">
        <v>0.82250000000000001</v>
      </c>
      <c r="R44" s="16">
        <v>0.16</v>
      </c>
      <c r="S44" s="3">
        <v>7.5</v>
      </c>
      <c r="T44" s="4">
        <f t="shared" si="20"/>
        <v>0.32249999999999995</v>
      </c>
      <c r="U44" s="4">
        <f t="shared" si="11"/>
        <v>6.1687500000000002</v>
      </c>
      <c r="V44" s="4">
        <f t="shared" si="12"/>
        <v>1.2</v>
      </c>
      <c r="W44" s="6"/>
      <c r="X44" s="6"/>
      <c r="Y44" s="6"/>
      <c r="Z44" s="3">
        <v>7.5</v>
      </c>
      <c r="AA44" s="12">
        <f t="shared" si="21"/>
        <v>0.32249999999999995</v>
      </c>
      <c r="AB44" s="12">
        <f t="shared" si="18"/>
        <v>6.1687500000000002</v>
      </c>
      <c r="AC44" s="12">
        <f t="shared" si="19"/>
        <v>1.2</v>
      </c>
      <c r="AD44" s="6"/>
      <c r="AE44" s="6"/>
      <c r="AF44" s="6"/>
      <c r="AJ44" s="9"/>
    </row>
    <row r="45" spans="1:36" x14ac:dyDescent="0.2">
      <c r="D45" s="3">
        <v>261143</v>
      </c>
      <c r="E45" s="14">
        <v>20</v>
      </c>
      <c r="F45" s="12">
        <v>1.0654446899224805</v>
      </c>
      <c r="G45" s="12">
        <v>1.1965281976744186</v>
      </c>
      <c r="J45" s="16"/>
      <c r="M45" s="34">
        <v>82.667596951579441</v>
      </c>
      <c r="N45" s="16">
        <v>6.3484999999999996</v>
      </c>
      <c r="O45" s="34">
        <v>283.5</v>
      </c>
      <c r="P45" s="16">
        <v>2.5819999999999999</v>
      </c>
      <c r="Q45" s="16">
        <v>2.9455</v>
      </c>
      <c r="R45" s="16">
        <v>0.69950000000000001</v>
      </c>
      <c r="S45" s="3">
        <v>10</v>
      </c>
      <c r="T45" s="4">
        <f t="shared" si="20"/>
        <v>25.82</v>
      </c>
      <c r="U45" s="4">
        <f t="shared" si="11"/>
        <v>29.454999999999998</v>
      </c>
      <c r="V45" s="4">
        <f t="shared" si="12"/>
        <v>6.9950000000000001</v>
      </c>
      <c r="W45" s="6"/>
      <c r="X45" s="6"/>
      <c r="Y45" s="6"/>
      <c r="Z45" s="3">
        <v>10</v>
      </c>
      <c r="AA45" s="12">
        <f t="shared" si="21"/>
        <v>25.82</v>
      </c>
      <c r="AB45" s="12">
        <f t="shared" si="18"/>
        <v>29.454999999999998</v>
      </c>
      <c r="AC45" s="12">
        <f t="shared" si="19"/>
        <v>6.9950000000000001</v>
      </c>
      <c r="AD45" s="6"/>
      <c r="AE45" s="6"/>
      <c r="AF45" s="6"/>
      <c r="AH45" s="3">
        <v>31.215</v>
      </c>
      <c r="AJ45" s="9"/>
    </row>
    <row r="46" spans="1:36" x14ac:dyDescent="0.2">
      <c r="D46" s="3">
        <v>261142</v>
      </c>
      <c r="E46" s="14">
        <v>30</v>
      </c>
      <c r="F46" s="12">
        <v>7.0963372093023253E-2</v>
      </c>
      <c r="G46" s="12">
        <v>0.20888241279069766</v>
      </c>
      <c r="J46" s="16"/>
      <c r="M46" s="34"/>
      <c r="N46" s="16"/>
      <c r="O46" s="34"/>
      <c r="P46" s="16">
        <v>6.9950000000000001</v>
      </c>
      <c r="Q46" s="16">
        <v>12.129</v>
      </c>
      <c r="R46" s="16">
        <v>1.19</v>
      </c>
      <c r="S46" s="3">
        <v>10</v>
      </c>
      <c r="T46" s="4">
        <f t="shared" si="20"/>
        <v>69.95</v>
      </c>
      <c r="U46" s="4">
        <f t="shared" si="11"/>
        <v>121.28999999999999</v>
      </c>
      <c r="V46" s="4">
        <f t="shared" si="12"/>
        <v>11.899999999999999</v>
      </c>
      <c r="W46" s="6"/>
      <c r="X46" s="6"/>
      <c r="Y46" s="6"/>
      <c r="Z46" s="3">
        <v>10</v>
      </c>
      <c r="AA46" s="12">
        <f t="shared" si="21"/>
        <v>69.95</v>
      </c>
      <c r="AB46" s="12">
        <f t="shared" si="18"/>
        <v>121.28999999999999</v>
      </c>
      <c r="AC46" s="12">
        <f t="shared" si="19"/>
        <v>11.899999999999999</v>
      </c>
      <c r="AD46" s="6"/>
      <c r="AE46" s="6"/>
      <c r="AF46" s="6"/>
      <c r="AJ46" s="9"/>
    </row>
    <row r="47" spans="1:36" x14ac:dyDescent="0.2">
      <c r="D47" s="3">
        <v>261141</v>
      </c>
      <c r="E47" s="14">
        <v>40</v>
      </c>
      <c r="F47" s="12">
        <v>6.8886395348837212E-2</v>
      </c>
      <c r="G47" s="12">
        <v>0.22013686046511621</v>
      </c>
      <c r="J47" s="16"/>
      <c r="M47" s="34"/>
      <c r="N47" s="16"/>
      <c r="O47" s="34"/>
      <c r="P47" s="16">
        <v>6.8864999999999998</v>
      </c>
      <c r="Q47" s="16">
        <v>12.1585</v>
      </c>
      <c r="R47" s="16">
        <v>1.2065000000000001</v>
      </c>
      <c r="S47" s="3">
        <v>10</v>
      </c>
      <c r="T47" s="4">
        <f t="shared" si="20"/>
        <v>68.864999999999995</v>
      </c>
      <c r="U47" s="4">
        <f t="shared" si="11"/>
        <v>121.58500000000001</v>
      </c>
      <c r="V47" s="4">
        <f t="shared" si="12"/>
        <v>12.065000000000001</v>
      </c>
      <c r="W47" s="6"/>
      <c r="X47" s="6"/>
      <c r="Y47" s="6"/>
      <c r="Z47" s="3">
        <v>10</v>
      </c>
      <c r="AA47" s="12">
        <f t="shared" si="21"/>
        <v>68.864999999999995</v>
      </c>
      <c r="AB47" s="12">
        <f t="shared" si="18"/>
        <v>121.58500000000001</v>
      </c>
      <c r="AC47" s="12">
        <f t="shared" si="19"/>
        <v>12.065000000000001</v>
      </c>
      <c r="AD47" s="6"/>
      <c r="AE47" s="6"/>
      <c r="AF47" s="6"/>
      <c r="AJ47" s="9"/>
    </row>
    <row r="48" spans="1:36" x14ac:dyDescent="0.2">
      <c r="D48" s="3">
        <v>261140</v>
      </c>
      <c r="E48" s="14">
        <v>50</v>
      </c>
      <c r="F48" s="12">
        <v>0.10731046511627906</v>
      </c>
      <c r="G48" s="12">
        <v>0.24117645348837213</v>
      </c>
      <c r="J48" s="16"/>
      <c r="M48" s="34">
        <v>77.288586213831294</v>
      </c>
      <c r="N48" s="16">
        <v>6.4340000000000002</v>
      </c>
      <c r="O48" s="34">
        <v>287.5</v>
      </c>
      <c r="P48" s="16">
        <v>7.6970000000000001</v>
      </c>
      <c r="Q48" s="16">
        <v>11.810500000000001</v>
      </c>
      <c r="R48" s="16">
        <v>1.1595</v>
      </c>
      <c r="S48" s="3">
        <v>10</v>
      </c>
      <c r="T48" s="4">
        <f t="shared" si="20"/>
        <v>76.97</v>
      </c>
      <c r="U48" s="4">
        <f t="shared" si="11"/>
        <v>118.10500000000002</v>
      </c>
      <c r="V48" s="4">
        <f t="shared" si="12"/>
        <v>11.594999999999999</v>
      </c>
      <c r="W48" s="6"/>
      <c r="X48" s="6"/>
      <c r="Y48" s="6"/>
      <c r="Z48" s="3">
        <v>5</v>
      </c>
      <c r="AA48" s="12">
        <f t="shared" si="21"/>
        <v>38.484999999999999</v>
      </c>
      <c r="AB48" s="12">
        <f t="shared" si="18"/>
        <v>59.052500000000009</v>
      </c>
      <c r="AC48" s="12">
        <f t="shared" si="19"/>
        <v>5.7974999999999994</v>
      </c>
      <c r="AD48" s="6"/>
      <c r="AE48" s="6"/>
      <c r="AF48" s="6"/>
      <c r="AH48" s="3">
        <v>31.870999999999999</v>
      </c>
      <c r="AJ48" s="9"/>
    </row>
    <row r="49" spans="1:36" x14ac:dyDescent="0.2">
      <c r="D49" s="3">
        <v>261139</v>
      </c>
      <c r="E49" s="14">
        <v>60</v>
      </c>
      <c r="F49" s="12">
        <v>4.8462790697674424E-2</v>
      </c>
      <c r="G49" s="12">
        <v>0.1936962209302325</v>
      </c>
      <c r="J49" s="16"/>
      <c r="M49" s="34"/>
      <c r="N49" s="16"/>
      <c r="O49" s="34"/>
      <c r="P49" s="16">
        <v>11.016999999999999</v>
      </c>
      <c r="Q49" s="16">
        <v>18.366</v>
      </c>
      <c r="R49" s="16">
        <v>1.4975000000000001</v>
      </c>
      <c r="S49" s="3">
        <v>10</v>
      </c>
      <c r="T49" s="4">
        <f t="shared" si="20"/>
        <v>110.16999999999999</v>
      </c>
      <c r="U49" s="4">
        <f t="shared" si="11"/>
        <v>183.66</v>
      </c>
      <c r="V49" s="4">
        <f t="shared" si="12"/>
        <v>14.975000000000001</v>
      </c>
      <c r="W49" s="6"/>
      <c r="X49" s="6"/>
      <c r="Y49" s="6"/>
      <c r="Z49" s="3">
        <v>0</v>
      </c>
      <c r="AD49" s="6"/>
      <c r="AE49" s="6"/>
      <c r="AF49" s="6"/>
      <c r="AJ49" s="9"/>
    </row>
    <row r="50" spans="1:36" x14ac:dyDescent="0.2">
      <c r="C50" s="3"/>
      <c r="D50" s="3">
        <v>261138</v>
      </c>
      <c r="E50" s="14">
        <v>70</v>
      </c>
      <c r="F50" s="12">
        <v>9.2753875968992233E-2</v>
      </c>
      <c r="G50" s="12">
        <v>0.20586627906976745</v>
      </c>
      <c r="J50" s="16"/>
      <c r="M50" s="34"/>
      <c r="N50" s="16"/>
      <c r="O50" s="34"/>
      <c r="P50" s="16">
        <v>11.788499999999999</v>
      </c>
      <c r="Q50" s="16">
        <v>18.926000000000002</v>
      </c>
      <c r="R50" s="16">
        <v>1.3879999999999999</v>
      </c>
      <c r="S50" s="3">
        <v>10</v>
      </c>
      <c r="T50" s="4">
        <f t="shared" si="20"/>
        <v>117.88499999999999</v>
      </c>
      <c r="U50" s="4">
        <f t="shared" si="11"/>
        <v>189.26000000000002</v>
      </c>
      <c r="V50" s="4">
        <f t="shared" si="12"/>
        <v>13.879999999999999</v>
      </c>
      <c r="W50" s="6"/>
      <c r="X50" s="6"/>
      <c r="Y50" s="6"/>
      <c r="Z50" s="3">
        <v>0</v>
      </c>
      <c r="AD50" s="6"/>
      <c r="AE50" s="6"/>
      <c r="AF50" s="6"/>
      <c r="AJ50" s="9"/>
    </row>
    <row r="51" spans="1:36" x14ac:dyDescent="0.2">
      <c r="D51" s="3">
        <v>261137</v>
      </c>
      <c r="E51" s="14">
        <v>80</v>
      </c>
      <c r="F51" s="12">
        <v>9.7635658914728668E-2</v>
      </c>
      <c r="G51" s="12">
        <v>0.36194476744186038</v>
      </c>
      <c r="J51" s="16"/>
      <c r="M51" s="34">
        <v>68.769960972602931</v>
      </c>
      <c r="N51" s="16">
        <v>5.657</v>
      </c>
      <c r="O51" s="34">
        <v>253</v>
      </c>
      <c r="P51" s="16">
        <v>12.318999999999999</v>
      </c>
      <c r="Q51" s="16">
        <v>21.432000000000002</v>
      </c>
      <c r="R51" s="16">
        <v>1.4424999999999999</v>
      </c>
      <c r="S51" s="3">
        <v>5</v>
      </c>
      <c r="T51" s="4">
        <f t="shared" si="20"/>
        <v>61.594999999999999</v>
      </c>
      <c r="U51" s="4">
        <f t="shared" si="11"/>
        <v>107.16000000000001</v>
      </c>
      <c r="V51" s="4">
        <f t="shared" si="12"/>
        <v>7.2124999999999995</v>
      </c>
      <c r="W51" s="6"/>
      <c r="X51" s="6"/>
      <c r="Y51" s="6"/>
      <c r="Z51" s="3">
        <v>0</v>
      </c>
      <c r="AD51" s="6"/>
      <c r="AE51" s="6"/>
      <c r="AF51" s="6"/>
      <c r="AH51" s="3">
        <v>32.481999999999999</v>
      </c>
      <c r="AJ51" s="9"/>
    </row>
    <row r="52" spans="1:36" x14ac:dyDescent="0.2">
      <c r="A52" s="5">
        <v>37817</v>
      </c>
      <c r="B52" s="19">
        <v>0.56975694444444447</v>
      </c>
      <c r="C52" s="21" t="s">
        <v>42</v>
      </c>
      <c r="D52" s="3">
        <v>261156</v>
      </c>
      <c r="E52" s="14">
        <v>1</v>
      </c>
      <c r="F52" s="12">
        <v>0.58998565891472876</v>
      </c>
      <c r="G52" s="12">
        <v>0.56399476744186061</v>
      </c>
      <c r="H52" s="13">
        <v>32.260996317829459</v>
      </c>
      <c r="I52" s="12">
        <v>30.94245828488372</v>
      </c>
      <c r="J52" s="16">
        <v>26.98046046511628</v>
      </c>
      <c r="K52" s="12">
        <v>23.08300770348837</v>
      </c>
      <c r="L52" s="9">
        <v>196</v>
      </c>
      <c r="M52" s="34">
        <v>103.0621537679901</v>
      </c>
      <c r="N52" s="16">
        <v>6.1535000000000002</v>
      </c>
      <c r="O52" s="34">
        <v>275</v>
      </c>
      <c r="P52" s="16">
        <v>5.45E-2</v>
      </c>
      <c r="Q52" s="16">
        <v>0.36150000000000004</v>
      </c>
      <c r="R52" s="16">
        <v>6.6000000000000003E-2</v>
      </c>
      <c r="S52" s="3">
        <v>3</v>
      </c>
      <c r="T52" s="4">
        <f>($S52*P52)</f>
        <v>0.16350000000000001</v>
      </c>
      <c r="U52" s="4">
        <f t="shared" si="11"/>
        <v>1.0845000000000002</v>
      </c>
      <c r="V52" s="4">
        <f t="shared" si="12"/>
        <v>0.19800000000000001</v>
      </c>
      <c r="W52" s="6">
        <f>SUM(T52:T61)</f>
        <v>498.05574999999999</v>
      </c>
      <c r="X52" s="6">
        <f>SUM(U52:U61)</f>
        <v>854.62350000000004</v>
      </c>
      <c r="Y52" s="6">
        <f>SUM(V52:V61)</f>
        <v>78.324250000000006</v>
      </c>
      <c r="Z52" s="3">
        <v>3</v>
      </c>
      <c r="AA52" s="12">
        <f>($Z52*P52)</f>
        <v>0.16350000000000001</v>
      </c>
      <c r="AB52" s="12">
        <f t="shared" ref="AB52:AB58" si="22">($Z52*Q52)</f>
        <v>1.0845000000000002</v>
      </c>
      <c r="AC52" s="12">
        <f t="shared" ref="AC52:AC58" si="23">($Z52*R52)</f>
        <v>0.19800000000000001</v>
      </c>
      <c r="AD52" s="6">
        <f>SUM(AA52:AA58)</f>
        <v>170.22825</v>
      </c>
      <c r="AE52" s="6">
        <f>SUM(AB52:AB58)</f>
        <v>280.65100000000001</v>
      </c>
      <c r="AF52" s="6">
        <f>SUM(AC52:AC58)</f>
        <v>34.454250000000002</v>
      </c>
      <c r="AH52" s="3">
        <v>28.091000000000001</v>
      </c>
      <c r="AJ52" s="9"/>
    </row>
    <row r="53" spans="1:36" x14ac:dyDescent="0.2">
      <c r="D53" s="3">
        <v>261155</v>
      </c>
      <c r="E53" s="14">
        <v>5</v>
      </c>
      <c r="F53" s="12">
        <v>1.1452662790697674</v>
      </c>
      <c r="G53" s="12">
        <v>0.50227587209302316</v>
      </c>
      <c r="J53" s="16"/>
      <c r="M53" s="34"/>
      <c r="N53" s="16"/>
      <c r="O53" s="34"/>
      <c r="P53" s="16">
        <v>6.0499999999999998E-2</v>
      </c>
      <c r="Q53" s="16">
        <v>0.33700000000000002</v>
      </c>
      <c r="R53" s="16">
        <v>0.155</v>
      </c>
      <c r="S53" s="3">
        <v>4.5</v>
      </c>
      <c r="T53" s="4">
        <f t="shared" ref="T53:T61" si="24">($S53*P53)</f>
        <v>0.27224999999999999</v>
      </c>
      <c r="U53" s="4">
        <f t="shared" si="11"/>
        <v>1.5165000000000002</v>
      </c>
      <c r="V53" s="4">
        <f t="shared" si="12"/>
        <v>0.69750000000000001</v>
      </c>
      <c r="W53" s="6"/>
      <c r="X53" s="6"/>
      <c r="Y53" s="6"/>
      <c r="Z53" s="3">
        <v>4.5</v>
      </c>
      <c r="AA53" s="12">
        <f t="shared" ref="AA53:AA58" si="25">($Z53*P53)</f>
        <v>0.27224999999999999</v>
      </c>
      <c r="AB53" s="12">
        <f t="shared" si="22"/>
        <v>1.5165000000000002</v>
      </c>
      <c r="AC53" s="12">
        <f t="shared" si="23"/>
        <v>0.69750000000000001</v>
      </c>
      <c r="AD53" s="6"/>
      <c r="AE53" s="6"/>
      <c r="AF53" s="6"/>
      <c r="AJ53" s="9"/>
    </row>
    <row r="54" spans="1:36" x14ac:dyDescent="0.2">
      <c r="D54" s="3">
        <v>261154</v>
      </c>
      <c r="E54" s="14">
        <v>10</v>
      </c>
      <c r="F54" s="12">
        <v>0.97174108527131775</v>
      </c>
      <c r="G54" s="12">
        <v>0.80473255813953481</v>
      </c>
      <c r="J54" s="16"/>
      <c r="M54" s="34"/>
      <c r="N54" s="16"/>
      <c r="O54" s="34"/>
      <c r="P54" s="16">
        <v>5.8999999999999997E-2</v>
      </c>
      <c r="Q54" s="16">
        <v>0.80100000000000005</v>
      </c>
      <c r="R54" s="16">
        <v>0.16849999999999998</v>
      </c>
      <c r="S54" s="3">
        <v>7.5</v>
      </c>
      <c r="T54" s="4">
        <f t="shared" si="24"/>
        <v>0.4425</v>
      </c>
      <c r="U54" s="4">
        <f t="shared" si="11"/>
        <v>6.0075000000000003</v>
      </c>
      <c r="V54" s="4">
        <f t="shared" si="12"/>
        <v>1.2637499999999999</v>
      </c>
      <c r="W54" s="6"/>
      <c r="X54" s="6"/>
      <c r="Y54" s="6"/>
      <c r="Z54" s="3">
        <v>7.5</v>
      </c>
      <c r="AA54" s="12">
        <f t="shared" si="25"/>
        <v>0.4425</v>
      </c>
      <c r="AB54" s="12">
        <f t="shared" si="22"/>
        <v>6.0075000000000003</v>
      </c>
      <c r="AC54" s="12">
        <f t="shared" si="23"/>
        <v>1.2637499999999999</v>
      </c>
      <c r="AD54" s="6"/>
      <c r="AE54" s="6"/>
      <c r="AF54" s="6"/>
      <c r="AJ54" s="9"/>
    </row>
    <row r="55" spans="1:36" x14ac:dyDescent="0.2">
      <c r="D55" s="3">
        <v>261153</v>
      </c>
      <c r="E55" s="14">
        <v>20</v>
      </c>
      <c r="F55" s="12">
        <v>0.93703604651162808</v>
      </c>
      <c r="G55" s="12">
        <v>0.57490639534883692</v>
      </c>
      <c r="J55" s="16"/>
      <c r="M55" s="34">
        <v>94.15453803854723</v>
      </c>
      <c r="N55" s="16">
        <v>6.7679999999999998</v>
      </c>
      <c r="O55" s="34">
        <v>302.5</v>
      </c>
      <c r="P55" s="16">
        <v>1.7004999999999999</v>
      </c>
      <c r="Q55" s="16">
        <v>2.661</v>
      </c>
      <c r="R55" s="16">
        <v>0.61349999999999993</v>
      </c>
      <c r="S55" s="3">
        <v>10</v>
      </c>
      <c r="T55" s="4">
        <f t="shared" si="24"/>
        <v>17.004999999999999</v>
      </c>
      <c r="U55" s="4">
        <f t="shared" si="11"/>
        <v>26.61</v>
      </c>
      <c r="V55" s="4">
        <f t="shared" si="12"/>
        <v>6.1349999999999998</v>
      </c>
      <c r="W55" s="6"/>
      <c r="X55" s="6"/>
      <c r="Y55" s="6"/>
      <c r="Z55" s="3">
        <v>10</v>
      </c>
      <c r="AA55" s="12">
        <f t="shared" si="25"/>
        <v>17.004999999999999</v>
      </c>
      <c r="AB55" s="12">
        <f t="shared" si="22"/>
        <v>26.61</v>
      </c>
      <c r="AC55" s="12">
        <f t="shared" si="23"/>
        <v>6.1349999999999998</v>
      </c>
      <c r="AD55" s="6"/>
      <c r="AE55" s="6"/>
      <c r="AF55" s="6"/>
      <c r="AH55" s="3">
        <v>30.780999999999999</v>
      </c>
      <c r="AJ55" s="9"/>
    </row>
    <row r="56" spans="1:36" x14ac:dyDescent="0.2">
      <c r="D56" s="3">
        <v>261152</v>
      </c>
      <c r="E56" s="14">
        <v>30</v>
      </c>
      <c r="F56" s="12">
        <v>0.24897093023255812</v>
      </c>
      <c r="G56" s="12">
        <v>0.44219040697674417</v>
      </c>
      <c r="J56" s="16"/>
      <c r="M56" s="34"/>
      <c r="N56" s="16"/>
      <c r="O56" s="34"/>
      <c r="P56" s="16">
        <v>3.8490000000000002</v>
      </c>
      <c r="Q56" s="16">
        <v>5.6545000000000005</v>
      </c>
      <c r="R56" s="16">
        <v>0.82750000000000001</v>
      </c>
      <c r="S56" s="3">
        <v>10</v>
      </c>
      <c r="T56" s="4">
        <f t="shared" si="24"/>
        <v>38.49</v>
      </c>
      <c r="U56" s="4">
        <f t="shared" si="11"/>
        <v>56.545000000000002</v>
      </c>
      <c r="V56" s="4">
        <f t="shared" si="12"/>
        <v>8.2750000000000004</v>
      </c>
      <c r="W56" s="6"/>
      <c r="X56" s="6"/>
      <c r="Y56" s="6"/>
      <c r="Z56" s="3">
        <v>10</v>
      </c>
      <c r="AA56" s="12">
        <f t="shared" si="25"/>
        <v>38.49</v>
      </c>
      <c r="AB56" s="12">
        <f t="shared" si="22"/>
        <v>56.545000000000002</v>
      </c>
      <c r="AC56" s="12">
        <f t="shared" si="23"/>
        <v>8.2750000000000004</v>
      </c>
      <c r="AD56" s="6"/>
      <c r="AE56" s="6"/>
      <c r="AF56" s="6"/>
      <c r="AJ56" s="9"/>
    </row>
    <row r="57" spans="1:36" x14ac:dyDescent="0.2">
      <c r="D57" s="3">
        <v>261151</v>
      </c>
      <c r="E57" s="14">
        <v>40</v>
      </c>
      <c r="F57" s="12">
        <v>7.2694186046511594E-2</v>
      </c>
      <c r="G57" s="12">
        <v>0.17866308139534887</v>
      </c>
      <c r="J57" s="16"/>
      <c r="M57" s="34"/>
      <c r="N57" s="16"/>
      <c r="O57" s="34"/>
      <c r="P57" s="16">
        <v>7.1920000000000002</v>
      </c>
      <c r="Q57" s="16">
        <v>11.519500000000001</v>
      </c>
      <c r="R57" s="16">
        <v>1.1745000000000001</v>
      </c>
      <c r="S57" s="3">
        <v>10</v>
      </c>
      <c r="T57" s="4">
        <f t="shared" si="24"/>
        <v>71.92</v>
      </c>
      <c r="U57" s="4">
        <f t="shared" si="11"/>
        <v>115.19500000000001</v>
      </c>
      <c r="V57" s="4">
        <f t="shared" si="12"/>
        <v>11.745000000000001</v>
      </c>
      <c r="W57" s="6"/>
      <c r="X57" s="6"/>
      <c r="Y57" s="6"/>
      <c r="Z57" s="3">
        <v>10</v>
      </c>
      <c r="AA57" s="12">
        <f t="shared" si="25"/>
        <v>71.92</v>
      </c>
      <c r="AB57" s="12">
        <f t="shared" si="22"/>
        <v>115.19500000000001</v>
      </c>
      <c r="AC57" s="12">
        <f t="shared" si="23"/>
        <v>11.745000000000001</v>
      </c>
      <c r="AD57" s="6"/>
      <c r="AE57" s="6"/>
      <c r="AF57" s="6"/>
      <c r="AJ57" s="9"/>
    </row>
    <row r="58" spans="1:36" x14ac:dyDescent="0.2">
      <c r="C58" s="3"/>
      <c r="D58" s="3">
        <v>261150</v>
      </c>
      <c r="E58" s="14">
        <v>50</v>
      </c>
      <c r="F58" s="12">
        <v>3.6347093023255818E-2</v>
      </c>
      <c r="G58" s="12">
        <v>0.22753779069767438</v>
      </c>
      <c r="J58" s="16"/>
      <c r="M58" s="34">
        <v>81.103865273955705</v>
      </c>
      <c r="N58" s="16">
        <v>6.6204999999999998</v>
      </c>
      <c r="O58" s="34">
        <v>295.5</v>
      </c>
      <c r="P58" s="16">
        <v>8.3870000000000005</v>
      </c>
      <c r="Q58" s="16">
        <v>14.7385</v>
      </c>
      <c r="R58" s="16">
        <v>1.228</v>
      </c>
      <c r="S58" s="3">
        <v>10</v>
      </c>
      <c r="T58" s="4">
        <f t="shared" si="24"/>
        <v>83.87</v>
      </c>
      <c r="U58" s="4">
        <f t="shared" si="11"/>
        <v>147.38499999999999</v>
      </c>
      <c r="V58" s="4">
        <f t="shared" si="12"/>
        <v>12.28</v>
      </c>
      <c r="W58" s="6"/>
      <c r="X58" s="6"/>
      <c r="Y58" s="6"/>
      <c r="Z58" s="3">
        <v>5</v>
      </c>
      <c r="AA58" s="12">
        <f t="shared" si="25"/>
        <v>41.935000000000002</v>
      </c>
      <c r="AB58" s="12">
        <f t="shared" si="22"/>
        <v>73.692499999999995</v>
      </c>
      <c r="AC58" s="12">
        <f t="shared" si="23"/>
        <v>6.14</v>
      </c>
      <c r="AD58" s="6"/>
      <c r="AE58" s="6"/>
      <c r="AF58" s="6"/>
      <c r="AH58" s="3">
        <v>32.036999999999999</v>
      </c>
      <c r="AJ58" s="9"/>
    </row>
    <row r="59" spans="1:36" x14ac:dyDescent="0.2">
      <c r="C59" s="3"/>
      <c r="D59" s="3">
        <v>261149</v>
      </c>
      <c r="E59" s="14">
        <v>60</v>
      </c>
      <c r="F59" s="12">
        <v>3.8077906976744187E-2</v>
      </c>
      <c r="G59" s="12">
        <v>0.22144970930232552</v>
      </c>
      <c r="J59" s="16"/>
      <c r="M59" s="34"/>
      <c r="N59" s="16"/>
      <c r="O59" s="34"/>
      <c r="P59" s="16">
        <v>10.235499999999998</v>
      </c>
      <c r="Q59" s="16">
        <v>16.077999999999999</v>
      </c>
      <c r="R59" s="16">
        <v>1.3885000000000001</v>
      </c>
      <c r="S59" s="3">
        <v>10</v>
      </c>
      <c r="T59" s="4">
        <f t="shared" si="24"/>
        <v>102.35499999999999</v>
      </c>
      <c r="U59" s="4">
        <f t="shared" si="11"/>
        <v>160.78</v>
      </c>
      <c r="V59" s="4">
        <f t="shared" si="12"/>
        <v>13.885000000000002</v>
      </c>
      <c r="W59" s="6"/>
      <c r="X59" s="6"/>
      <c r="Y59" s="6"/>
      <c r="Z59" s="3">
        <v>0</v>
      </c>
      <c r="AD59" s="6"/>
      <c r="AE59" s="6"/>
      <c r="AF59" s="6"/>
      <c r="AJ59" s="9"/>
    </row>
    <row r="60" spans="1:36" x14ac:dyDescent="0.2">
      <c r="D60" s="3">
        <v>261148</v>
      </c>
      <c r="E60" s="14">
        <v>70</v>
      </c>
      <c r="F60" s="12">
        <v>7.2694186046511622E-2</v>
      </c>
      <c r="G60" s="12">
        <v>0.18305058139534885</v>
      </c>
      <c r="J60" s="16"/>
      <c r="M60" s="34"/>
      <c r="N60" s="16"/>
      <c r="O60" s="34"/>
      <c r="P60" s="16">
        <v>11.7545</v>
      </c>
      <c r="Q60" s="16">
        <v>21.4</v>
      </c>
      <c r="R60" s="16">
        <v>1.4744999999999999</v>
      </c>
      <c r="S60" s="3">
        <v>10</v>
      </c>
      <c r="T60" s="4">
        <f t="shared" si="24"/>
        <v>117.545</v>
      </c>
      <c r="U60" s="4">
        <f t="shared" si="11"/>
        <v>214</v>
      </c>
      <c r="V60" s="4">
        <f t="shared" si="12"/>
        <v>14.744999999999999</v>
      </c>
      <c r="W60" s="6"/>
      <c r="X60" s="6"/>
      <c r="Y60" s="6"/>
      <c r="Z60" s="3">
        <v>0</v>
      </c>
      <c r="AD60" s="6"/>
      <c r="AE60" s="6"/>
      <c r="AF60" s="6"/>
      <c r="AJ60" s="9"/>
    </row>
    <row r="61" spans="1:36" x14ac:dyDescent="0.2">
      <c r="D61" s="3">
        <v>261147</v>
      </c>
      <c r="E61" s="14">
        <v>80</v>
      </c>
      <c r="F61" s="12">
        <v>0.79821589147286831</v>
      </c>
      <c r="G61" s="12">
        <v>0.5353517441860467</v>
      </c>
      <c r="J61" s="16"/>
      <c r="M61" s="34">
        <v>61.515878640434067</v>
      </c>
      <c r="N61" s="16">
        <v>5.0634999999999994</v>
      </c>
      <c r="O61" s="34">
        <v>226.5</v>
      </c>
      <c r="P61" s="16">
        <v>13.198499999999999</v>
      </c>
      <c r="Q61" s="16">
        <v>25.1</v>
      </c>
      <c r="R61" s="16">
        <v>1.82</v>
      </c>
      <c r="S61" s="3">
        <v>5</v>
      </c>
      <c r="T61" s="4">
        <f t="shared" si="24"/>
        <v>65.992499999999993</v>
      </c>
      <c r="U61" s="4">
        <f t="shared" si="11"/>
        <v>125.5</v>
      </c>
      <c r="V61" s="4">
        <f t="shared" si="12"/>
        <v>9.1</v>
      </c>
      <c r="W61" s="6"/>
      <c r="X61" s="6"/>
      <c r="Y61" s="6"/>
      <c r="Z61" s="3">
        <v>0</v>
      </c>
      <c r="AD61" s="6"/>
      <c r="AE61" s="6"/>
      <c r="AF61" s="6"/>
      <c r="AH61" s="3">
        <v>32.436</v>
      </c>
      <c r="AJ61" s="9"/>
    </row>
    <row r="62" spans="1:36" x14ac:dyDescent="0.2">
      <c r="A62" s="5">
        <v>37845</v>
      </c>
      <c r="B62" s="19">
        <v>0.48971064814814813</v>
      </c>
      <c r="C62" s="21" t="s">
        <v>42</v>
      </c>
      <c r="D62" s="14">
        <v>261166</v>
      </c>
      <c r="E62" s="14">
        <v>1</v>
      </c>
      <c r="F62" s="12">
        <v>1.2840864341085272</v>
      </c>
      <c r="G62" s="12">
        <v>0.58581802325581422</v>
      </c>
      <c r="H62" s="13">
        <v>55.169517248062007</v>
      </c>
      <c r="I62" s="12">
        <v>34.04341744186047</v>
      </c>
      <c r="J62" s="16">
        <v>49.970418410852716</v>
      </c>
      <c r="K62" s="12">
        <v>23.590139825581396</v>
      </c>
      <c r="L62" s="9">
        <v>224</v>
      </c>
      <c r="M62" s="34">
        <v>102.3380423576092</v>
      </c>
      <c r="N62" s="16">
        <v>5.8789999999999996</v>
      </c>
      <c r="O62" s="34">
        <v>262.5</v>
      </c>
      <c r="P62" s="16">
        <v>0.04</v>
      </c>
      <c r="Q62" s="16">
        <v>1.6890000000000001</v>
      </c>
      <c r="R62" s="16">
        <v>0.17899999999999999</v>
      </c>
      <c r="S62" s="3">
        <v>3</v>
      </c>
      <c r="T62" s="4">
        <f>($S62*P62)</f>
        <v>0.12</v>
      </c>
      <c r="U62" s="4">
        <f t="shared" si="11"/>
        <v>5.0670000000000002</v>
      </c>
      <c r="V62" s="4">
        <f t="shared" si="12"/>
        <v>0.53699999999999992</v>
      </c>
      <c r="W62" s="6">
        <f>SUM(T62:T71)</f>
        <v>539.42500000000007</v>
      </c>
      <c r="X62" s="6">
        <f>SUM(U62:U71)</f>
        <v>920.19875000000002</v>
      </c>
      <c r="Y62" s="6">
        <f>SUM(V62:V71)</f>
        <v>82.48075</v>
      </c>
      <c r="Z62" s="3">
        <v>3</v>
      </c>
      <c r="AA62" s="12">
        <f>($Z62*P62)</f>
        <v>0.12</v>
      </c>
      <c r="AB62" s="12">
        <f t="shared" ref="AB62:AB68" si="26">($Z62*Q62)</f>
        <v>5.0670000000000002</v>
      </c>
      <c r="AC62" s="12">
        <f t="shared" ref="AC62:AC68" si="27">($Z62*R62)</f>
        <v>0.53699999999999992</v>
      </c>
      <c r="AD62" s="6">
        <f>SUM(AA62:AA68)</f>
        <v>188.715</v>
      </c>
      <c r="AE62" s="6">
        <f>SUM(AB62:AB68)</f>
        <v>305.40125</v>
      </c>
      <c r="AF62" s="6">
        <f>SUM(AC62:AC68)</f>
        <v>38.740749999999998</v>
      </c>
      <c r="AH62" s="3">
        <v>28.702999999999999</v>
      </c>
      <c r="AJ62" s="9"/>
    </row>
    <row r="63" spans="1:36" x14ac:dyDescent="0.2">
      <c r="D63" s="14">
        <v>261165</v>
      </c>
      <c r="E63" s="14">
        <v>5</v>
      </c>
      <c r="F63" s="12">
        <v>1.2493813953488371</v>
      </c>
      <c r="G63" s="12">
        <v>0.57592936046511656</v>
      </c>
      <c r="J63" s="16"/>
      <c r="M63" s="34"/>
      <c r="N63" s="16"/>
      <c r="O63" s="34"/>
      <c r="P63" s="16">
        <v>0.04</v>
      </c>
      <c r="Q63" s="16">
        <v>1.419</v>
      </c>
      <c r="R63" s="16">
        <v>0.1575</v>
      </c>
      <c r="S63" s="3">
        <v>4.5</v>
      </c>
      <c r="T63" s="4">
        <f t="shared" ref="T63:T71" si="28">($S63*P63)</f>
        <v>0.18</v>
      </c>
      <c r="U63" s="4">
        <f t="shared" si="11"/>
        <v>6.3855000000000004</v>
      </c>
      <c r="V63" s="4">
        <f t="shared" si="12"/>
        <v>0.70874999999999999</v>
      </c>
      <c r="W63" s="6"/>
      <c r="X63" s="6"/>
      <c r="Y63" s="6"/>
      <c r="Z63" s="3">
        <v>4.5</v>
      </c>
      <c r="AA63" s="12">
        <f t="shared" ref="AA63:AA68" si="29">($Z63*P63)</f>
        <v>0.18</v>
      </c>
      <c r="AB63" s="12">
        <f t="shared" si="26"/>
        <v>6.3855000000000004</v>
      </c>
      <c r="AC63" s="12">
        <f t="shared" si="27"/>
        <v>0.70874999999999999</v>
      </c>
      <c r="AD63" s="6"/>
      <c r="AE63" s="6"/>
      <c r="AF63" s="6"/>
      <c r="AJ63" s="9"/>
    </row>
    <row r="64" spans="1:36" x14ac:dyDescent="0.2">
      <c r="C64" s="3"/>
      <c r="D64" s="14">
        <v>261164</v>
      </c>
      <c r="E64" s="14">
        <v>10</v>
      </c>
      <c r="F64" s="12">
        <v>1.9781872093023256</v>
      </c>
      <c r="G64" s="12">
        <v>0.91555377906976765</v>
      </c>
      <c r="J64" s="16"/>
      <c r="M64" s="34"/>
      <c r="N64" s="16"/>
      <c r="O64" s="34"/>
      <c r="P64" s="16">
        <v>4.5999999999999999E-2</v>
      </c>
      <c r="Q64" s="16">
        <v>1.3945000000000001</v>
      </c>
      <c r="R64" s="16">
        <v>0.439</v>
      </c>
      <c r="S64" s="3">
        <v>7.5</v>
      </c>
      <c r="T64" s="4">
        <f t="shared" si="28"/>
        <v>0.34499999999999997</v>
      </c>
      <c r="U64" s="4">
        <f t="shared" si="11"/>
        <v>10.45875</v>
      </c>
      <c r="V64" s="4">
        <f t="shared" si="12"/>
        <v>3.2925</v>
      </c>
      <c r="W64" s="6"/>
      <c r="X64" s="6"/>
      <c r="Y64" s="6"/>
      <c r="Z64" s="3">
        <v>7.5</v>
      </c>
      <c r="AA64" s="12">
        <f t="shared" si="29"/>
        <v>0.34499999999999997</v>
      </c>
      <c r="AB64" s="12">
        <f t="shared" si="26"/>
        <v>10.45875</v>
      </c>
      <c r="AC64" s="12">
        <f t="shared" si="27"/>
        <v>3.2925</v>
      </c>
      <c r="AD64" s="6"/>
      <c r="AE64" s="6"/>
      <c r="AF64" s="6"/>
      <c r="AJ64" s="9"/>
    </row>
    <row r="65" spans="1:36" x14ac:dyDescent="0.2">
      <c r="C65" s="3"/>
      <c r="D65" s="14">
        <v>261163</v>
      </c>
      <c r="E65" s="14">
        <v>20</v>
      </c>
      <c r="F65" s="12">
        <v>1.7873094961240312</v>
      </c>
      <c r="G65" s="12">
        <v>0.64122863372092975</v>
      </c>
      <c r="J65" s="16"/>
      <c r="M65" s="34">
        <v>96.523026215743272</v>
      </c>
      <c r="N65" s="16">
        <v>7.0549999999999997</v>
      </c>
      <c r="O65" s="34">
        <v>315.5</v>
      </c>
      <c r="P65" s="16">
        <v>1.2190000000000001</v>
      </c>
      <c r="Q65" s="16">
        <v>2.6894999999999998</v>
      </c>
      <c r="R65" s="16">
        <v>0.6944999999999999</v>
      </c>
      <c r="S65" s="3">
        <v>10</v>
      </c>
      <c r="T65" s="4">
        <f t="shared" si="28"/>
        <v>12.190000000000001</v>
      </c>
      <c r="U65" s="4">
        <f t="shared" si="11"/>
        <v>26.894999999999996</v>
      </c>
      <c r="V65" s="4">
        <f t="shared" si="12"/>
        <v>6.9449999999999985</v>
      </c>
      <c r="W65" s="6"/>
      <c r="X65" s="6"/>
      <c r="Y65" s="6"/>
      <c r="Z65" s="3">
        <v>10</v>
      </c>
      <c r="AA65" s="12">
        <f t="shared" si="29"/>
        <v>12.190000000000001</v>
      </c>
      <c r="AB65" s="12">
        <f t="shared" si="26"/>
        <v>26.894999999999996</v>
      </c>
      <c r="AC65" s="12">
        <f t="shared" si="27"/>
        <v>6.9449999999999985</v>
      </c>
      <c r="AD65" s="6"/>
      <c r="AE65" s="6"/>
      <c r="AF65" s="6"/>
      <c r="AH65" s="3">
        <v>31.224</v>
      </c>
      <c r="AJ65" s="9"/>
    </row>
    <row r="66" spans="1:36" x14ac:dyDescent="0.2">
      <c r="C66" s="3"/>
      <c r="D66" s="14">
        <v>261162</v>
      </c>
      <c r="E66" s="14">
        <v>30</v>
      </c>
      <c r="F66" s="12">
        <v>0.44424224806201545</v>
      </c>
      <c r="G66" s="12">
        <v>0.25651744186046516</v>
      </c>
      <c r="J66" s="16"/>
      <c r="M66" s="34"/>
      <c r="N66" s="16"/>
      <c r="O66" s="34"/>
      <c r="P66" s="16">
        <v>5.3319999999999999</v>
      </c>
      <c r="Q66" s="16">
        <v>7.6010000000000009</v>
      </c>
      <c r="R66" s="16">
        <v>0.94699999999999995</v>
      </c>
      <c r="S66" s="3">
        <v>10</v>
      </c>
      <c r="T66" s="4">
        <f t="shared" si="28"/>
        <v>53.32</v>
      </c>
      <c r="U66" s="4">
        <f t="shared" si="11"/>
        <v>76.010000000000005</v>
      </c>
      <c r="V66" s="4">
        <f t="shared" si="12"/>
        <v>9.4699999999999989</v>
      </c>
      <c r="W66" s="6"/>
      <c r="X66" s="6"/>
      <c r="Y66" s="6"/>
      <c r="Z66" s="3">
        <v>10</v>
      </c>
      <c r="AA66" s="12">
        <f t="shared" si="29"/>
        <v>53.32</v>
      </c>
      <c r="AB66" s="12">
        <f t="shared" si="26"/>
        <v>76.010000000000005</v>
      </c>
      <c r="AC66" s="12">
        <f t="shared" si="27"/>
        <v>9.4699999999999989</v>
      </c>
      <c r="AD66" s="6"/>
      <c r="AE66" s="6"/>
      <c r="AF66" s="6"/>
      <c r="AJ66" s="9"/>
    </row>
    <row r="67" spans="1:36" x14ac:dyDescent="0.2">
      <c r="C67" s="3"/>
      <c r="D67" s="14">
        <v>261161</v>
      </c>
      <c r="E67" s="14">
        <v>40</v>
      </c>
      <c r="F67" s="12">
        <v>0.27337984496124024</v>
      </c>
      <c r="G67" s="12">
        <v>0.25114534883720929</v>
      </c>
      <c r="J67" s="16"/>
      <c r="M67" s="34"/>
      <c r="N67" s="16"/>
      <c r="O67" s="34"/>
      <c r="P67" s="16">
        <v>7.2275</v>
      </c>
      <c r="Q67" s="16">
        <v>10.400500000000001</v>
      </c>
      <c r="R67" s="16">
        <v>1.125</v>
      </c>
      <c r="S67" s="3">
        <v>10</v>
      </c>
      <c r="T67" s="4">
        <f t="shared" si="28"/>
        <v>72.275000000000006</v>
      </c>
      <c r="U67" s="4">
        <f t="shared" si="11"/>
        <v>104.00500000000001</v>
      </c>
      <c r="V67" s="4">
        <f t="shared" si="12"/>
        <v>11.25</v>
      </c>
      <c r="W67" s="6"/>
      <c r="X67" s="6"/>
      <c r="Y67" s="6"/>
      <c r="Z67" s="3">
        <v>10</v>
      </c>
      <c r="AA67" s="12">
        <f t="shared" si="29"/>
        <v>72.275000000000006</v>
      </c>
      <c r="AB67" s="12">
        <f t="shared" si="26"/>
        <v>104.00500000000001</v>
      </c>
      <c r="AC67" s="12">
        <f t="shared" si="27"/>
        <v>11.25</v>
      </c>
      <c r="AD67" s="6"/>
      <c r="AE67" s="6"/>
      <c r="AF67" s="6"/>
      <c r="AJ67" s="9"/>
    </row>
    <row r="68" spans="1:36" x14ac:dyDescent="0.2">
      <c r="D68" s="14">
        <v>261160</v>
      </c>
      <c r="E68" s="14">
        <v>50</v>
      </c>
      <c r="F68" s="12">
        <v>0.12204457364341084</v>
      </c>
      <c r="G68" s="12">
        <v>0.17708720930232563</v>
      </c>
      <c r="J68" s="16"/>
      <c r="M68" s="34">
        <v>79.35570430443704</v>
      </c>
      <c r="N68" s="16">
        <v>6.4904999999999999</v>
      </c>
      <c r="O68" s="34">
        <v>289.5</v>
      </c>
      <c r="P68" s="16">
        <v>10.056999999999999</v>
      </c>
      <c r="Q68" s="16">
        <v>15.316000000000001</v>
      </c>
      <c r="R68" s="16">
        <v>1.3075000000000001</v>
      </c>
      <c r="S68" s="3">
        <v>10</v>
      </c>
      <c r="T68" s="4">
        <f t="shared" si="28"/>
        <v>100.57</v>
      </c>
      <c r="U68" s="4">
        <f t="shared" si="11"/>
        <v>153.16</v>
      </c>
      <c r="V68" s="4">
        <f t="shared" si="12"/>
        <v>13.075000000000001</v>
      </c>
      <c r="W68" s="6"/>
      <c r="X68" s="6"/>
      <c r="Y68" s="6"/>
      <c r="Z68" s="3">
        <v>5</v>
      </c>
      <c r="AA68" s="12">
        <f t="shared" si="29"/>
        <v>50.284999999999997</v>
      </c>
      <c r="AB68" s="12">
        <f t="shared" si="26"/>
        <v>76.58</v>
      </c>
      <c r="AC68" s="12">
        <f t="shared" si="27"/>
        <v>6.5375000000000005</v>
      </c>
      <c r="AD68" s="6"/>
      <c r="AE68" s="6"/>
      <c r="AF68" s="6"/>
      <c r="AH68" s="3">
        <v>32.231999999999999</v>
      </c>
      <c r="AJ68" s="9"/>
    </row>
    <row r="69" spans="1:36" x14ac:dyDescent="0.2">
      <c r="D69" s="14">
        <v>261159</v>
      </c>
      <c r="E69" s="14">
        <v>60</v>
      </c>
      <c r="F69" s="12">
        <v>0.17086240310077522</v>
      </c>
      <c r="G69" s="12">
        <v>0.24049709302325575</v>
      </c>
      <c r="J69" s="16"/>
      <c r="M69" s="34"/>
      <c r="N69" s="16"/>
      <c r="O69" s="34"/>
      <c r="P69" s="16">
        <v>11</v>
      </c>
      <c r="Q69" s="16">
        <v>18.362500000000001</v>
      </c>
      <c r="R69" s="16">
        <v>1.34</v>
      </c>
      <c r="S69" s="3">
        <v>10</v>
      </c>
      <c r="T69" s="4">
        <f t="shared" si="28"/>
        <v>110</v>
      </c>
      <c r="U69" s="4">
        <f t="shared" si="11"/>
        <v>183.625</v>
      </c>
      <c r="V69" s="4">
        <f t="shared" si="12"/>
        <v>13.4</v>
      </c>
      <c r="W69" s="6"/>
      <c r="X69" s="6"/>
      <c r="Y69" s="6"/>
      <c r="Z69" s="3">
        <v>0</v>
      </c>
      <c r="AD69" s="6"/>
      <c r="AE69" s="6"/>
      <c r="AF69" s="6"/>
      <c r="AJ69" s="9"/>
    </row>
    <row r="70" spans="1:36" x14ac:dyDescent="0.2">
      <c r="D70" s="14">
        <v>261158</v>
      </c>
      <c r="E70" s="14">
        <v>70</v>
      </c>
      <c r="F70" s="12">
        <v>0.10739922480620157</v>
      </c>
      <c r="G70" s="12">
        <v>0.52560174418604644</v>
      </c>
      <c r="J70" s="16"/>
      <c r="M70" s="34"/>
      <c r="N70" s="16"/>
      <c r="O70" s="34"/>
      <c r="P70" s="16">
        <v>12.798</v>
      </c>
      <c r="Q70" s="16">
        <v>23.388500000000001</v>
      </c>
      <c r="R70" s="16">
        <v>1.5765</v>
      </c>
      <c r="S70" s="3">
        <v>10</v>
      </c>
      <c r="T70" s="4">
        <f t="shared" si="28"/>
        <v>127.98</v>
      </c>
      <c r="U70" s="4">
        <f t="shared" si="11"/>
        <v>233.88499999999999</v>
      </c>
      <c r="V70" s="4">
        <f t="shared" si="12"/>
        <v>15.765000000000001</v>
      </c>
      <c r="W70" s="6"/>
      <c r="X70" s="6"/>
      <c r="Y70" s="6"/>
      <c r="Z70" s="3">
        <v>0</v>
      </c>
      <c r="AD70" s="6"/>
      <c r="AE70" s="6"/>
      <c r="AF70" s="6"/>
      <c r="AJ70" s="9"/>
    </row>
    <row r="71" spans="1:36" x14ac:dyDescent="0.2">
      <c r="C71" s="3"/>
      <c r="D71" s="14">
        <v>261157</v>
      </c>
      <c r="E71" s="14">
        <v>80</v>
      </c>
      <c r="F71" s="12">
        <v>0.36125193798449606</v>
      </c>
      <c r="G71" s="12">
        <v>0.38137063953488382</v>
      </c>
      <c r="J71" s="16"/>
      <c r="M71" s="34">
        <v>68.671857223746755</v>
      </c>
      <c r="N71" s="16">
        <v>5.6464999999999996</v>
      </c>
      <c r="O71" s="34">
        <v>252.5</v>
      </c>
      <c r="P71" s="16">
        <v>12.489000000000001</v>
      </c>
      <c r="Q71" s="16">
        <v>24.141500000000001</v>
      </c>
      <c r="R71" s="16">
        <v>1.6074999999999999</v>
      </c>
      <c r="S71" s="3">
        <v>5</v>
      </c>
      <c r="T71" s="4">
        <f t="shared" si="28"/>
        <v>62.445000000000007</v>
      </c>
      <c r="U71" s="4">
        <f t="shared" si="11"/>
        <v>120.70750000000001</v>
      </c>
      <c r="V71" s="4">
        <f t="shared" si="12"/>
        <v>8.0374999999999996</v>
      </c>
      <c r="W71" s="6"/>
      <c r="X71" s="6"/>
      <c r="Y71" s="6"/>
      <c r="Z71" s="3">
        <v>0</v>
      </c>
      <c r="AD71" s="6"/>
      <c r="AE71" s="6"/>
      <c r="AF71" s="6"/>
      <c r="AH71" s="3">
        <v>32.395000000000003</v>
      </c>
      <c r="AJ71" s="9"/>
    </row>
    <row r="72" spans="1:36" x14ac:dyDescent="0.2">
      <c r="A72" s="5">
        <v>37889</v>
      </c>
      <c r="B72" s="19">
        <v>8.1273148148148136E-2</v>
      </c>
      <c r="C72" s="21" t="s">
        <v>60</v>
      </c>
      <c r="D72" s="14">
        <v>263399</v>
      </c>
      <c r="E72" s="14">
        <v>1</v>
      </c>
      <c r="F72" s="12">
        <v>1.6658418604651164</v>
      </c>
      <c r="G72" s="12">
        <v>0.42723115116279042</v>
      </c>
      <c r="H72" s="13">
        <v>58.371922480620171</v>
      </c>
      <c r="I72" s="4">
        <v>37.200020912790691</v>
      </c>
      <c r="J72" s="16">
        <v>52.953143410852725</v>
      </c>
      <c r="K72" s="12">
        <v>29.783524594961239</v>
      </c>
      <c r="L72" s="9">
        <v>267</v>
      </c>
      <c r="M72" s="34">
        <v>96.654724470026551</v>
      </c>
      <c r="N72" s="16">
        <v>5.8309999999999995</v>
      </c>
      <c r="O72" s="34">
        <v>260.5</v>
      </c>
      <c r="P72" s="16">
        <v>1.6E-2</v>
      </c>
      <c r="Q72" s="16">
        <v>0.34349999999999997</v>
      </c>
      <c r="R72" s="16">
        <v>0.1085</v>
      </c>
      <c r="S72" s="3">
        <v>3</v>
      </c>
      <c r="T72" s="4">
        <f>($S72*P72)</f>
        <v>4.8000000000000001E-2</v>
      </c>
      <c r="U72" s="4">
        <f t="shared" si="11"/>
        <v>1.0305</v>
      </c>
      <c r="V72" s="4">
        <f t="shared" si="12"/>
        <v>0.32550000000000001</v>
      </c>
      <c r="W72" s="6">
        <f>SUM(T72:T81)</f>
        <v>358.71375</v>
      </c>
      <c r="X72" s="6">
        <f>SUM(U72:U81)</f>
        <v>604.99024999999995</v>
      </c>
      <c r="Y72" s="6">
        <f>SUM(V72:V81)</f>
        <v>60.607749999999996</v>
      </c>
      <c r="Z72" s="3">
        <v>3</v>
      </c>
      <c r="AA72" s="12">
        <f>($Z72*P72)</f>
        <v>4.8000000000000001E-2</v>
      </c>
      <c r="AB72" s="12">
        <f t="shared" ref="AB72:AB78" si="30">($Z72*Q72)</f>
        <v>1.0305</v>
      </c>
      <c r="AC72" s="12">
        <f t="shared" ref="AC72:AC78" si="31">($Z72*R72)</f>
        <v>0.32550000000000001</v>
      </c>
      <c r="AD72" s="6">
        <f>SUM(AA72:AA78)</f>
        <v>57.561250000000001</v>
      </c>
      <c r="AE72" s="6">
        <f>SUM(AB72:AB78)</f>
        <v>99.515249999999995</v>
      </c>
      <c r="AF72" s="6">
        <f>SUM(AC72:AC78)</f>
        <v>20.475249999999999</v>
      </c>
      <c r="AH72" s="3">
        <v>28.384</v>
      </c>
      <c r="AJ72" s="9"/>
    </row>
    <row r="73" spans="1:36" x14ac:dyDescent="0.2">
      <c r="C73" s="3"/>
      <c r="D73" s="14">
        <v>263398</v>
      </c>
      <c r="E73" s="14">
        <v>5</v>
      </c>
      <c r="F73" s="12">
        <v>1.6658418604651164</v>
      </c>
      <c r="G73" s="12">
        <v>0.47043665116279088</v>
      </c>
      <c r="J73" s="16"/>
      <c r="M73" s="34"/>
      <c r="N73" s="16"/>
      <c r="O73" s="34"/>
      <c r="P73" s="16">
        <v>2.35E-2</v>
      </c>
      <c r="Q73" s="16">
        <v>0.33550000000000002</v>
      </c>
      <c r="R73" s="16">
        <v>0.113</v>
      </c>
      <c r="S73" s="3">
        <v>4.5</v>
      </c>
      <c r="T73" s="4">
        <f t="shared" ref="T73:T81" si="32">($S73*P73)</f>
        <v>0.10575</v>
      </c>
      <c r="U73" s="4">
        <f t="shared" si="11"/>
        <v>1.5097500000000001</v>
      </c>
      <c r="V73" s="4">
        <f t="shared" si="12"/>
        <v>0.50850000000000006</v>
      </c>
      <c r="W73" s="6"/>
      <c r="X73" s="6"/>
      <c r="Y73" s="6"/>
      <c r="Z73" s="3">
        <v>4.5</v>
      </c>
      <c r="AA73" s="12">
        <f t="shared" ref="AA73:AA78" si="33">($Z73*P73)</f>
        <v>0.10575</v>
      </c>
      <c r="AB73" s="12">
        <f t="shared" si="30"/>
        <v>1.5097500000000001</v>
      </c>
      <c r="AC73" s="12">
        <f t="shared" si="31"/>
        <v>0.50850000000000006</v>
      </c>
      <c r="AD73" s="6"/>
      <c r="AE73" s="6"/>
      <c r="AF73" s="6"/>
      <c r="AJ73" s="9"/>
    </row>
    <row r="74" spans="1:36" x14ac:dyDescent="0.2">
      <c r="C74" s="3"/>
      <c r="D74" s="14">
        <v>263397</v>
      </c>
      <c r="E74" s="14">
        <v>10</v>
      </c>
      <c r="F74" s="12">
        <v>1.8046620155038759</v>
      </c>
      <c r="G74" s="12">
        <v>0.55362720542635691</v>
      </c>
      <c r="J74" s="16"/>
      <c r="M74" s="34"/>
      <c r="N74" s="16"/>
      <c r="O74" s="34"/>
      <c r="P74" s="16">
        <v>0.03</v>
      </c>
      <c r="Q74" s="16">
        <v>0.31</v>
      </c>
      <c r="R74" s="16">
        <v>0.1275</v>
      </c>
      <c r="S74" s="3">
        <v>7.5</v>
      </c>
      <c r="T74" s="4">
        <f t="shared" si="32"/>
        <v>0.22499999999999998</v>
      </c>
      <c r="U74" s="4">
        <f t="shared" si="11"/>
        <v>2.3250000000000002</v>
      </c>
      <c r="V74" s="4">
        <f t="shared" si="12"/>
        <v>0.95625000000000004</v>
      </c>
      <c r="W74" s="6"/>
      <c r="X74" s="6"/>
      <c r="Y74" s="6"/>
      <c r="Z74" s="3">
        <v>7.5</v>
      </c>
      <c r="AA74" s="12">
        <f t="shared" si="33"/>
        <v>0.22499999999999998</v>
      </c>
      <c r="AB74" s="12">
        <f t="shared" si="30"/>
        <v>2.3250000000000002</v>
      </c>
      <c r="AC74" s="12">
        <f t="shared" si="31"/>
        <v>0.95625000000000004</v>
      </c>
      <c r="AD74" s="6"/>
      <c r="AE74" s="6"/>
      <c r="AF74" s="6"/>
      <c r="AJ74" s="9"/>
    </row>
    <row r="75" spans="1:36" x14ac:dyDescent="0.2">
      <c r="C75" s="3"/>
      <c r="D75" s="14">
        <v>263396</v>
      </c>
      <c r="E75" s="14">
        <v>20</v>
      </c>
      <c r="F75" s="12">
        <v>1.5617267441860467</v>
      </c>
      <c r="G75" s="12">
        <v>0.92089896124031023</v>
      </c>
      <c r="J75" s="16"/>
      <c r="M75" s="34">
        <v>96.521286485258258</v>
      </c>
      <c r="N75" s="16">
        <v>6.0590000000000002</v>
      </c>
      <c r="O75" s="34">
        <v>270.5</v>
      </c>
      <c r="P75" s="16">
        <v>7.0999999999999994E-2</v>
      </c>
      <c r="Q75" s="16">
        <v>0.73899999999999999</v>
      </c>
      <c r="R75" s="16">
        <v>0.30199999999999999</v>
      </c>
      <c r="S75" s="3">
        <v>10</v>
      </c>
      <c r="T75" s="4">
        <f t="shared" si="32"/>
        <v>0.71</v>
      </c>
      <c r="U75" s="4">
        <f t="shared" si="11"/>
        <v>7.39</v>
      </c>
      <c r="V75" s="4">
        <f t="shared" si="12"/>
        <v>3.02</v>
      </c>
      <c r="W75" s="6"/>
      <c r="X75" s="6"/>
      <c r="Y75" s="6"/>
      <c r="Z75" s="3">
        <v>10</v>
      </c>
      <c r="AA75" s="12">
        <f t="shared" si="33"/>
        <v>0.71</v>
      </c>
      <c r="AB75" s="12">
        <f t="shared" si="30"/>
        <v>7.39</v>
      </c>
      <c r="AC75" s="12">
        <f t="shared" si="31"/>
        <v>3.02</v>
      </c>
      <c r="AD75" s="6"/>
      <c r="AE75" s="6"/>
      <c r="AF75" s="6"/>
      <c r="AH75" s="3">
        <v>28.988</v>
      </c>
      <c r="AJ75" s="9"/>
    </row>
    <row r="76" spans="1:36" x14ac:dyDescent="0.2">
      <c r="D76" s="14">
        <v>263395</v>
      </c>
      <c r="E76" s="14">
        <v>30</v>
      </c>
      <c r="F76" s="12">
        <v>0.8329209302325582</v>
      </c>
      <c r="G76" s="12">
        <v>0.75837632558139534</v>
      </c>
      <c r="J76" s="16"/>
      <c r="M76" s="34"/>
      <c r="N76" s="16"/>
      <c r="O76" s="34"/>
      <c r="P76" s="16">
        <v>0.129</v>
      </c>
      <c r="Q76" s="16">
        <v>0.92599999999999993</v>
      </c>
      <c r="R76" s="16">
        <v>0.35449999999999998</v>
      </c>
      <c r="S76" s="3">
        <v>10</v>
      </c>
      <c r="T76" s="4">
        <f t="shared" si="32"/>
        <v>1.29</v>
      </c>
      <c r="U76" s="4">
        <f t="shared" si="11"/>
        <v>9.26</v>
      </c>
      <c r="V76" s="4">
        <f t="shared" si="12"/>
        <v>3.5449999999999999</v>
      </c>
      <c r="W76" s="6"/>
      <c r="X76" s="6"/>
      <c r="Y76" s="6"/>
      <c r="Z76" s="3">
        <v>10</v>
      </c>
      <c r="AA76" s="12">
        <f t="shared" si="33"/>
        <v>1.29</v>
      </c>
      <c r="AB76" s="12">
        <f t="shared" si="30"/>
        <v>9.26</v>
      </c>
      <c r="AC76" s="12">
        <f t="shared" si="31"/>
        <v>3.5449999999999999</v>
      </c>
      <c r="AD76" s="6"/>
      <c r="AE76" s="6"/>
      <c r="AF76" s="6"/>
      <c r="AJ76" s="9"/>
    </row>
    <row r="77" spans="1:36" x14ac:dyDescent="0.2">
      <c r="D77" s="14">
        <v>263394</v>
      </c>
      <c r="E77" s="14">
        <v>40</v>
      </c>
      <c r="F77" s="12">
        <v>0.22944379844961243</v>
      </c>
      <c r="G77" s="12">
        <v>0.39585269379844956</v>
      </c>
      <c r="J77" s="16"/>
      <c r="M77" s="34"/>
      <c r="N77" s="16"/>
      <c r="O77" s="34"/>
      <c r="P77" s="16">
        <v>2.4065000000000003</v>
      </c>
      <c r="Q77" s="16">
        <v>3.5505</v>
      </c>
      <c r="R77" s="16">
        <v>0.7004999999999999</v>
      </c>
      <c r="S77" s="3">
        <v>10</v>
      </c>
      <c r="T77" s="4">
        <f t="shared" si="32"/>
        <v>24.065000000000005</v>
      </c>
      <c r="U77" s="4">
        <f t="shared" si="11"/>
        <v>35.505000000000003</v>
      </c>
      <c r="V77" s="4">
        <f t="shared" si="12"/>
        <v>7.004999999999999</v>
      </c>
      <c r="W77" s="6"/>
      <c r="X77" s="6"/>
      <c r="Y77" s="6"/>
      <c r="Z77" s="3">
        <v>10</v>
      </c>
      <c r="AA77" s="12">
        <f t="shared" si="33"/>
        <v>24.065000000000005</v>
      </c>
      <c r="AB77" s="12">
        <f t="shared" si="30"/>
        <v>35.505000000000003</v>
      </c>
      <c r="AC77" s="12">
        <f t="shared" si="31"/>
        <v>7.004999999999999</v>
      </c>
      <c r="AD77" s="6"/>
      <c r="AE77" s="6"/>
      <c r="AF77" s="6"/>
      <c r="AJ77" s="9"/>
    </row>
    <row r="78" spans="1:36" x14ac:dyDescent="0.2">
      <c r="C78" s="3"/>
      <c r="D78" s="14">
        <v>263393</v>
      </c>
      <c r="E78" s="14">
        <v>50</v>
      </c>
      <c r="F78" s="12">
        <v>0.13668992248062012</v>
      </c>
      <c r="G78" s="12">
        <v>0.29627647286821701</v>
      </c>
      <c r="J78" s="16"/>
      <c r="M78" s="34">
        <v>81.582669344825817</v>
      </c>
      <c r="N78" s="16">
        <v>6.2535000000000007</v>
      </c>
      <c r="O78" s="34">
        <v>279</v>
      </c>
      <c r="P78" s="16">
        <v>6.2234999999999996</v>
      </c>
      <c r="Q78" s="16">
        <v>8.4989999999999988</v>
      </c>
      <c r="R78" s="16">
        <v>1.0230000000000001</v>
      </c>
      <c r="S78" s="3">
        <v>10</v>
      </c>
      <c r="T78" s="4">
        <f t="shared" si="32"/>
        <v>62.234999999999999</v>
      </c>
      <c r="U78" s="4">
        <f t="shared" si="11"/>
        <v>84.989999999999981</v>
      </c>
      <c r="V78" s="4">
        <f t="shared" si="12"/>
        <v>10.23</v>
      </c>
      <c r="W78" s="6"/>
      <c r="X78" s="6"/>
      <c r="Y78" s="6"/>
      <c r="Z78" s="3">
        <v>5</v>
      </c>
      <c r="AA78" s="12">
        <f t="shared" si="33"/>
        <v>31.1175</v>
      </c>
      <c r="AB78" s="12">
        <f t="shared" si="30"/>
        <v>42.49499999999999</v>
      </c>
      <c r="AC78" s="12">
        <f t="shared" si="31"/>
        <v>5.1150000000000002</v>
      </c>
      <c r="AD78" s="6"/>
      <c r="AE78" s="6"/>
      <c r="AF78" s="6"/>
      <c r="AH78" s="3">
        <v>31.95</v>
      </c>
      <c r="AJ78" s="9"/>
    </row>
    <row r="79" spans="1:36" x14ac:dyDescent="0.2">
      <c r="C79" s="3"/>
      <c r="D79" s="14">
        <v>263392</v>
      </c>
      <c r="E79" s="14">
        <v>60</v>
      </c>
      <c r="F79" s="12">
        <v>0.13180813953488374</v>
      </c>
      <c r="G79" s="12">
        <v>0.24563021317829459</v>
      </c>
      <c r="J79" s="16"/>
      <c r="M79" s="34"/>
      <c r="N79" s="16"/>
      <c r="O79" s="34"/>
      <c r="P79" s="16">
        <v>8.375</v>
      </c>
      <c r="Q79" s="16">
        <v>11.9825</v>
      </c>
      <c r="R79" s="16">
        <v>1.216</v>
      </c>
      <c r="S79" s="3">
        <v>10</v>
      </c>
      <c r="T79" s="4">
        <f t="shared" si="32"/>
        <v>83.75</v>
      </c>
      <c r="U79" s="4">
        <f t="shared" si="11"/>
        <v>119.825</v>
      </c>
      <c r="V79" s="4">
        <f t="shared" si="12"/>
        <v>12.16</v>
      </c>
      <c r="W79" s="6"/>
      <c r="X79" s="6"/>
      <c r="Y79" s="6"/>
      <c r="Z79" s="3">
        <v>0</v>
      </c>
      <c r="AD79" s="6"/>
      <c r="AE79" s="6"/>
      <c r="AF79" s="6"/>
      <c r="AJ79" s="9"/>
    </row>
    <row r="80" spans="1:36" x14ac:dyDescent="0.2">
      <c r="C80" s="3"/>
      <c r="D80" s="14">
        <v>263391</v>
      </c>
      <c r="E80" s="14">
        <v>70</v>
      </c>
      <c r="F80" s="12">
        <v>0.29290697674418603</v>
      </c>
      <c r="G80" s="12">
        <v>5.8187441860465136E-2</v>
      </c>
      <c r="J80" s="16"/>
      <c r="M80" s="34"/>
      <c r="N80" s="16"/>
      <c r="O80" s="34"/>
      <c r="P80" s="16">
        <v>12.185</v>
      </c>
      <c r="Q80" s="16">
        <v>21.651499999999999</v>
      </c>
      <c r="R80" s="16">
        <v>1.4850000000000001</v>
      </c>
      <c r="S80" s="3">
        <v>10</v>
      </c>
      <c r="T80" s="4">
        <f t="shared" si="32"/>
        <v>121.85000000000001</v>
      </c>
      <c r="U80" s="4">
        <f t="shared" si="11"/>
        <v>216.51499999999999</v>
      </c>
      <c r="V80" s="4">
        <f t="shared" si="12"/>
        <v>14.850000000000001</v>
      </c>
      <c r="W80" s="6"/>
      <c r="X80" s="6"/>
      <c r="Y80" s="6"/>
      <c r="Z80" s="3">
        <v>0</v>
      </c>
      <c r="AD80" s="6"/>
      <c r="AE80" s="6"/>
      <c r="AF80" s="6"/>
      <c r="AJ80" s="9"/>
    </row>
    <row r="81" spans="1:36" x14ac:dyDescent="0.2">
      <c r="C81" s="3"/>
      <c r="D81" s="14">
        <v>263390</v>
      </c>
      <c r="E81" s="14">
        <v>80</v>
      </c>
      <c r="F81" s="12">
        <v>9.7635658914728682E-2</v>
      </c>
      <c r="G81" s="12">
        <v>0.57938748062015488</v>
      </c>
      <c r="J81" s="16"/>
      <c r="M81" s="34">
        <v>64.106608404501074</v>
      </c>
      <c r="N81" s="16">
        <v>5.2080000000000002</v>
      </c>
      <c r="O81" s="34">
        <v>232.5</v>
      </c>
      <c r="P81" s="16">
        <v>12.887</v>
      </c>
      <c r="Q81" s="16">
        <v>25.328000000000003</v>
      </c>
      <c r="R81" s="16">
        <v>1.6015000000000001</v>
      </c>
      <c r="S81" s="3">
        <v>5</v>
      </c>
      <c r="T81" s="4">
        <f t="shared" si="32"/>
        <v>64.435000000000002</v>
      </c>
      <c r="U81" s="4">
        <f t="shared" si="11"/>
        <v>126.64000000000001</v>
      </c>
      <c r="V81" s="4">
        <f t="shared" si="12"/>
        <v>8.0075000000000003</v>
      </c>
      <c r="W81" s="6"/>
      <c r="X81" s="6"/>
      <c r="Y81" s="6"/>
      <c r="Z81" s="3">
        <v>0</v>
      </c>
      <c r="AD81" s="6"/>
      <c r="AE81" s="6"/>
      <c r="AF81" s="6"/>
      <c r="AH81" s="3">
        <v>32.280999999999999</v>
      </c>
      <c r="AJ81" s="9"/>
    </row>
    <row r="82" spans="1:36" x14ac:dyDescent="0.2">
      <c r="A82" s="5">
        <v>37902</v>
      </c>
      <c r="B82" s="19">
        <v>0.49199074074074073</v>
      </c>
      <c r="C82" s="21" t="s">
        <v>42</v>
      </c>
      <c r="D82" s="3">
        <v>261176</v>
      </c>
      <c r="E82" s="14">
        <v>1</v>
      </c>
      <c r="F82" s="12">
        <v>9.1202356589147282</v>
      </c>
      <c r="G82" s="12">
        <v>1.70946976744186</v>
      </c>
      <c r="H82" s="13">
        <v>239.86045813953484</v>
      </c>
      <c r="I82" s="12">
        <v>55.640569186046513</v>
      </c>
      <c r="J82" s="16">
        <v>236.7605259689922</v>
      </c>
      <c r="K82" s="12">
        <v>45.445104069767453</v>
      </c>
      <c r="L82" s="9">
        <v>281</v>
      </c>
      <c r="M82" s="34" t="s">
        <v>100</v>
      </c>
      <c r="N82" s="16" t="s">
        <v>100</v>
      </c>
      <c r="O82" s="34" t="s">
        <v>100</v>
      </c>
      <c r="P82" s="16">
        <v>5.2499999999999998E-2</v>
      </c>
      <c r="Q82" s="16">
        <v>2.5329999999999999</v>
      </c>
      <c r="R82" s="16">
        <v>0.442</v>
      </c>
      <c r="S82" s="3">
        <v>3</v>
      </c>
      <c r="T82" s="4">
        <f>($S82*P82)</f>
        <v>0.1575</v>
      </c>
      <c r="U82" s="4">
        <f t="shared" si="11"/>
        <v>7.5990000000000002</v>
      </c>
      <c r="V82" s="4">
        <f t="shared" si="12"/>
        <v>1.3260000000000001</v>
      </c>
      <c r="W82" s="6">
        <f>SUM(T82:T91)</f>
        <v>504.37224999999995</v>
      </c>
      <c r="X82" s="6">
        <f>SUM(U82:U91)</f>
        <v>835.95450000000005</v>
      </c>
      <c r="Y82" s="6">
        <f>SUM(V82:V91)</f>
        <v>85.936499999999995</v>
      </c>
      <c r="Z82" s="3">
        <v>3</v>
      </c>
      <c r="AA82" s="12">
        <f>($Z82*P82)</f>
        <v>0.1575</v>
      </c>
      <c r="AB82" s="12">
        <f t="shared" ref="AB82:AB88" si="34">($Z82*Q82)</f>
        <v>7.5990000000000002</v>
      </c>
      <c r="AC82" s="12">
        <f t="shared" ref="AC82:AC88" si="35">($Z82*R82)</f>
        <v>1.3260000000000001</v>
      </c>
      <c r="AD82" s="6">
        <f>SUM(AA82:AA88)</f>
        <v>144.49975000000001</v>
      </c>
      <c r="AE82" s="6">
        <f>SUM(AB82:AB88)</f>
        <v>298.63200000000001</v>
      </c>
      <c r="AF82" s="6">
        <f>SUM(AC82:AC88)</f>
        <v>39.359000000000002</v>
      </c>
      <c r="AH82" s="3">
        <v>29.56</v>
      </c>
      <c r="AJ82" s="9"/>
    </row>
    <row r="83" spans="1:36" x14ac:dyDescent="0.2">
      <c r="C83" s="3"/>
      <c r="D83" s="3">
        <v>261175</v>
      </c>
      <c r="E83" s="14">
        <v>5</v>
      </c>
      <c r="F83" s="12">
        <v>8.9448465116279046</v>
      </c>
      <c r="G83" s="12">
        <v>1.2148953488372094</v>
      </c>
      <c r="J83" s="16"/>
      <c r="M83" s="34"/>
      <c r="N83" s="16"/>
      <c r="O83" s="34"/>
      <c r="P83" s="16">
        <v>7.3000000000000009E-2</v>
      </c>
      <c r="Q83" s="16">
        <v>2.544</v>
      </c>
      <c r="R83" s="16">
        <v>0.36649999999999999</v>
      </c>
      <c r="S83" s="3">
        <v>4.5</v>
      </c>
      <c r="T83" s="4">
        <f t="shared" ref="T83:T91" si="36">($S83*P83)</f>
        <v>0.32850000000000001</v>
      </c>
      <c r="U83" s="4">
        <f t="shared" si="11"/>
        <v>11.448</v>
      </c>
      <c r="V83" s="4">
        <f t="shared" si="12"/>
        <v>1.6492499999999999</v>
      </c>
      <c r="W83" s="6"/>
      <c r="X83" s="6"/>
      <c r="Y83" s="6"/>
      <c r="Z83" s="3">
        <v>4.5</v>
      </c>
      <c r="AA83" s="12">
        <f t="shared" ref="AA83:AA88" si="37">($Z83*P83)</f>
        <v>0.32850000000000001</v>
      </c>
      <c r="AB83" s="12">
        <f t="shared" si="34"/>
        <v>11.448</v>
      </c>
      <c r="AC83" s="12">
        <f t="shared" si="35"/>
        <v>1.6492499999999999</v>
      </c>
      <c r="AD83" s="6"/>
      <c r="AE83" s="6"/>
      <c r="AF83" s="6"/>
      <c r="AJ83" s="9"/>
    </row>
    <row r="84" spans="1:36" x14ac:dyDescent="0.2">
      <c r="D84" s="3">
        <v>261174</v>
      </c>
      <c r="E84" s="14">
        <v>10</v>
      </c>
      <c r="F84" s="12">
        <v>9.1202356589147282</v>
      </c>
      <c r="G84" s="12">
        <v>1.70946976744186</v>
      </c>
      <c r="J84" s="16"/>
      <c r="M84" s="34"/>
      <c r="N84" s="16"/>
      <c r="O84" s="34"/>
      <c r="P84" s="16">
        <v>5.9499999999999997E-2</v>
      </c>
      <c r="Q84" s="16">
        <v>2.573</v>
      </c>
      <c r="R84" s="16">
        <v>0.61050000000000004</v>
      </c>
      <c r="S84" s="3">
        <v>7.5</v>
      </c>
      <c r="T84" s="4">
        <f t="shared" si="36"/>
        <v>0.44624999999999998</v>
      </c>
      <c r="U84" s="4">
        <f t="shared" si="11"/>
        <v>19.297499999999999</v>
      </c>
      <c r="V84" s="4">
        <f t="shared" si="12"/>
        <v>4.5787500000000003</v>
      </c>
      <c r="W84" s="6"/>
      <c r="X84" s="6"/>
      <c r="Y84" s="6"/>
      <c r="Z84" s="3">
        <v>7.5</v>
      </c>
      <c r="AA84" s="12">
        <f t="shared" si="37"/>
        <v>0.44624999999999998</v>
      </c>
      <c r="AB84" s="12">
        <f t="shared" si="34"/>
        <v>19.297499999999999</v>
      </c>
      <c r="AC84" s="12">
        <f t="shared" si="35"/>
        <v>4.5787500000000003</v>
      </c>
      <c r="AD84" s="6"/>
      <c r="AE84" s="6"/>
      <c r="AF84" s="6"/>
      <c r="AJ84" s="9"/>
    </row>
    <row r="85" spans="1:36" x14ac:dyDescent="0.2">
      <c r="C85" s="3"/>
      <c r="D85" s="3">
        <v>261173</v>
      </c>
      <c r="E85" s="14">
        <v>20</v>
      </c>
      <c r="F85" s="12">
        <v>9.1202356589147264</v>
      </c>
      <c r="G85" s="12">
        <v>0.82026976744186308</v>
      </c>
      <c r="J85" s="16"/>
      <c r="M85" s="34"/>
      <c r="N85" s="16"/>
      <c r="O85" s="34"/>
      <c r="P85" s="16">
        <v>0.113</v>
      </c>
      <c r="Q85" s="16">
        <v>2.8090000000000002</v>
      </c>
      <c r="R85" s="16">
        <v>0.51149999999999995</v>
      </c>
      <c r="S85" s="3">
        <v>10</v>
      </c>
      <c r="T85" s="4">
        <f t="shared" si="36"/>
        <v>1.1300000000000001</v>
      </c>
      <c r="U85" s="4">
        <f t="shared" si="11"/>
        <v>28.090000000000003</v>
      </c>
      <c r="V85" s="4">
        <f t="shared" si="12"/>
        <v>5.1149999999999993</v>
      </c>
      <c r="W85" s="6"/>
      <c r="X85" s="6"/>
      <c r="Y85" s="6"/>
      <c r="Z85" s="3">
        <v>10</v>
      </c>
      <c r="AA85" s="12">
        <f t="shared" si="37"/>
        <v>1.1300000000000001</v>
      </c>
      <c r="AB85" s="12">
        <f t="shared" si="34"/>
        <v>28.090000000000003</v>
      </c>
      <c r="AC85" s="12">
        <f t="shared" si="35"/>
        <v>5.1149999999999993</v>
      </c>
      <c r="AD85" s="6"/>
      <c r="AE85" s="6"/>
      <c r="AF85" s="6"/>
      <c r="AH85" s="3">
        <v>29.567</v>
      </c>
      <c r="AJ85" s="9"/>
    </row>
    <row r="86" spans="1:36" x14ac:dyDescent="0.2">
      <c r="C86" s="3"/>
      <c r="D86" s="3">
        <v>261172</v>
      </c>
      <c r="E86" s="14">
        <v>30</v>
      </c>
      <c r="F86" s="12">
        <v>0.47841472868217061</v>
      </c>
      <c r="G86" s="12">
        <v>0.63131686046511593</v>
      </c>
      <c r="J86" s="16"/>
      <c r="M86" s="34"/>
      <c r="N86" s="16"/>
      <c r="O86" s="34"/>
      <c r="P86" s="16">
        <v>2.8694999999999999</v>
      </c>
      <c r="Q86" s="16">
        <v>5.4775</v>
      </c>
      <c r="R86" s="16">
        <v>0.84949999999999992</v>
      </c>
      <c r="S86" s="3">
        <v>10</v>
      </c>
      <c r="T86" s="4">
        <f t="shared" si="36"/>
        <v>28.695</v>
      </c>
      <c r="U86" s="4">
        <f t="shared" si="11"/>
        <v>54.774999999999999</v>
      </c>
      <c r="V86" s="4">
        <f t="shared" si="12"/>
        <v>8.4949999999999992</v>
      </c>
      <c r="W86" s="6"/>
      <c r="X86" s="6"/>
      <c r="Y86" s="6"/>
      <c r="Z86" s="3">
        <v>10</v>
      </c>
      <c r="AA86" s="12">
        <f t="shared" si="37"/>
        <v>28.695</v>
      </c>
      <c r="AB86" s="12">
        <f t="shared" si="34"/>
        <v>54.774999999999999</v>
      </c>
      <c r="AC86" s="12">
        <f t="shared" si="35"/>
        <v>8.4949999999999992</v>
      </c>
      <c r="AD86" s="6"/>
      <c r="AE86" s="6"/>
      <c r="AF86" s="6"/>
      <c r="AJ86" s="9"/>
    </row>
    <row r="87" spans="1:36" x14ac:dyDescent="0.2">
      <c r="C87" s="3"/>
      <c r="D87" s="3">
        <v>261171</v>
      </c>
      <c r="E87" s="14">
        <v>40</v>
      </c>
      <c r="F87" s="12">
        <v>0.40518798449612403</v>
      </c>
      <c r="G87" s="12">
        <v>0.53620203488372076</v>
      </c>
      <c r="J87" s="16"/>
      <c r="M87" s="34"/>
      <c r="N87" s="16"/>
      <c r="O87" s="34"/>
      <c r="P87" s="16">
        <v>6.8889999999999993</v>
      </c>
      <c r="Q87" s="16">
        <v>11.696999999999999</v>
      </c>
      <c r="R87" s="16">
        <v>1.1404999999999998</v>
      </c>
      <c r="S87" s="3">
        <v>10</v>
      </c>
      <c r="T87" s="4">
        <f t="shared" si="36"/>
        <v>68.889999999999986</v>
      </c>
      <c r="U87" s="4">
        <f t="shared" ref="U87:U121" si="38">($S87*Q87)</f>
        <v>116.97</v>
      </c>
      <c r="V87" s="4">
        <f t="shared" ref="V87:V121" si="39">($S87*R87)</f>
        <v>11.404999999999998</v>
      </c>
      <c r="W87" s="6"/>
      <c r="X87" s="6"/>
      <c r="Y87" s="6"/>
      <c r="Z87" s="3">
        <v>10</v>
      </c>
      <c r="AA87" s="12">
        <f t="shared" si="37"/>
        <v>68.889999999999986</v>
      </c>
      <c r="AB87" s="12">
        <f t="shared" si="34"/>
        <v>116.97</v>
      </c>
      <c r="AC87" s="12">
        <f t="shared" si="35"/>
        <v>11.404999999999998</v>
      </c>
      <c r="AD87" s="6"/>
      <c r="AE87" s="6"/>
      <c r="AF87" s="6"/>
      <c r="AJ87" s="9"/>
    </row>
    <row r="88" spans="1:36" x14ac:dyDescent="0.2">
      <c r="C88" s="3"/>
      <c r="D88" s="3">
        <v>261170</v>
      </c>
      <c r="E88" s="14">
        <v>50</v>
      </c>
      <c r="F88" s="12">
        <v>0.14157170542635661</v>
      </c>
      <c r="G88" s="12">
        <v>0.43015116279069771</v>
      </c>
      <c r="J88" s="16"/>
      <c r="M88" s="34"/>
      <c r="N88" s="16"/>
      <c r="O88" s="34"/>
      <c r="P88" s="16">
        <v>8.9705000000000013</v>
      </c>
      <c r="Q88" s="16">
        <v>12.0905</v>
      </c>
      <c r="R88" s="16">
        <v>1.3580000000000001</v>
      </c>
      <c r="S88" s="3">
        <v>10</v>
      </c>
      <c r="T88" s="4">
        <f t="shared" si="36"/>
        <v>89.705000000000013</v>
      </c>
      <c r="U88" s="4">
        <f t="shared" si="38"/>
        <v>120.905</v>
      </c>
      <c r="V88" s="4">
        <f t="shared" si="39"/>
        <v>13.580000000000002</v>
      </c>
      <c r="W88" s="6"/>
      <c r="X88" s="6"/>
      <c r="Y88" s="6"/>
      <c r="Z88" s="3">
        <v>5</v>
      </c>
      <c r="AA88" s="12">
        <f t="shared" si="37"/>
        <v>44.852500000000006</v>
      </c>
      <c r="AB88" s="12">
        <f t="shared" si="34"/>
        <v>60.452500000000001</v>
      </c>
      <c r="AC88" s="12">
        <f t="shared" si="35"/>
        <v>6.7900000000000009</v>
      </c>
      <c r="AD88" s="6"/>
      <c r="AE88" s="6"/>
      <c r="AF88" s="6"/>
      <c r="AH88" s="3">
        <v>31.975000000000001</v>
      </c>
      <c r="AJ88" s="9"/>
    </row>
    <row r="89" spans="1:36" x14ac:dyDescent="0.2">
      <c r="C89" s="3"/>
      <c r="D89" s="3">
        <v>261169</v>
      </c>
      <c r="E89" s="14">
        <v>60</v>
      </c>
      <c r="F89" s="12">
        <v>9.2753875968992233E-2</v>
      </c>
      <c r="G89" s="12">
        <v>0.3172412790697674</v>
      </c>
      <c r="J89" s="16"/>
      <c r="M89" s="34"/>
      <c r="N89" s="16"/>
      <c r="O89" s="34"/>
      <c r="P89" s="16">
        <v>11.994999999999999</v>
      </c>
      <c r="Q89" s="16">
        <v>19.378</v>
      </c>
      <c r="R89" s="16">
        <v>1.4754999999999998</v>
      </c>
      <c r="S89" s="3">
        <v>10</v>
      </c>
      <c r="T89" s="4">
        <f t="shared" si="36"/>
        <v>119.94999999999999</v>
      </c>
      <c r="U89" s="4">
        <f t="shared" si="38"/>
        <v>193.78</v>
      </c>
      <c r="V89" s="4">
        <f t="shared" si="39"/>
        <v>14.754999999999999</v>
      </c>
      <c r="W89" s="6"/>
      <c r="X89" s="6"/>
      <c r="Y89" s="6"/>
      <c r="Z89" s="3">
        <v>0</v>
      </c>
      <c r="AD89" s="6"/>
      <c r="AE89" s="6"/>
      <c r="AF89" s="6"/>
      <c r="AJ89" s="9"/>
    </row>
    <row r="90" spans="1:36" x14ac:dyDescent="0.2">
      <c r="C90" s="3"/>
      <c r="D90" s="3">
        <v>261168</v>
      </c>
      <c r="E90" s="14">
        <v>70</v>
      </c>
      <c r="F90" s="12">
        <v>9.2753875968992275E-2</v>
      </c>
      <c r="G90" s="12">
        <v>0.32342877906976741</v>
      </c>
      <c r="J90" s="16"/>
      <c r="M90" s="34"/>
      <c r="N90" s="16"/>
      <c r="O90" s="34"/>
      <c r="P90" s="16">
        <v>12.8445</v>
      </c>
      <c r="Q90" s="16">
        <v>18.499500000000001</v>
      </c>
      <c r="R90" s="16">
        <v>1.6985000000000001</v>
      </c>
      <c r="S90" s="3">
        <v>10</v>
      </c>
      <c r="T90" s="4">
        <f t="shared" si="36"/>
        <v>128.44499999999999</v>
      </c>
      <c r="U90" s="4">
        <f t="shared" si="38"/>
        <v>184.995</v>
      </c>
      <c r="V90" s="4">
        <f t="shared" si="39"/>
        <v>16.984999999999999</v>
      </c>
      <c r="W90" s="6"/>
      <c r="X90" s="6"/>
      <c r="Y90" s="6"/>
      <c r="Z90" s="3">
        <v>0</v>
      </c>
      <c r="AD90" s="6"/>
      <c r="AE90" s="6"/>
      <c r="AF90" s="6"/>
      <c r="AJ90" s="9"/>
    </row>
    <row r="91" spans="1:36" x14ac:dyDescent="0.2">
      <c r="C91" s="3"/>
      <c r="D91" s="3">
        <v>261167</v>
      </c>
      <c r="E91" s="14">
        <v>80</v>
      </c>
      <c r="F91" s="12">
        <v>0.10739922480620151</v>
      </c>
      <c r="G91" s="12">
        <v>0.32760174418604654</v>
      </c>
      <c r="J91" s="16"/>
      <c r="M91" s="34"/>
      <c r="N91" s="16"/>
      <c r="O91" s="34"/>
      <c r="P91" s="16">
        <v>13.324999999999999</v>
      </c>
      <c r="Q91" s="16">
        <v>19.619</v>
      </c>
      <c r="R91" s="16">
        <v>1.6095000000000002</v>
      </c>
      <c r="S91" s="3">
        <v>5</v>
      </c>
      <c r="T91" s="4">
        <f t="shared" si="36"/>
        <v>66.625</v>
      </c>
      <c r="U91" s="4">
        <f t="shared" si="38"/>
        <v>98.094999999999999</v>
      </c>
      <c r="V91" s="4">
        <f t="shared" si="39"/>
        <v>8.0475000000000012</v>
      </c>
      <c r="W91" s="6"/>
      <c r="X91" s="6"/>
      <c r="Y91" s="6"/>
      <c r="Z91" s="3">
        <v>0</v>
      </c>
      <c r="AD91" s="6"/>
      <c r="AE91" s="6"/>
      <c r="AF91" s="6"/>
      <c r="AH91" s="3">
        <v>32.478999999999999</v>
      </c>
      <c r="AJ91" s="9"/>
    </row>
    <row r="92" spans="1:36" x14ac:dyDescent="0.2">
      <c r="A92" s="5">
        <v>37932</v>
      </c>
      <c r="B92" s="19">
        <v>0.55761574074074072</v>
      </c>
      <c r="C92" s="21" t="s">
        <v>42</v>
      </c>
      <c r="D92" s="3">
        <v>261186</v>
      </c>
      <c r="E92" s="14">
        <v>1</v>
      </c>
      <c r="F92" s="12">
        <v>1.3187914728682171</v>
      </c>
      <c r="G92" s="12">
        <v>0.55171918604651182</v>
      </c>
      <c r="H92" s="13">
        <v>53.584779554263562</v>
      </c>
      <c r="I92" s="12">
        <v>36.932164752906978</v>
      </c>
      <c r="J92" s="16">
        <v>48.995903585271314</v>
      </c>
      <c r="K92" s="12">
        <v>28.106823183139539</v>
      </c>
      <c r="L92" s="9">
        <v>311</v>
      </c>
      <c r="M92" s="34">
        <v>94.581138277657146</v>
      </c>
      <c r="N92" s="16">
        <v>6.8425000000000002</v>
      </c>
      <c r="O92" s="34">
        <v>306</v>
      </c>
      <c r="P92" s="22">
        <v>2.7235</v>
      </c>
      <c r="Q92" s="22">
        <v>3.8964999999999996</v>
      </c>
      <c r="R92" s="22">
        <v>0.59299999999999997</v>
      </c>
      <c r="S92" s="3">
        <v>3</v>
      </c>
      <c r="T92" s="4">
        <f>($S92*P92)</f>
        <v>8.1705000000000005</v>
      </c>
      <c r="U92" s="4">
        <f t="shared" si="38"/>
        <v>11.689499999999999</v>
      </c>
      <c r="V92" s="4">
        <f t="shared" si="39"/>
        <v>1.7789999999999999</v>
      </c>
      <c r="W92" s="6">
        <f>SUM(T92:T101)</f>
        <v>427.75200000000001</v>
      </c>
      <c r="X92" s="6">
        <f>SUM(U92:U101)</f>
        <v>526.28</v>
      </c>
      <c r="Y92" s="6">
        <f>SUM(V92:V101)</f>
        <v>65.731750000000005</v>
      </c>
      <c r="Z92" s="3">
        <v>3</v>
      </c>
      <c r="AA92" s="12">
        <f>($Z92*P92)</f>
        <v>8.1705000000000005</v>
      </c>
      <c r="AB92" s="12">
        <f t="shared" ref="AB92:AB98" si="40">($Z92*Q92)</f>
        <v>11.689499999999999</v>
      </c>
      <c r="AC92" s="12">
        <f t="shared" ref="AC92:AC98" si="41">($Z92*R92)</f>
        <v>1.7789999999999999</v>
      </c>
      <c r="AD92" s="6">
        <f>SUM(AA92:AA98)</f>
        <v>144.392</v>
      </c>
      <c r="AE92" s="6">
        <f>SUM(AB92:AB98)</f>
        <v>156.6575</v>
      </c>
      <c r="AF92" s="6">
        <f>SUM(AC92:AC98)</f>
        <v>30.481749999999998</v>
      </c>
      <c r="AH92" s="3">
        <v>30.381</v>
      </c>
      <c r="AJ92" s="9"/>
    </row>
    <row r="93" spans="1:36" x14ac:dyDescent="0.2">
      <c r="C93" s="3"/>
      <c r="D93" s="3">
        <v>261185</v>
      </c>
      <c r="E93" s="14">
        <v>5</v>
      </c>
      <c r="F93" s="12">
        <v>1.3187914728682169</v>
      </c>
      <c r="G93" s="12">
        <v>0.63969418604651218</v>
      </c>
      <c r="J93" s="16"/>
      <c r="M93" s="34"/>
      <c r="N93" s="16"/>
      <c r="O93" s="34"/>
      <c r="P93" s="22">
        <v>2.9045000000000001</v>
      </c>
      <c r="Q93" s="22">
        <v>3.1165000000000003</v>
      </c>
      <c r="R93" s="22">
        <v>0.59199999999999997</v>
      </c>
      <c r="S93" s="3">
        <v>4.5</v>
      </c>
      <c r="T93" s="4">
        <f t="shared" ref="T93:T101" si="42">($S93*P93)</f>
        <v>13.07025</v>
      </c>
      <c r="U93" s="4">
        <f t="shared" si="38"/>
        <v>14.024250000000002</v>
      </c>
      <c r="V93" s="4">
        <f t="shared" si="39"/>
        <v>2.6639999999999997</v>
      </c>
      <c r="W93" s="6"/>
      <c r="X93" s="6"/>
      <c r="Y93" s="6"/>
      <c r="Z93" s="3">
        <v>4.5</v>
      </c>
      <c r="AA93" s="12">
        <f t="shared" ref="AA93:AA98" si="43">($Z93*P93)</f>
        <v>13.07025</v>
      </c>
      <c r="AB93" s="12">
        <f t="shared" si="40"/>
        <v>14.024250000000002</v>
      </c>
      <c r="AC93" s="12">
        <f t="shared" si="41"/>
        <v>2.6639999999999997</v>
      </c>
      <c r="AD93" s="6"/>
      <c r="AE93" s="6"/>
      <c r="AF93" s="6"/>
      <c r="AJ93" s="9"/>
    </row>
    <row r="94" spans="1:36" x14ac:dyDescent="0.2">
      <c r="C94" s="3"/>
      <c r="D94" s="3">
        <v>261184</v>
      </c>
      <c r="E94" s="14">
        <v>10</v>
      </c>
      <c r="F94" s="12">
        <v>1.1973238372093022</v>
      </c>
      <c r="G94" s="12">
        <v>0.69305886627906998</v>
      </c>
      <c r="J94" s="16"/>
      <c r="M94" s="34"/>
      <c r="N94" s="16"/>
      <c r="O94" s="34"/>
      <c r="P94" s="22">
        <v>3.0095000000000001</v>
      </c>
      <c r="Q94" s="22">
        <v>2.9735</v>
      </c>
      <c r="R94" s="22">
        <v>0.62250000000000005</v>
      </c>
      <c r="S94" s="3">
        <v>7.5</v>
      </c>
      <c r="T94" s="4">
        <f t="shared" si="42"/>
        <v>22.571249999999999</v>
      </c>
      <c r="U94" s="4">
        <f t="shared" si="38"/>
        <v>22.30125</v>
      </c>
      <c r="V94" s="4">
        <f t="shared" si="39"/>
        <v>4.6687500000000002</v>
      </c>
      <c r="W94" s="6"/>
      <c r="X94" s="6"/>
      <c r="Y94" s="6"/>
      <c r="Z94" s="3">
        <v>7.5</v>
      </c>
      <c r="AA94" s="12">
        <f t="shared" si="43"/>
        <v>22.571249999999999</v>
      </c>
      <c r="AB94" s="12">
        <f t="shared" si="40"/>
        <v>22.30125</v>
      </c>
      <c r="AC94" s="12">
        <f t="shared" si="41"/>
        <v>4.6687500000000002</v>
      </c>
      <c r="AD94" s="6"/>
      <c r="AE94" s="6"/>
      <c r="AF94" s="6"/>
      <c r="AJ94" s="9"/>
    </row>
    <row r="95" spans="1:36" x14ac:dyDescent="0.2">
      <c r="C95" s="3"/>
      <c r="D95" s="3">
        <v>261183</v>
      </c>
      <c r="E95" s="14">
        <v>20</v>
      </c>
      <c r="F95" s="12">
        <v>1.2146763565891474</v>
      </c>
      <c r="G95" s="12">
        <v>0.69800319767441854</v>
      </c>
      <c r="J95" s="16"/>
      <c r="M95" s="34">
        <v>90.674652969739626</v>
      </c>
      <c r="N95" s="16">
        <v>6.8810000000000002</v>
      </c>
      <c r="O95" s="34">
        <v>307</v>
      </c>
      <c r="P95" s="22">
        <v>2.8679999999999999</v>
      </c>
      <c r="Q95" s="22">
        <v>2.9510000000000001</v>
      </c>
      <c r="R95" s="22">
        <v>0.61250000000000004</v>
      </c>
      <c r="S95" s="3">
        <v>10</v>
      </c>
      <c r="T95" s="4">
        <f t="shared" si="42"/>
        <v>28.68</v>
      </c>
      <c r="U95" s="4">
        <f t="shared" si="38"/>
        <v>29.51</v>
      </c>
      <c r="V95" s="4">
        <f t="shared" si="39"/>
        <v>6.125</v>
      </c>
      <c r="W95" s="6"/>
      <c r="X95" s="6"/>
      <c r="Y95" s="6"/>
      <c r="Z95" s="3">
        <v>10</v>
      </c>
      <c r="AA95" s="12">
        <f t="shared" si="43"/>
        <v>28.68</v>
      </c>
      <c r="AB95" s="12">
        <f t="shared" si="40"/>
        <v>29.51</v>
      </c>
      <c r="AC95" s="12">
        <f t="shared" si="41"/>
        <v>6.125</v>
      </c>
      <c r="AD95" s="6"/>
      <c r="AE95" s="6"/>
      <c r="AF95" s="6"/>
      <c r="AH95" s="3">
        <v>30.661999999999999</v>
      </c>
      <c r="AJ95" s="9"/>
    </row>
    <row r="96" spans="1:36" x14ac:dyDescent="0.2">
      <c r="C96" s="3"/>
      <c r="D96" s="3">
        <v>261182</v>
      </c>
      <c r="E96" s="14">
        <v>30</v>
      </c>
      <c r="F96" s="12">
        <v>1.0411511627906977</v>
      </c>
      <c r="G96" s="12">
        <v>0.64855988372092999</v>
      </c>
      <c r="J96" s="16"/>
      <c r="M96" s="34"/>
      <c r="N96" s="16"/>
      <c r="O96" s="34"/>
      <c r="P96" s="22">
        <v>2.3985000000000003</v>
      </c>
      <c r="Q96" s="22">
        <v>2.6884999999999999</v>
      </c>
      <c r="R96" s="22">
        <v>0.59149999999999991</v>
      </c>
      <c r="S96" s="3">
        <v>10</v>
      </c>
      <c r="T96" s="4">
        <f t="shared" si="42"/>
        <v>23.985000000000003</v>
      </c>
      <c r="U96" s="4">
        <f t="shared" si="38"/>
        <v>26.884999999999998</v>
      </c>
      <c r="V96" s="4">
        <f t="shared" si="39"/>
        <v>5.9149999999999991</v>
      </c>
      <c r="W96" s="6"/>
      <c r="X96" s="6"/>
      <c r="Y96" s="6"/>
      <c r="Z96" s="3">
        <v>10</v>
      </c>
      <c r="AA96" s="12">
        <f t="shared" si="43"/>
        <v>23.985000000000003</v>
      </c>
      <c r="AB96" s="12">
        <f t="shared" si="40"/>
        <v>26.884999999999998</v>
      </c>
      <c r="AC96" s="12">
        <f t="shared" si="41"/>
        <v>5.9149999999999991</v>
      </c>
      <c r="AD96" s="6"/>
      <c r="AE96" s="6"/>
      <c r="AF96" s="6"/>
      <c r="AJ96" s="9"/>
    </row>
    <row r="97" spans="1:36" x14ac:dyDescent="0.2">
      <c r="C97" s="3"/>
      <c r="D97" s="3">
        <v>261181</v>
      </c>
      <c r="E97" s="14">
        <v>40</v>
      </c>
      <c r="F97" s="12">
        <v>0.65415891472868215</v>
      </c>
      <c r="G97" s="12">
        <v>0.35964244186046501</v>
      </c>
      <c r="J97" s="16"/>
      <c r="M97" s="34"/>
      <c r="N97" s="16"/>
      <c r="O97" s="34"/>
      <c r="P97" s="22">
        <v>1.9179999999999999</v>
      </c>
      <c r="Q97" s="22">
        <v>2.3979999999999997</v>
      </c>
      <c r="R97" s="22">
        <v>0.50800000000000001</v>
      </c>
      <c r="S97" s="3">
        <v>10</v>
      </c>
      <c r="T97" s="4">
        <f t="shared" si="42"/>
        <v>19.18</v>
      </c>
      <c r="U97" s="4">
        <f t="shared" si="38"/>
        <v>23.979999999999997</v>
      </c>
      <c r="V97" s="4">
        <f t="shared" si="39"/>
        <v>5.08</v>
      </c>
      <c r="W97" s="6"/>
      <c r="X97" s="6"/>
      <c r="Y97" s="6"/>
      <c r="Z97" s="3">
        <v>10</v>
      </c>
      <c r="AA97" s="12">
        <f t="shared" si="43"/>
        <v>19.18</v>
      </c>
      <c r="AB97" s="12">
        <f t="shared" si="40"/>
        <v>23.979999999999997</v>
      </c>
      <c r="AC97" s="12">
        <f t="shared" si="41"/>
        <v>5.08</v>
      </c>
      <c r="AD97" s="6"/>
      <c r="AE97" s="6"/>
      <c r="AF97" s="6"/>
      <c r="AJ97" s="9"/>
    </row>
    <row r="98" spans="1:36" x14ac:dyDescent="0.2">
      <c r="C98" s="3"/>
      <c r="D98" s="3">
        <v>261180</v>
      </c>
      <c r="E98" s="14">
        <v>50</v>
      </c>
      <c r="F98" s="12">
        <v>0.20503488372093023</v>
      </c>
      <c r="G98" s="12">
        <v>0.26260901162790695</v>
      </c>
      <c r="J98" s="16"/>
      <c r="M98" s="34">
        <v>89.398324880546568</v>
      </c>
      <c r="N98" s="16">
        <v>6.8334999999999999</v>
      </c>
      <c r="O98" s="34">
        <v>305</v>
      </c>
      <c r="P98" s="22">
        <v>5.7469999999999999</v>
      </c>
      <c r="Q98" s="22">
        <v>5.6535000000000002</v>
      </c>
      <c r="R98" s="22">
        <v>0.85</v>
      </c>
      <c r="S98" s="3">
        <v>10</v>
      </c>
      <c r="T98" s="4">
        <f t="shared" si="42"/>
        <v>57.47</v>
      </c>
      <c r="U98" s="4">
        <f t="shared" si="38"/>
        <v>56.535000000000004</v>
      </c>
      <c r="V98" s="4">
        <f t="shared" si="39"/>
        <v>8.5</v>
      </c>
      <c r="W98" s="6"/>
      <c r="X98" s="6"/>
      <c r="Y98" s="6"/>
      <c r="Z98" s="3">
        <v>5</v>
      </c>
      <c r="AA98" s="12">
        <f t="shared" si="43"/>
        <v>28.734999999999999</v>
      </c>
      <c r="AB98" s="12">
        <f t="shared" si="40"/>
        <v>28.267500000000002</v>
      </c>
      <c r="AC98" s="12">
        <f t="shared" si="41"/>
        <v>4.25</v>
      </c>
      <c r="AD98" s="6"/>
      <c r="AE98" s="6"/>
      <c r="AF98" s="6"/>
      <c r="AH98" s="3">
        <v>31.489000000000001</v>
      </c>
      <c r="AJ98" s="9"/>
    </row>
    <row r="99" spans="1:36" x14ac:dyDescent="0.2">
      <c r="C99" s="3"/>
      <c r="D99" s="3">
        <v>261179</v>
      </c>
      <c r="E99" s="14">
        <v>60</v>
      </c>
      <c r="F99" s="12">
        <v>0.20015310077519377</v>
      </c>
      <c r="G99" s="12">
        <v>0.23028052325581394</v>
      </c>
      <c r="J99" s="16"/>
      <c r="M99" s="34"/>
      <c r="N99" s="16"/>
      <c r="O99" s="34"/>
      <c r="P99" s="22">
        <v>7.1255000000000006</v>
      </c>
      <c r="Q99" s="22">
        <v>7.008</v>
      </c>
      <c r="R99" s="22">
        <v>1.0489999999999999</v>
      </c>
      <c r="S99" s="3">
        <v>10</v>
      </c>
      <c r="T99" s="4">
        <f t="shared" si="42"/>
        <v>71.25500000000001</v>
      </c>
      <c r="U99" s="4">
        <f t="shared" si="38"/>
        <v>70.08</v>
      </c>
      <c r="V99" s="4">
        <f t="shared" si="39"/>
        <v>10.489999999999998</v>
      </c>
      <c r="W99" s="6"/>
      <c r="X99" s="6"/>
      <c r="Y99" s="6"/>
      <c r="Z99" s="3">
        <v>0</v>
      </c>
      <c r="AD99" s="6"/>
      <c r="AE99" s="6"/>
      <c r="AF99" s="6"/>
      <c r="AJ99" s="9"/>
    </row>
    <row r="100" spans="1:36" x14ac:dyDescent="0.2">
      <c r="C100" s="3"/>
      <c r="D100" s="3">
        <v>261178</v>
      </c>
      <c r="E100" s="14">
        <v>70</v>
      </c>
      <c r="F100" s="12">
        <v>7.8108527131782915E-2</v>
      </c>
      <c r="G100" s="12">
        <v>0.2945058139534884</v>
      </c>
      <c r="J100" s="16"/>
      <c r="M100" s="34"/>
      <c r="N100" s="16"/>
      <c r="O100" s="34"/>
      <c r="P100" s="22">
        <v>11.3805</v>
      </c>
      <c r="Q100" s="22">
        <v>15.224499999999999</v>
      </c>
      <c r="R100" s="22">
        <v>1.25</v>
      </c>
      <c r="S100" s="3">
        <v>10</v>
      </c>
      <c r="T100" s="4">
        <f t="shared" si="42"/>
        <v>113.80499999999999</v>
      </c>
      <c r="U100" s="4">
        <f t="shared" si="38"/>
        <v>152.245</v>
      </c>
      <c r="V100" s="4">
        <f t="shared" si="39"/>
        <v>12.5</v>
      </c>
      <c r="W100" s="6"/>
      <c r="X100" s="6"/>
      <c r="Y100" s="6"/>
      <c r="Z100" s="3">
        <v>0</v>
      </c>
      <c r="AD100" s="6"/>
      <c r="AE100" s="6"/>
      <c r="AF100" s="6"/>
      <c r="AJ100" s="9"/>
    </row>
    <row r="101" spans="1:36" x14ac:dyDescent="0.2">
      <c r="C101" s="3"/>
      <c r="D101" s="3">
        <v>261177</v>
      </c>
      <c r="E101" s="14">
        <v>80</v>
      </c>
      <c r="F101" s="12">
        <v>0.15621705426356589</v>
      </c>
      <c r="G101" s="12">
        <v>0.45288662790697665</v>
      </c>
      <c r="J101" s="16"/>
      <c r="M101" s="34">
        <v>69.664706555043892</v>
      </c>
      <c r="N101" s="16">
        <v>5.6159999999999997</v>
      </c>
      <c r="O101" s="34">
        <v>251</v>
      </c>
      <c r="P101" s="22">
        <v>13.913</v>
      </c>
      <c r="Q101" s="22">
        <v>23.805999999999997</v>
      </c>
      <c r="R101" s="22">
        <v>1.6019999999999999</v>
      </c>
      <c r="S101" s="3">
        <v>5</v>
      </c>
      <c r="T101" s="4">
        <f t="shared" si="42"/>
        <v>69.564999999999998</v>
      </c>
      <c r="U101" s="4">
        <f t="shared" si="38"/>
        <v>119.02999999999999</v>
      </c>
      <c r="V101" s="4">
        <f t="shared" si="39"/>
        <v>8.01</v>
      </c>
      <c r="W101" s="6"/>
      <c r="X101" s="6"/>
      <c r="Y101" s="6"/>
      <c r="Z101" s="3">
        <v>0</v>
      </c>
      <c r="AD101" s="6"/>
      <c r="AE101" s="6"/>
      <c r="AF101" s="6"/>
      <c r="AH101" s="3">
        <v>32.264000000000003</v>
      </c>
      <c r="AJ101" s="9"/>
    </row>
    <row r="102" spans="1:36" x14ac:dyDescent="0.2">
      <c r="A102" s="5">
        <v>37943</v>
      </c>
      <c r="B102" s="19">
        <v>0.65181712962962968</v>
      </c>
      <c r="C102" s="21" t="s">
        <v>97</v>
      </c>
      <c r="D102" s="3">
        <v>261196</v>
      </c>
      <c r="E102" s="14">
        <v>1</v>
      </c>
      <c r="F102" s="12">
        <v>0.82013953488372082</v>
      </c>
      <c r="G102" s="12">
        <v>0.3574360465116278</v>
      </c>
      <c r="H102" s="13">
        <v>35.86645930232558</v>
      </c>
      <c r="I102" s="12">
        <v>25.641935319767441</v>
      </c>
      <c r="J102" s="16">
        <v>29.837457364341084</v>
      </c>
      <c r="K102" s="12">
        <v>17.334377180232558</v>
      </c>
      <c r="L102" s="9">
        <v>322</v>
      </c>
      <c r="M102" s="34">
        <v>93.461070145740706</v>
      </c>
      <c r="N102" s="16">
        <v>7.1470000000000002</v>
      </c>
      <c r="O102" s="34">
        <v>319</v>
      </c>
      <c r="P102" s="22">
        <v>5.7355</v>
      </c>
      <c r="Q102" s="22">
        <v>5.2359999999999998</v>
      </c>
      <c r="R102" s="22">
        <v>0.78049999999999997</v>
      </c>
      <c r="S102" s="3">
        <v>3</v>
      </c>
      <c r="T102" s="4">
        <f>($S102*P102)</f>
        <v>17.206499999999998</v>
      </c>
      <c r="U102" s="4">
        <f t="shared" si="38"/>
        <v>15.707999999999998</v>
      </c>
      <c r="V102" s="4">
        <f t="shared" si="39"/>
        <v>2.3414999999999999</v>
      </c>
      <c r="W102" s="6">
        <f>SUM(T102:T111)</f>
        <v>511.2059999999999</v>
      </c>
      <c r="X102" s="6">
        <f>SUM(U102:U111)</f>
        <v>543.21499999999992</v>
      </c>
      <c r="Y102" s="6">
        <f>SUM(V102:V111)</f>
        <v>68.420500000000004</v>
      </c>
      <c r="Z102" s="3">
        <v>3</v>
      </c>
      <c r="AA102" s="12">
        <f>($Z102*P102)</f>
        <v>17.206499999999998</v>
      </c>
      <c r="AB102" s="12">
        <f t="shared" ref="AB102:AB108" si="44">($Z102*Q102)</f>
        <v>15.707999999999998</v>
      </c>
      <c r="AC102" s="12">
        <f t="shared" ref="AC102:AC108" si="45">($Z102*R102)</f>
        <v>2.3414999999999999</v>
      </c>
      <c r="AD102" s="6">
        <f>SUM(AA102:AA108)</f>
        <v>270.99099999999999</v>
      </c>
      <c r="AE102" s="6">
        <f>SUM(AB102:AB108)</f>
        <v>252.14999999999998</v>
      </c>
      <c r="AF102" s="6">
        <f>SUM(AC102:AC108)</f>
        <v>38.660499999999999</v>
      </c>
      <c r="AH102" s="3">
        <v>30.603999999999999</v>
      </c>
      <c r="AJ102" s="9"/>
    </row>
    <row r="103" spans="1:36" x14ac:dyDescent="0.2">
      <c r="C103" s="3"/>
      <c r="D103" s="3">
        <v>261195</v>
      </c>
      <c r="E103" s="14">
        <v>5</v>
      </c>
      <c r="F103" s="12">
        <v>0.75179457364341085</v>
      </c>
      <c r="G103" s="12">
        <v>0.33796220930232546</v>
      </c>
      <c r="M103" s="34"/>
      <c r="N103" s="16"/>
      <c r="O103" s="34"/>
      <c r="P103" s="22">
        <v>5.7110000000000003</v>
      </c>
      <c r="Q103" s="22">
        <v>5.2785000000000002</v>
      </c>
      <c r="R103" s="22">
        <v>0.83450000000000002</v>
      </c>
      <c r="S103" s="3">
        <v>4.5</v>
      </c>
      <c r="T103" s="4">
        <f t="shared" ref="T103:T111" si="46">($S103*P103)</f>
        <v>25.6995</v>
      </c>
      <c r="U103" s="4">
        <f t="shared" si="38"/>
        <v>23.753250000000001</v>
      </c>
      <c r="V103" s="4">
        <f t="shared" si="39"/>
        <v>3.7552500000000002</v>
      </c>
      <c r="W103" s="6"/>
      <c r="X103" s="6"/>
      <c r="Y103" s="6"/>
      <c r="Z103" s="3">
        <v>4.5</v>
      </c>
      <c r="AA103" s="12">
        <f t="shared" ref="AA103:AA108" si="47">($Z103*P103)</f>
        <v>25.6995</v>
      </c>
      <c r="AB103" s="12">
        <f t="shared" si="44"/>
        <v>23.753250000000001</v>
      </c>
      <c r="AC103" s="12">
        <f t="shared" si="45"/>
        <v>3.7552500000000002</v>
      </c>
      <c r="AD103" s="6"/>
      <c r="AE103" s="6"/>
      <c r="AF103" s="6"/>
      <c r="AJ103" s="9"/>
    </row>
    <row r="104" spans="1:36" x14ac:dyDescent="0.2">
      <c r="C104" s="3"/>
      <c r="D104" s="3">
        <v>261194</v>
      </c>
      <c r="E104" s="14">
        <v>10</v>
      </c>
      <c r="F104" s="12">
        <v>0.63463178294573652</v>
      </c>
      <c r="G104" s="12">
        <v>0.37264098837209292</v>
      </c>
      <c r="M104" s="34"/>
      <c r="N104" s="16"/>
      <c r="O104" s="34"/>
      <c r="P104" s="22">
        <v>5.4659999999999993</v>
      </c>
      <c r="Q104" s="22">
        <v>5.0635000000000003</v>
      </c>
      <c r="R104" s="22">
        <v>0.76649999999999996</v>
      </c>
      <c r="S104" s="3">
        <v>7.5</v>
      </c>
      <c r="T104" s="4">
        <f t="shared" si="46"/>
        <v>40.994999999999997</v>
      </c>
      <c r="U104" s="4">
        <f t="shared" si="38"/>
        <v>37.97625</v>
      </c>
      <c r="V104" s="4">
        <f t="shared" si="39"/>
        <v>5.7487499999999994</v>
      </c>
      <c r="W104" s="6"/>
      <c r="X104" s="6"/>
      <c r="Y104" s="6"/>
      <c r="Z104" s="3">
        <v>7.5</v>
      </c>
      <c r="AA104" s="12">
        <f t="shared" si="47"/>
        <v>40.994999999999997</v>
      </c>
      <c r="AB104" s="12">
        <f t="shared" si="44"/>
        <v>37.97625</v>
      </c>
      <c r="AC104" s="12">
        <f t="shared" si="45"/>
        <v>5.7487499999999994</v>
      </c>
      <c r="AD104" s="6"/>
      <c r="AE104" s="6"/>
      <c r="AF104" s="6"/>
      <c r="AJ104" s="9"/>
    </row>
    <row r="105" spans="1:36" x14ac:dyDescent="0.2">
      <c r="C105" s="3"/>
      <c r="D105" s="3">
        <v>261193</v>
      </c>
      <c r="E105" s="14">
        <v>20</v>
      </c>
      <c r="F105" s="12">
        <v>0.61022286821705418</v>
      </c>
      <c r="G105" s="12">
        <v>0.37187354651162785</v>
      </c>
      <c r="M105" s="34">
        <v>93.543234029003244</v>
      </c>
      <c r="N105" s="16">
        <v>7.1064999999999996</v>
      </c>
      <c r="O105" s="34">
        <v>317.5</v>
      </c>
      <c r="P105" s="22">
        <v>5.5220000000000002</v>
      </c>
      <c r="Q105" s="22">
        <v>5.0324999999999998</v>
      </c>
      <c r="R105" s="22">
        <v>0.77550000000000008</v>
      </c>
      <c r="S105" s="3">
        <v>10</v>
      </c>
      <c r="T105" s="4">
        <f t="shared" si="46"/>
        <v>55.22</v>
      </c>
      <c r="U105" s="4">
        <f t="shared" si="38"/>
        <v>50.324999999999996</v>
      </c>
      <c r="V105" s="4">
        <f t="shared" si="39"/>
        <v>7.7550000000000008</v>
      </c>
      <c r="W105" s="6"/>
      <c r="X105" s="6"/>
      <c r="Y105" s="6"/>
      <c r="Z105" s="3">
        <v>10</v>
      </c>
      <c r="AA105" s="12">
        <f t="shared" si="47"/>
        <v>55.22</v>
      </c>
      <c r="AB105" s="12">
        <f t="shared" si="44"/>
        <v>50.324999999999996</v>
      </c>
      <c r="AC105" s="12">
        <f t="shared" si="45"/>
        <v>7.7550000000000008</v>
      </c>
      <c r="AD105" s="6"/>
      <c r="AE105" s="6"/>
      <c r="AF105" s="6"/>
      <c r="AH105" s="3">
        <v>30.692</v>
      </c>
      <c r="AJ105" s="9"/>
    </row>
    <row r="106" spans="1:36" x14ac:dyDescent="0.2">
      <c r="C106" s="3"/>
      <c r="D106" s="3">
        <v>261192</v>
      </c>
      <c r="E106" s="14">
        <v>30</v>
      </c>
      <c r="F106" s="12">
        <v>0.56628682170542621</v>
      </c>
      <c r="G106" s="12">
        <v>0.35935465116279081</v>
      </c>
      <c r="M106" s="34"/>
      <c r="N106" s="16"/>
      <c r="O106" s="34"/>
      <c r="P106" s="22">
        <v>5.3885000000000005</v>
      </c>
      <c r="Q106" s="22">
        <v>5.056</v>
      </c>
      <c r="R106" s="22">
        <v>0.76550000000000007</v>
      </c>
      <c r="S106" s="3">
        <v>10</v>
      </c>
      <c r="T106" s="4">
        <f t="shared" si="46"/>
        <v>53.885000000000005</v>
      </c>
      <c r="U106" s="4">
        <f t="shared" si="38"/>
        <v>50.56</v>
      </c>
      <c r="V106" s="4">
        <f t="shared" si="39"/>
        <v>7.6550000000000011</v>
      </c>
      <c r="W106" s="6"/>
      <c r="X106" s="6"/>
      <c r="Y106" s="6"/>
      <c r="Z106" s="3">
        <v>10</v>
      </c>
      <c r="AA106" s="12">
        <f t="shared" si="47"/>
        <v>53.885000000000005</v>
      </c>
      <c r="AB106" s="12">
        <f t="shared" si="44"/>
        <v>50.56</v>
      </c>
      <c r="AC106" s="12">
        <f t="shared" si="45"/>
        <v>7.6550000000000011</v>
      </c>
      <c r="AD106" s="6"/>
      <c r="AE106" s="6"/>
      <c r="AF106" s="6"/>
      <c r="AJ106" s="9"/>
    </row>
    <row r="107" spans="1:36" x14ac:dyDescent="0.2">
      <c r="C107" s="3"/>
      <c r="D107" s="3">
        <v>261191</v>
      </c>
      <c r="E107" s="14">
        <v>40</v>
      </c>
      <c r="F107" s="12">
        <v>0.52723255813953496</v>
      </c>
      <c r="G107" s="12">
        <v>0.31110174418604641</v>
      </c>
      <c r="M107" s="34"/>
      <c r="N107" s="16"/>
      <c r="O107" s="34"/>
      <c r="P107" s="22">
        <v>5.2084999999999999</v>
      </c>
      <c r="Q107" s="22">
        <v>4.9510000000000005</v>
      </c>
      <c r="R107" s="22">
        <v>0.76900000000000002</v>
      </c>
      <c r="S107" s="3">
        <v>10</v>
      </c>
      <c r="T107" s="4">
        <f t="shared" si="46"/>
        <v>52.085000000000001</v>
      </c>
      <c r="U107" s="4">
        <f t="shared" si="38"/>
        <v>49.510000000000005</v>
      </c>
      <c r="V107" s="4">
        <f t="shared" si="39"/>
        <v>7.69</v>
      </c>
      <c r="W107" s="6"/>
      <c r="X107" s="6"/>
      <c r="Y107" s="6"/>
      <c r="Z107" s="3">
        <v>10</v>
      </c>
      <c r="AA107" s="12">
        <f t="shared" si="47"/>
        <v>52.085000000000001</v>
      </c>
      <c r="AB107" s="12">
        <f t="shared" si="44"/>
        <v>49.510000000000005</v>
      </c>
      <c r="AC107" s="12">
        <f t="shared" si="45"/>
        <v>7.69</v>
      </c>
      <c r="AD107" s="6"/>
      <c r="AE107" s="6"/>
      <c r="AF107" s="6"/>
      <c r="AJ107" s="9"/>
    </row>
    <row r="108" spans="1:36" x14ac:dyDescent="0.2">
      <c r="C108" s="3"/>
      <c r="D108" s="3">
        <v>261190</v>
      </c>
      <c r="E108" s="14">
        <v>50</v>
      </c>
      <c r="F108" s="12">
        <v>0.43936046511627908</v>
      </c>
      <c r="G108" s="12">
        <v>0.3046264534883722</v>
      </c>
      <c r="M108" s="34">
        <v>93.495987831986014</v>
      </c>
      <c r="N108" s="16">
        <v>7.0685000000000002</v>
      </c>
      <c r="O108" s="34">
        <v>316</v>
      </c>
      <c r="P108" s="22">
        <v>5.18</v>
      </c>
      <c r="Q108" s="22">
        <v>4.8635000000000002</v>
      </c>
      <c r="R108" s="22">
        <v>0.74299999999999999</v>
      </c>
      <c r="S108" s="3">
        <v>10</v>
      </c>
      <c r="T108" s="4">
        <f t="shared" si="46"/>
        <v>51.8</v>
      </c>
      <c r="U108" s="4">
        <f t="shared" si="38"/>
        <v>48.635000000000005</v>
      </c>
      <c r="V108" s="4">
        <f t="shared" si="39"/>
        <v>7.43</v>
      </c>
      <c r="W108" s="6"/>
      <c r="X108" s="6"/>
      <c r="Y108" s="6"/>
      <c r="Z108" s="3">
        <v>5</v>
      </c>
      <c r="AA108" s="12">
        <f t="shared" si="47"/>
        <v>25.9</v>
      </c>
      <c r="AB108" s="12">
        <f t="shared" si="44"/>
        <v>24.317500000000003</v>
      </c>
      <c r="AC108" s="12">
        <f t="shared" si="45"/>
        <v>3.7149999999999999</v>
      </c>
      <c r="AD108" s="6"/>
      <c r="AE108" s="6"/>
      <c r="AF108" s="6"/>
      <c r="AH108" s="3">
        <v>30.943000000000001</v>
      </c>
      <c r="AJ108" s="9"/>
    </row>
    <row r="109" spans="1:36" x14ac:dyDescent="0.2">
      <c r="C109" s="3"/>
      <c r="D109" s="3">
        <v>261189</v>
      </c>
      <c r="E109" s="14">
        <v>60</v>
      </c>
      <c r="F109" s="12">
        <v>0.17086240310077522</v>
      </c>
      <c r="G109" s="12">
        <v>0.25905959302325576</v>
      </c>
      <c r="M109" s="34"/>
      <c r="N109" s="16"/>
      <c r="O109" s="34"/>
      <c r="P109" s="22">
        <v>6.5655000000000001</v>
      </c>
      <c r="Q109" s="22">
        <v>7.7279999999999998</v>
      </c>
      <c r="R109" s="22">
        <v>0.88100000000000001</v>
      </c>
      <c r="S109" s="3">
        <v>10</v>
      </c>
      <c r="T109" s="4">
        <f t="shared" si="46"/>
        <v>65.655000000000001</v>
      </c>
      <c r="U109" s="4">
        <f t="shared" si="38"/>
        <v>77.28</v>
      </c>
      <c r="V109" s="4">
        <f t="shared" si="39"/>
        <v>8.81</v>
      </c>
      <c r="W109" s="6"/>
      <c r="X109" s="6"/>
      <c r="Y109" s="6"/>
      <c r="Z109" s="3">
        <v>0</v>
      </c>
      <c r="AD109" s="6"/>
      <c r="AE109" s="6"/>
      <c r="AF109" s="6"/>
      <c r="AJ109" s="9"/>
    </row>
    <row r="110" spans="1:36" x14ac:dyDescent="0.2">
      <c r="C110" s="3"/>
      <c r="D110" s="3">
        <v>261188</v>
      </c>
      <c r="E110" s="14">
        <v>70</v>
      </c>
      <c r="F110" s="12">
        <v>0.14157170542635661</v>
      </c>
      <c r="G110" s="12">
        <v>0.23215116279069775</v>
      </c>
      <c r="M110" s="34"/>
      <c r="N110" s="16"/>
      <c r="O110" s="34"/>
      <c r="P110" s="22">
        <v>9.2750000000000004</v>
      </c>
      <c r="Q110" s="22">
        <v>11.3285</v>
      </c>
      <c r="R110" s="22">
        <v>1.0575000000000001</v>
      </c>
      <c r="S110" s="3">
        <v>10</v>
      </c>
      <c r="T110" s="4">
        <f t="shared" si="46"/>
        <v>92.75</v>
      </c>
      <c r="U110" s="4">
        <f t="shared" si="38"/>
        <v>113.285</v>
      </c>
      <c r="V110" s="4">
        <f t="shared" si="39"/>
        <v>10.575000000000001</v>
      </c>
      <c r="W110" s="6"/>
      <c r="X110" s="6"/>
      <c r="Y110" s="6"/>
      <c r="Z110" s="3">
        <v>0</v>
      </c>
      <c r="AD110" s="6"/>
      <c r="AE110" s="6"/>
      <c r="AF110" s="6"/>
      <c r="AJ110" s="9"/>
    </row>
    <row r="111" spans="1:36" x14ac:dyDescent="0.2">
      <c r="C111" s="3"/>
      <c r="D111" s="3">
        <v>261187</v>
      </c>
      <c r="E111" s="14">
        <v>80</v>
      </c>
      <c r="F111" s="12">
        <v>0.14157170542635655</v>
      </c>
      <c r="G111" s="12">
        <v>0.3744636627906977</v>
      </c>
      <c r="M111" s="34">
        <v>79.348559479516766</v>
      </c>
      <c r="N111" s="16">
        <v>6.2915000000000001</v>
      </c>
      <c r="O111" s="34">
        <v>281</v>
      </c>
      <c r="P111" s="22">
        <v>11.181999999999999</v>
      </c>
      <c r="Q111" s="22">
        <v>15.236499999999999</v>
      </c>
      <c r="R111" s="22">
        <v>1.3319999999999999</v>
      </c>
      <c r="S111" s="3">
        <v>5</v>
      </c>
      <c r="T111" s="4">
        <f t="shared" si="46"/>
        <v>55.91</v>
      </c>
      <c r="U111" s="4">
        <f t="shared" si="38"/>
        <v>76.182500000000005</v>
      </c>
      <c r="V111" s="4">
        <f t="shared" si="39"/>
        <v>6.6599999999999993</v>
      </c>
      <c r="W111" s="6"/>
      <c r="X111" s="6"/>
      <c r="Y111" s="6"/>
      <c r="Z111" s="3">
        <v>0</v>
      </c>
      <c r="AD111" s="6"/>
      <c r="AE111" s="6"/>
      <c r="AF111" s="6"/>
      <c r="AH111" s="3">
        <v>32.018000000000001</v>
      </c>
      <c r="AJ111" s="9"/>
    </row>
    <row r="112" spans="1:36" x14ac:dyDescent="0.2">
      <c r="A112" s="5">
        <v>37965</v>
      </c>
      <c r="B112" s="19">
        <v>0.56295138888888896</v>
      </c>
      <c r="C112" s="21" t="s">
        <v>98</v>
      </c>
      <c r="D112" s="33">
        <v>260710</v>
      </c>
      <c r="E112" s="14">
        <v>1</v>
      </c>
      <c r="F112" s="12">
        <v>0.71274031007751937</v>
      </c>
      <c r="G112" s="12">
        <v>0.63620930232558159</v>
      </c>
      <c r="H112" s="13">
        <v>35.968976744186044</v>
      </c>
      <c r="I112" s="12">
        <v>36.52092732558139</v>
      </c>
      <c r="J112" s="13">
        <v>24.643240310077516</v>
      </c>
      <c r="K112" s="12">
        <v>25.683209302325579</v>
      </c>
      <c r="L112" s="9">
        <v>344</v>
      </c>
      <c r="M112" s="34">
        <v>90.198933860520924</v>
      </c>
      <c r="N112" s="16">
        <v>7.0069999999999997</v>
      </c>
      <c r="O112" s="34">
        <v>313</v>
      </c>
      <c r="P112" s="22">
        <v>5.4024999999999999</v>
      </c>
      <c r="Q112" s="22">
        <v>7.8290000000000006</v>
      </c>
      <c r="R112" s="22">
        <v>0.88</v>
      </c>
      <c r="S112" s="3">
        <v>3</v>
      </c>
      <c r="T112" s="4">
        <f>($S112*P112)</f>
        <v>16.2075</v>
      </c>
      <c r="U112" s="4">
        <f t="shared" si="38"/>
        <v>23.487000000000002</v>
      </c>
      <c r="V112" s="4">
        <f t="shared" si="39"/>
        <v>2.64</v>
      </c>
      <c r="W112" s="6">
        <f>SUM(T112:T121)</f>
        <v>538.89200000000005</v>
      </c>
      <c r="X112" s="6">
        <f>SUM(U112:U121)</f>
        <v>653.20875000000001</v>
      </c>
      <c r="Y112" s="6">
        <f>SUM(V112:V121)</f>
        <v>73.635499999999993</v>
      </c>
      <c r="Z112" s="3">
        <v>3</v>
      </c>
      <c r="AA112" s="12">
        <f>($Z112*P112)</f>
        <v>16.2075</v>
      </c>
      <c r="AB112" s="12">
        <f t="shared" ref="AB112:AB118" si="48">($Z112*Q112)</f>
        <v>23.487000000000002</v>
      </c>
      <c r="AC112" s="12">
        <f t="shared" ref="AC112:AC118" si="49">($Z112*R112)</f>
        <v>2.64</v>
      </c>
      <c r="AD112" s="6">
        <f>SUM(AA112:AA118)</f>
        <v>321.517</v>
      </c>
      <c r="AE112" s="6">
        <f>SUM(AB112:AB118)</f>
        <v>400.18624999999997</v>
      </c>
      <c r="AF112" s="6">
        <f>SUM(AC112:AC118)</f>
        <v>45.845500000000001</v>
      </c>
      <c r="AJ112" s="9"/>
    </row>
    <row r="113" spans="3:36" x14ac:dyDescent="0.2">
      <c r="C113" s="3"/>
      <c r="D113" s="33">
        <v>260709</v>
      </c>
      <c r="E113" s="14">
        <v>5</v>
      </c>
      <c r="F113" s="12">
        <v>0.63463178294573641</v>
      </c>
      <c r="G113" s="12">
        <v>0.66345348837209306</v>
      </c>
      <c r="M113" s="34"/>
      <c r="N113" s="16"/>
      <c r="O113" s="34"/>
      <c r="P113" s="22">
        <v>5.4234999999999998</v>
      </c>
      <c r="Q113" s="22">
        <v>7.8940000000000001</v>
      </c>
      <c r="R113" s="22">
        <v>0.91900000000000004</v>
      </c>
      <c r="S113" s="3">
        <v>4.5</v>
      </c>
      <c r="T113" s="4">
        <f t="shared" ref="T113:T121" si="50">($S113*P113)</f>
        <v>24.405749999999998</v>
      </c>
      <c r="U113" s="4">
        <f t="shared" si="38"/>
        <v>35.523000000000003</v>
      </c>
      <c r="V113" s="4">
        <f t="shared" si="39"/>
        <v>4.1355000000000004</v>
      </c>
      <c r="W113" s="6"/>
      <c r="X113" s="6"/>
      <c r="Y113" s="6"/>
      <c r="Z113" s="3">
        <v>4.5</v>
      </c>
      <c r="AA113" s="12">
        <f t="shared" ref="AA113:AA118" si="51">($Z113*P113)</f>
        <v>24.405749999999998</v>
      </c>
      <c r="AB113" s="12">
        <f t="shared" si="48"/>
        <v>35.523000000000003</v>
      </c>
      <c r="AC113" s="12">
        <f t="shared" si="49"/>
        <v>4.1355000000000004</v>
      </c>
      <c r="AD113" s="6"/>
      <c r="AE113" s="6"/>
      <c r="AF113" s="6"/>
      <c r="AJ113" s="9"/>
    </row>
    <row r="114" spans="3:36" x14ac:dyDescent="0.2">
      <c r="C114" s="3"/>
      <c r="D114" s="33">
        <v>260708</v>
      </c>
      <c r="E114" s="14">
        <v>10</v>
      </c>
      <c r="F114" s="12">
        <v>0.49794186046511635</v>
      </c>
      <c r="G114" s="12">
        <v>0.50075581395348834</v>
      </c>
      <c r="M114" s="34"/>
      <c r="N114" s="16"/>
      <c r="O114" s="34"/>
      <c r="P114" s="22">
        <v>5.8875000000000002</v>
      </c>
      <c r="Q114" s="22">
        <v>7.5084999999999997</v>
      </c>
      <c r="R114" s="22">
        <v>0.875</v>
      </c>
      <c r="S114" s="3">
        <v>7.5</v>
      </c>
      <c r="T114" s="4">
        <f t="shared" si="50"/>
        <v>44.15625</v>
      </c>
      <c r="U114" s="4">
        <f t="shared" si="38"/>
        <v>56.313749999999999</v>
      </c>
      <c r="V114" s="4">
        <f t="shared" si="39"/>
        <v>6.5625</v>
      </c>
      <c r="W114" s="6"/>
      <c r="X114" s="6"/>
      <c r="Y114" s="6"/>
      <c r="Z114" s="3">
        <v>7.5</v>
      </c>
      <c r="AA114" s="12">
        <f t="shared" si="51"/>
        <v>44.15625</v>
      </c>
      <c r="AB114" s="12">
        <f t="shared" si="48"/>
        <v>56.313749999999999</v>
      </c>
      <c r="AC114" s="12">
        <f t="shared" si="49"/>
        <v>6.5625</v>
      </c>
      <c r="AD114" s="6"/>
      <c r="AE114" s="6"/>
      <c r="AF114" s="6"/>
      <c r="AJ114" s="9"/>
    </row>
    <row r="115" spans="3:36" x14ac:dyDescent="0.2">
      <c r="C115" s="3"/>
      <c r="D115" s="33">
        <v>260707</v>
      </c>
      <c r="E115" s="14">
        <v>20</v>
      </c>
      <c r="F115" s="12">
        <v>0.55652325581395334</v>
      </c>
      <c r="G115" s="12">
        <v>0.60407267441860479</v>
      </c>
      <c r="M115" s="34">
        <v>90.088961292462841</v>
      </c>
      <c r="N115" s="16">
        <v>6.9870000000000001</v>
      </c>
      <c r="O115" s="34">
        <v>312</v>
      </c>
      <c r="P115" s="22">
        <v>6.2435</v>
      </c>
      <c r="Q115" s="22">
        <v>8.1769999999999996</v>
      </c>
      <c r="R115" s="22">
        <v>0.92600000000000005</v>
      </c>
      <c r="S115" s="3">
        <v>10</v>
      </c>
      <c r="T115" s="4">
        <f t="shared" si="50"/>
        <v>62.435000000000002</v>
      </c>
      <c r="U115" s="4">
        <f t="shared" si="38"/>
        <v>81.77</v>
      </c>
      <c r="V115" s="4">
        <f t="shared" si="39"/>
        <v>9.26</v>
      </c>
      <c r="W115" s="6"/>
      <c r="X115" s="6"/>
      <c r="Y115" s="6"/>
      <c r="Z115" s="3">
        <v>10</v>
      </c>
      <c r="AA115" s="12">
        <f t="shared" si="51"/>
        <v>62.435000000000002</v>
      </c>
      <c r="AB115" s="12">
        <f t="shared" si="48"/>
        <v>81.77</v>
      </c>
      <c r="AC115" s="12">
        <f t="shared" si="49"/>
        <v>9.26</v>
      </c>
      <c r="AD115" s="6"/>
      <c r="AE115" s="6"/>
      <c r="AF115" s="6"/>
      <c r="AJ115" s="9"/>
    </row>
    <row r="116" spans="3:36" x14ac:dyDescent="0.2">
      <c r="C116" s="3"/>
      <c r="D116" s="33">
        <v>260706</v>
      </c>
      <c r="E116" s="14">
        <v>30</v>
      </c>
      <c r="F116" s="12">
        <v>0.42471511627906988</v>
      </c>
      <c r="G116" s="12">
        <v>0.4427659883720928</v>
      </c>
      <c r="M116" s="34"/>
      <c r="N116" s="16"/>
      <c r="O116" s="34"/>
      <c r="P116" s="22">
        <v>6.8260000000000005</v>
      </c>
      <c r="Q116" s="22">
        <v>8.0889999999999986</v>
      </c>
      <c r="R116" s="22">
        <v>0.9305000000000001</v>
      </c>
      <c r="S116" s="3">
        <v>10</v>
      </c>
      <c r="T116" s="4">
        <f t="shared" si="50"/>
        <v>68.260000000000005</v>
      </c>
      <c r="U116" s="4">
        <f t="shared" si="38"/>
        <v>80.889999999999986</v>
      </c>
      <c r="V116" s="4">
        <f t="shared" si="39"/>
        <v>9.3050000000000015</v>
      </c>
      <c r="W116" s="6"/>
      <c r="X116" s="6"/>
      <c r="Y116" s="6"/>
      <c r="Z116" s="3">
        <v>10</v>
      </c>
      <c r="AA116" s="12">
        <f t="shared" si="51"/>
        <v>68.260000000000005</v>
      </c>
      <c r="AB116" s="12">
        <f t="shared" si="48"/>
        <v>80.889999999999986</v>
      </c>
      <c r="AC116" s="12">
        <f t="shared" si="49"/>
        <v>9.3050000000000015</v>
      </c>
      <c r="AD116" s="6"/>
      <c r="AE116" s="6"/>
      <c r="AF116" s="6"/>
      <c r="AJ116" s="9"/>
    </row>
    <row r="117" spans="3:36" x14ac:dyDescent="0.2">
      <c r="C117" s="3"/>
      <c r="D117" s="3">
        <v>260705</v>
      </c>
      <c r="E117" s="14">
        <v>40</v>
      </c>
      <c r="F117" s="12">
        <v>0.4149515503875969</v>
      </c>
      <c r="G117" s="12">
        <v>0.47710901162790675</v>
      </c>
      <c r="M117" s="34"/>
      <c r="N117" s="16"/>
      <c r="O117" s="34"/>
      <c r="P117" s="22">
        <v>6.9859999999999998</v>
      </c>
      <c r="Q117" s="22">
        <v>8.173</v>
      </c>
      <c r="R117" s="22">
        <v>0.93</v>
      </c>
      <c r="S117" s="3">
        <v>10</v>
      </c>
      <c r="T117" s="4">
        <f t="shared" si="50"/>
        <v>69.86</v>
      </c>
      <c r="U117" s="4">
        <f t="shared" si="38"/>
        <v>81.73</v>
      </c>
      <c r="V117" s="4">
        <f t="shared" si="39"/>
        <v>9.3000000000000007</v>
      </c>
      <c r="W117" s="6"/>
      <c r="X117" s="6"/>
      <c r="Y117" s="6"/>
      <c r="Z117" s="3">
        <v>10</v>
      </c>
      <c r="AA117" s="12">
        <f t="shared" si="51"/>
        <v>69.86</v>
      </c>
      <c r="AB117" s="12">
        <f t="shared" si="48"/>
        <v>81.73</v>
      </c>
      <c r="AC117" s="12">
        <f t="shared" si="49"/>
        <v>9.3000000000000007</v>
      </c>
      <c r="AD117" s="6"/>
      <c r="AE117" s="6"/>
      <c r="AF117" s="6"/>
      <c r="AJ117" s="9"/>
    </row>
    <row r="118" spans="3:36" x14ac:dyDescent="0.2">
      <c r="C118" s="3"/>
      <c r="D118" s="3">
        <v>260704</v>
      </c>
      <c r="E118" s="14">
        <v>50</v>
      </c>
      <c r="F118" s="12">
        <v>0.39054263565891473</v>
      </c>
      <c r="G118" s="12">
        <v>0.35877906976744195</v>
      </c>
      <c r="M118" s="34">
        <v>90.624326413658125</v>
      </c>
      <c r="N118" s="16">
        <v>7.0730000000000004</v>
      </c>
      <c r="O118" s="34">
        <v>316</v>
      </c>
      <c r="P118" s="22">
        <v>7.2385000000000002</v>
      </c>
      <c r="Q118" s="22">
        <v>8.0945</v>
      </c>
      <c r="R118" s="22">
        <v>0.92849999999999999</v>
      </c>
      <c r="S118" s="3">
        <v>10</v>
      </c>
      <c r="T118" s="4">
        <f t="shared" si="50"/>
        <v>72.385000000000005</v>
      </c>
      <c r="U118" s="4">
        <f t="shared" si="38"/>
        <v>80.944999999999993</v>
      </c>
      <c r="V118" s="4">
        <f t="shared" si="39"/>
        <v>9.2850000000000001</v>
      </c>
      <c r="W118" s="6"/>
      <c r="X118" s="6"/>
      <c r="Y118" s="6"/>
      <c r="Z118" s="3">
        <v>5</v>
      </c>
      <c r="AA118" s="12">
        <f t="shared" si="51"/>
        <v>36.192500000000003</v>
      </c>
      <c r="AB118" s="12">
        <f t="shared" si="48"/>
        <v>40.472499999999997</v>
      </c>
      <c r="AC118" s="12">
        <f t="shared" si="49"/>
        <v>4.6425000000000001</v>
      </c>
      <c r="AD118" s="6"/>
      <c r="AE118" s="6"/>
      <c r="AF118" s="6"/>
      <c r="AJ118" s="9"/>
    </row>
    <row r="119" spans="3:36" x14ac:dyDescent="0.2">
      <c r="C119" s="3"/>
      <c r="D119" s="3">
        <v>260703</v>
      </c>
      <c r="E119" s="14">
        <v>60</v>
      </c>
      <c r="F119" s="12">
        <v>0.38077906976744191</v>
      </c>
      <c r="G119" s="12">
        <v>0.34362209302325564</v>
      </c>
      <c r="M119" s="34"/>
      <c r="N119" s="16"/>
      <c r="O119" s="34"/>
      <c r="P119" s="22">
        <v>7.3414999999999999</v>
      </c>
      <c r="Q119" s="22">
        <v>7.9924999999999997</v>
      </c>
      <c r="R119" s="22">
        <v>0.92200000000000004</v>
      </c>
      <c r="S119" s="3">
        <v>10</v>
      </c>
      <c r="T119" s="4">
        <f t="shared" si="50"/>
        <v>73.414999999999992</v>
      </c>
      <c r="U119" s="4">
        <f t="shared" si="38"/>
        <v>79.924999999999997</v>
      </c>
      <c r="V119" s="4">
        <f t="shared" si="39"/>
        <v>9.2200000000000006</v>
      </c>
      <c r="W119" s="6"/>
      <c r="X119" s="6"/>
      <c r="Y119" s="6"/>
      <c r="Z119" s="3">
        <v>0</v>
      </c>
      <c r="AD119" s="6"/>
      <c r="AE119" s="6"/>
      <c r="AF119" s="6"/>
      <c r="AJ119" s="9"/>
    </row>
    <row r="120" spans="3:36" x14ac:dyDescent="0.2">
      <c r="C120" s="3"/>
      <c r="D120" s="3">
        <v>260702</v>
      </c>
      <c r="E120" s="14">
        <v>70</v>
      </c>
      <c r="F120" s="12">
        <v>0.37101550387596904</v>
      </c>
      <c r="G120" s="12">
        <v>0.31609011627906958</v>
      </c>
      <c r="M120" s="34"/>
      <c r="N120" s="16"/>
      <c r="O120" s="34"/>
      <c r="P120" s="22">
        <v>7.2584999999999997</v>
      </c>
      <c r="Q120" s="22">
        <v>9.0570000000000004</v>
      </c>
      <c r="R120" s="22">
        <v>0.91100000000000003</v>
      </c>
      <c r="S120" s="3">
        <v>10</v>
      </c>
      <c r="T120" s="4">
        <f t="shared" si="50"/>
        <v>72.584999999999994</v>
      </c>
      <c r="U120" s="4">
        <f t="shared" si="38"/>
        <v>90.570000000000007</v>
      </c>
      <c r="V120" s="4">
        <f t="shared" si="39"/>
        <v>9.11</v>
      </c>
      <c r="W120" s="6"/>
      <c r="X120" s="6"/>
      <c r="Y120" s="6"/>
      <c r="Z120" s="3">
        <v>0</v>
      </c>
      <c r="AD120" s="6"/>
      <c r="AE120" s="6"/>
      <c r="AF120" s="6"/>
      <c r="AJ120" s="9"/>
    </row>
    <row r="121" spans="3:36" x14ac:dyDescent="0.2">
      <c r="C121" s="3"/>
      <c r="D121" s="33">
        <v>260701</v>
      </c>
      <c r="E121" s="14">
        <v>80</v>
      </c>
      <c r="F121" s="12">
        <v>0.37101550387596904</v>
      </c>
      <c r="G121" s="12">
        <v>0.4893401162790697</v>
      </c>
      <c r="M121" s="34">
        <v>90.987190170809384</v>
      </c>
      <c r="N121" s="16">
        <v>7.1120000000000001</v>
      </c>
      <c r="O121" s="34">
        <v>317.5</v>
      </c>
      <c r="P121" s="22">
        <v>7.0365000000000002</v>
      </c>
      <c r="Q121" s="22">
        <v>8.4109999999999996</v>
      </c>
      <c r="R121" s="22">
        <v>0.96350000000000002</v>
      </c>
      <c r="S121" s="3">
        <v>5</v>
      </c>
      <c r="T121" s="4">
        <f t="shared" si="50"/>
        <v>35.182500000000005</v>
      </c>
      <c r="U121" s="4">
        <f t="shared" si="38"/>
        <v>42.055</v>
      </c>
      <c r="V121" s="4">
        <f t="shared" si="39"/>
        <v>4.8174999999999999</v>
      </c>
      <c r="W121" s="6"/>
      <c r="X121" s="6"/>
      <c r="Y121" s="6"/>
      <c r="Z121" s="3">
        <v>0</v>
      </c>
      <c r="AD121" s="6"/>
      <c r="AE121" s="6"/>
      <c r="AF121" s="6"/>
      <c r="AJ121" s="9"/>
    </row>
    <row r="122" spans="3:36" x14ac:dyDescent="0.2">
      <c r="C122" s="3"/>
    </row>
    <row r="123" spans="3:36" x14ac:dyDescent="0.2">
      <c r="C123" s="3"/>
    </row>
    <row r="124" spans="3:36" x14ac:dyDescent="0.2">
      <c r="C124" s="3"/>
    </row>
    <row r="125" spans="3:36" x14ac:dyDescent="0.2">
      <c r="C125" s="3"/>
    </row>
    <row r="126" spans="3:36" x14ac:dyDescent="0.2">
      <c r="C126" s="3"/>
    </row>
    <row r="127" spans="3:36" x14ac:dyDescent="0.2">
      <c r="C127" s="3"/>
    </row>
    <row r="128" spans="3:36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  <row r="557" spans="3:3" x14ac:dyDescent="0.2">
      <c r="C557" s="3"/>
    </row>
    <row r="558" spans="3:3" x14ac:dyDescent="0.2">
      <c r="C558" s="3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9"/>
  <sheetViews>
    <sheetView zoomScale="75" workbookViewId="0">
      <selection activeCell="A15" sqref="A15:D15"/>
    </sheetView>
  </sheetViews>
  <sheetFormatPr defaultRowHeight="12.75" x14ac:dyDescent="0.2"/>
  <cols>
    <col min="2" max="2" width="11.28515625" style="17" customWidth="1"/>
    <col min="3" max="3" width="9.7109375" style="19" bestFit="1" customWidth="1"/>
    <col min="4" max="4" width="15.85546875" style="2" customWidth="1"/>
    <col min="5" max="5" width="15.7109375" customWidth="1"/>
    <col min="6" max="6" width="12.140625" style="2" customWidth="1"/>
    <col min="7" max="7" width="11.5703125" style="3" customWidth="1"/>
    <col min="8" max="8" width="11.28515625" customWidth="1"/>
  </cols>
  <sheetData>
    <row r="1" spans="1:10" x14ac:dyDescent="0.2">
      <c r="A1" s="6" t="s">
        <v>15</v>
      </c>
    </row>
    <row r="2" spans="1:10" s="3" customFormat="1" x14ac:dyDescent="0.2">
      <c r="A2" s="9" t="s">
        <v>16</v>
      </c>
      <c r="B2" s="18" t="s">
        <v>10</v>
      </c>
      <c r="C2" s="10" t="s">
        <v>11</v>
      </c>
      <c r="D2" s="11" t="s">
        <v>12</v>
      </c>
      <c r="E2" s="9" t="s">
        <v>13</v>
      </c>
      <c r="F2" s="11" t="s">
        <v>14</v>
      </c>
      <c r="G2" s="9" t="s">
        <v>14</v>
      </c>
      <c r="H2" s="9" t="s">
        <v>23</v>
      </c>
    </row>
    <row r="3" spans="1:10" s="15" customFormat="1" x14ac:dyDescent="0.2">
      <c r="A3" s="15">
        <v>1</v>
      </c>
      <c r="B3" s="25">
        <v>37731</v>
      </c>
      <c r="C3" s="26">
        <v>0.72934027777777777</v>
      </c>
      <c r="D3" s="30" t="s">
        <v>86</v>
      </c>
      <c r="E3" s="22" t="s">
        <v>87</v>
      </c>
      <c r="G3" s="30" t="s">
        <v>92</v>
      </c>
      <c r="H3" s="15" t="s">
        <v>93</v>
      </c>
    </row>
    <row r="4" spans="1:10" x14ac:dyDescent="0.2">
      <c r="A4">
        <v>2</v>
      </c>
      <c r="B4" s="17">
        <v>37763</v>
      </c>
      <c r="C4" s="19">
        <v>0.52645833333333336</v>
      </c>
      <c r="D4" s="2" t="s">
        <v>52</v>
      </c>
      <c r="E4" s="21" t="s">
        <v>42</v>
      </c>
      <c r="F4" s="2" t="s">
        <v>53</v>
      </c>
      <c r="G4"/>
    </row>
    <row r="5" spans="1:10" x14ac:dyDescent="0.2">
      <c r="A5">
        <v>3</v>
      </c>
      <c r="B5" s="17">
        <v>37770</v>
      </c>
      <c r="C5" s="19">
        <v>0.83923611111111107</v>
      </c>
      <c r="D5" s="2" t="s">
        <v>52</v>
      </c>
      <c r="E5" s="21" t="s">
        <v>48</v>
      </c>
      <c r="F5" s="2" t="s">
        <v>54</v>
      </c>
      <c r="G5"/>
    </row>
    <row r="6" spans="1:10" x14ac:dyDescent="0.2">
      <c r="A6">
        <v>4</v>
      </c>
      <c r="B6" s="17">
        <v>37789</v>
      </c>
      <c r="C6" s="19">
        <v>0.47847222222222219</v>
      </c>
      <c r="D6" s="2" t="s">
        <v>52</v>
      </c>
      <c r="E6" s="21" t="s">
        <v>42</v>
      </c>
      <c r="F6" s="2" t="s">
        <v>56</v>
      </c>
      <c r="G6"/>
    </row>
    <row r="7" spans="1:10" x14ac:dyDescent="0.2">
      <c r="A7">
        <v>5</v>
      </c>
      <c r="B7" s="5">
        <v>37805</v>
      </c>
      <c r="C7" s="19">
        <v>0.48478009259259264</v>
      </c>
      <c r="D7" s="2" t="s">
        <v>52</v>
      </c>
      <c r="E7" s="21" t="s">
        <v>42</v>
      </c>
      <c r="F7" s="2" t="s">
        <v>61</v>
      </c>
      <c r="G7"/>
      <c r="J7" s="1"/>
    </row>
    <row r="8" spans="1:10" x14ac:dyDescent="0.2">
      <c r="A8">
        <v>6</v>
      </c>
      <c r="B8" s="5">
        <v>37817</v>
      </c>
      <c r="C8" s="19">
        <v>0.56975694444444447</v>
      </c>
      <c r="D8" s="2" t="s">
        <v>52</v>
      </c>
      <c r="E8" s="21" t="s">
        <v>42</v>
      </c>
      <c r="F8" s="2" t="s">
        <v>62</v>
      </c>
      <c r="G8"/>
    </row>
    <row r="9" spans="1:10" x14ac:dyDescent="0.2">
      <c r="A9">
        <v>7</v>
      </c>
      <c r="B9" s="5">
        <v>37845</v>
      </c>
      <c r="C9" s="19">
        <v>0.48971064814814813</v>
      </c>
      <c r="D9" s="2" t="s">
        <v>52</v>
      </c>
      <c r="E9" s="21" t="s">
        <v>42</v>
      </c>
      <c r="F9" s="2" t="s">
        <v>63</v>
      </c>
      <c r="G9"/>
    </row>
    <row r="10" spans="1:10" x14ac:dyDescent="0.2">
      <c r="A10">
        <v>8</v>
      </c>
      <c r="B10" s="5">
        <v>37889</v>
      </c>
      <c r="C10" s="19">
        <v>8.1273148148148136E-2</v>
      </c>
      <c r="D10" s="2" t="s">
        <v>66</v>
      </c>
      <c r="E10" s="21" t="s">
        <v>60</v>
      </c>
      <c r="G10" s="2" t="s">
        <v>65</v>
      </c>
      <c r="H10" t="s">
        <v>94</v>
      </c>
    </row>
    <row r="11" spans="1:10" x14ac:dyDescent="0.2">
      <c r="A11">
        <v>9</v>
      </c>
      <c r="B11" s="5">
        <v>37902</v>
      </c>
      <c r="C11" s="19">
        <v>0.49199074074074073</v>
      </c>
      <c r="D11" s="2" t="s">
        <v>52</v>
      </c>
      <c r="E11" s="21" t="s">
        <v>42</v>
      </c>
      <c r="F11" s="2" t="s">
        <v>64</v>
      </c>
      <c r="H11" t="s">
        <v>85</v>
      </c>
    </row>
    <row r="12" spans="1:10" x14ac:dyDescent="0.2">
      <c r="A12">
        <v>10</v>
      </c>
      <c r="B12" s="5">
        <v>37932</v>
      </c>
      <c r="C12" s="19">
        <v>0.55761574074074072</v>
      </c>
      <c r="D12" s="2" t="s">
        <v>52</v>
      </c>
      <c r="E12" s="21" t="s">
        <v>42</v>
      </c>
      <c r="F12" s="2" t="s">
        <v>72</v>
      </c>
      <c r="G12"/>
    </row>
    <row r="13" spans="1:10" x14ac:dyDescent="0.2">
      <c r="A13">
        <v>11</v>
      </c>
      <c r="B13" s="5">
        <v>37943</v>
      </c>
      <c r="C13" s="19">
        <v>0.65181712962962968</v>
      </c>
      <c r="D13" s="2" t="s">
        <v>52</v>
      </c>
      <c r="E13" s="21" t="s">
        <v>80</v>
      </c>
      <c r="F13" s="2" t="s">
        <v>79</v>
      </c>
      <c r="G13"/>
    </row>
    <row r="14" spans="1:10" x14ac:dyDescent="0.2">
      <c r="A14">
        <v>12</v>
      </c>
      <c r="B14" s="5">
        <v>37965</v>
      </c>
      <c r="C14" s="19">
        <v>0.56295138888888896</v>
      </c>
      <c r="D14" s="2" t="s">
        <v>52</v>
      </c>
      <c r="E14" s="21" t="s">
        <v>80</v>
      </c>
      <c r="F14" s="2" t="s">
        <v>99</v>
      </c>
      <c r="G14"/>
    </row>
    <row r="15" spans="1:10" x14ac:dyDescent="0.2">
      <c r="B15" s="5"/>
      <c r="G15"/>
    </row>
    <row r="16" spans="1:10" x14ac:dyDescent="0.2">
      <c r="B16" s="5"/>
      <c r="G16"/>
    </row>
    <row r="17" spans="2:7" x14ac:dyDescent="0.2">
      <c r="G17"/>
    </row>
    <row r="18" spans="2:7" x14ac:dyDescent="0.2">
      <c r="B18" s="5"/>
      <c r="G18"/>
    </row>
    <row r="19" spans="2:7" x14ac:dyDescent="0.2">
      <c r="B19" s="5"/>
      <c r="G19"/>
    </row>
    <row r="20" spans="2:7" x14ac:dyDescent="0.2">
      <c r="B20" s="5"/>
      <c r="G20"/>
    </row>
    <row r="21" spans="2:7" x14ac:dyDescent="0.2">
      <c r="B21" s="5"/>
      <c r="F21"/>
      <c r="G21"/>
    </row>
    <row r="22" spans="2:7" x14ac:dyDescent="0.2">
      <c r="B22" s="5"/>
      <c r="F22"/>
      <c r="G22"/>
    </row>
    <row r="23" spans="2:7" x14ac:dyDescent="0.2">
      <c r="B23" s="5"/>
      <c r="D23"/>
      <c r="F23"/>
      <c r="G23"/>
    </row>
    <row r="24" spans="2:7" x14ac:dyDescent="0.2">
      <c r="B24" s="5"/>
      <c r="D24"/>
      <c r="F24"/>
      <c r="G24"/>
    </row>
    <row r="25" spans="2:7" x14ac:dyDescent="0.2">
      <c r="B25" s="5"/>
      <c r="D25"/>
      <c r="F25"/>
    </row>
    <row r="26" spans="2:7" x14ac:dyDescent="0.2">
      <c r="B26" s="5"/>
      <c r="D26" s="5"/>
    </row>
    <row r="27" spans="2:7" x14ac:dyDescent="0.2">
      <c r="D27" s="5"/>
    </row>
    <row r="28" spans="2:7" x14ac:dyDescent="0.2">
      <c r="B28" s="5"/>
      <c r="D28" s="5"/>
    </row>
    <row r="29" spans="2:7" x14ac:dyDescent="0.2">
      <c r="B29" s="5"/>
      <c r="D29"/>
    </row>
    <row r="30" spans="2:7" x14ac:dyDescent="0.2">
      <c r="B30" s="5"/>
    </row>
    <row r="31" spans="2:7" x14ac:dyDescent="0.2">
      <c r="B31" s="5"/>
      <c r="D31"/>
    </row>
    <row r="32" spans="2:7" x14ac:dyDescent="0.2">
      <c r="B32" s="5"/>
      <c r="D32"/>
    </row>
    <row r="33" spans="2:4" x14ac:dyDescent="0.2">
      <c r="B33" s="5"/>
      <c r="D33"/>
    </row>
    <row r="34" spans="2:4" x14ac:dyDescent="0.2">
      <c r="B34" s="5"/>
      <c r="D34" s="5"/>
    </row>
    <row r="35" spans="2:4" x14ac:dyDescent="0.2">
      <c r="B35" s="5"/>
      <c r="D35" s="5"/>
    </row>
    <row r="36" spans="2:4" x14ac:dyDescent="0.2">
      <c r="B36" s="5"/>
      <c r="D36"/>
    </row>
    <row r="37" spans="2:4" x14ac:dyDescent="0.2">
      <c r="D37"/>
    </row>
    <row r="38" spans="2:4" x14ac:dyDescent="0.2">
      <c r="D38"/>
    </row>
    <row r="39" spans="2:4" x14ac:dyDescent="0.2">
      <c r="B39" s="5"/>
      <c r="D39"/>
    </row>
    <row r="40" spans="2:4" x14ac:dyDescent="0.2">
      <c r="B40" s="5"/>
    </row>
    <row r="41" spans="2:4" x14ac:dyDescent="0.2">
      <c r="B41" s="5"/>
      <c r="D41"/>
    </row>
    <row r="42" spans="2:4" x14ac:dyDescent="0.2">
      <c r="B42" s="5"/>
      <c r="D42" s="5"/>
    </row>
    <row r="43" spans="2:4" x14ac:dyDescent="0.2">
      <c r="B43" s="5"/>
      <c r="D43"/>
    </row>
    <row r="44" spans="2:4" x14ac:dyDescent="0.2">
      <c r="B44" s="5"/>
      <c r="D44"/>
    </row>
    <row r="45" spans="2:4" x14ac:dyDescent="0.2">
      <c r="B45" s="5"/>
      <c r="D45"/>
    </row>
    <row r="46" spans="2:4" x14ac:dyDescent="0.2">
      <c r="B46" s="5"/>
      <c r="D46"/>
    </row>
    <row r="47" spans="2:4" x14ac:dyDescent="0.2">
      <c r="D47"/>
    </row>
    <row r="48" spans="2:4" x14ac:dyDescent="0.2">
      <c r="B48" s="5"/>
      <c r="D48"/>
    </row>
    <row r="49" spans="2:4" x14ac:dyDescent="0.2">
      <c r="B49" s="5"/>
      <c r="D49"/>
    </row>
    <row r="50" spans="2:4" x14ac:dyDescent="0.2">
      <c r="B50" s="5"/>
    </row>
    <row r="51" spans="2:4" x14ac:dyDescent="0.2">
      <c r="B51" s="5"/>
    </row>
    <row r="52" spans="2:4" x14ac:dyDescent="0.2">
      <c r="B52" s="5"/>
      <c r="D52"/>
    </row>
    <row r="53" spans="2:4" x14ac:dyDescent="0.2">
      <c r="B53" s="5"/>
      <c r="D53"/>
    </row>
    <row r="54" spans="2:4" x14ac:dyDescent="0.2">
      <c r="B54" s="5"/>
      <c r="D54"/>
    </row>
    <row r="55" spans="2:4" x14ac:dyDescent="0.2">
      <c r="B55" s="5"/>
      <c r="D55"/>
    </row>
    <row r="56" spans="2:4" x14ac:dyDescent="0.2">
      <c r="B56" s="5"/>
      <c r="D56"/>
    </row>
    <row r="57" spans="2:4" x14ac:dyDescent="0.2">
      <c r="B57" s="5"/>
      <c r="D57"/>
    </row>
    <row r="58" spans="2:4" x14ac:dyDescent="0.2">
      <c r="B58" s="5"/>
      <c r="D58"/>
    </row>
    <row r="59" spans="2:4" x14ac:dyDescent="0.2">
      <c r="B59" s="5"/>
      <c r="D59"/>
    </row>
    <row r="60" spans="2:4" x14ac:dyDescent="0.2">
      <c r="B60" s="5"/>
    </row>
    <row r="61" spans="2:4" x14ac:dyDescent="0.2">
      <c r="B61" s="5"/>
    </row>
    <row r="62" spans="2:4" x14ac:dyDescent="0.2">
      <c r="B62" s="5"/>
    </row>
    <row r="63" spans="2:4" x14ac:dyDescent="0.2">
      <c r="B63" s="5"/>
    </row>
    <row r="64" spans="2:4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</sheetData>
  <phoneticPr fontId="0" type="noConversion"/>
  <pageMargins left="0.75" right="0.75" top="1" bottom="1" header="0.5" footer="0.5"/>
  <pageSetup scale="85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"/>
  <sheetViews>
    <sheetView topLeftCell="G1" zoomScale="75" workbookViewId="0">
      <selection activeCell="K1" sqref="K1:K13"/>
    </sheetView>
  </sheetViews>
  <sheetFormatPr defaultRowHeight="12.75" x14ac:dyDescent="0.2"/>
  <cols>
    <col min="1" max="1" width="9.7109375" style="5" customWidth="1"/>
    <col min="2" max="2" width="13.85546875" style="3" customWidth="1"/>
    <col min="3" max="3" width="9.140625" style="3"/>
    <col min="4" max="5" width="9.140625" style="6"/>
    <col min="6" max="8" width="9.140625" style="13"/>
    <col min="11" max="11" width="9.140625" style="9"/>
    <col min="12" max="12" width="11.28515625" customWidth="1"/>
    <col min="19" max="19" width="11.42578125" customWidth="1"/>
    <col min="20" max="20" width="11.5703125" customWidth="1"/>
  </cols>
  <sheetData>
    <row r="1" spans="1:20" x14ac:dyDescent="0.2">
      <c r="A1" s="5" t="s">
        <v>49</v>
      </c>
      <c r="J1">
        <v>1</v>
      </c>
      <c r="K1" s="9">
        <v>109</v>
      </c>
    </row>
    <row r="2" spans="1:20" x14ac:dyDescent="0.2">
      <c r="A2" s="5" t="s">
        <v>4</v>
      </c>
      <c r="K2" s="9">
        <v>142</v>
      </c>
    </row>
    <row r="3" spans="1:20" x14ac:dyDescent="0.2">
      <c r="A3" s="5" t="s">
        <v>21</v>
      </c>
      <c r="E3" s="13"/>
      <c r="F3" s="13" t="s">
        <v>35</v>
      </c>
      <c r="K3" s="9">
        <v>149</v>
      </c>
    </row>
    <row r="4" spans="1:20" x14ac:dyDescent="0.2">
      <c r="A4" s="5" t="s">
        <v>22</v>
      </c>
      <c r="E4" s="13"/>
      <c r="F4" s="13" t="s">
        <v>36</v>
      </c>
      <c r="H4" s="13" t="s">
        <v>89</v>
      </c>
      <c r="I4" s="9" t="s">
        <v>90</v>
      </c>
      <c r="K4" s="9">
        <v>168</v>
      </c>
      <c r="S4" s="9" t="s">
        <v>89</v>
      </c>
      <c r="T4" s="9" t="s">
        <v>90</v>
      </c>
    </row>
    <row r="5" spans="1:20" x14ac:dyDescent="0.2">
      <c r="A5" s="18" t="s">
        <v>5</v>
      </c>
      <c r="B5" s="9" t="s">
        <v>6</v>
      </c>
      <c r="C5" s="9" t="s">
        <v>0</v>
      </c>
      <c r="D5" s="9" t="s">
        <v>44</v>
      </c>
      <c r="E5" s="13" t="s">
        <v>32</v>
      </c>
      <c r="F5" s="13" t="s">
        <v>33</v>
      </c>
      <c r="G5" s="13" t="s">
        <v>34</v>
      </c>
      <c r="H5" s="13" t="s">
        <v>77</v>
      </c>
      <c r="I5" s="13" t="s">
        <v>77</v>
      </c>
      <c r="K5" s="9">
        <v>184</v>
      </c>
      <c r="L5" s="18" t="s">
        <v>5</v>
      </c>
      <c r="M5" s="9" t="s">
        <v>6</v>
      </c>
      <c r="N5" s="9" t="s">
        <v>0</v>
      </c>
      <c r="O5" s="9" t="s">
        <v>44</v>
      </c>
      <c r="P5" s="13" t="s">
        <v>32</v>
      </c>
      <c r="Q5" s="13" t="s">
        <v>33</v>
      </c>
      <c r="R5" s="13" t="s">
        <v>34</v>
      </c>
      <c r="S5" s="13" t="s">
        <v>77</v>
      </c>
      <c r="T5" s="13" t="s">
        <v>77</v>
      </c>
    </row>
    <row r="6" spans="1:20" x14ac:dyDescent="0.2">
      <c r="A6" s="5">
        <v>37763</v>
      </c>
      <c r="B6" s="3">
        <v>245258</v>
      </c>
      <c r="C6" s="14">
        <v>1</v>
      </c>
      <c r="D6" s="12">
        <v>2.4945023255813954</v>
      </c>
      <c r="E6" s="9">
        <v>3.26</v>
      </c>
      <c r="F6" s="22">
        <v>3.0175000000000001</v>
      </c>
      <c r="G6" s="22">
        <v>0.52749999999999997</v>
      </c>
      <c r="H6" s="24">
        <v>0</v>
      </c>
      <c r="I6">
        <v>0</v>
      </c>
      <c r="K6" s="9">
        <v>196</v>
      </c>
      <c r="L6" s="25">
        <v>37730</v>
      </c>
      <c r="M6" s="22">
        <v>302032</v>
      </c>
      <c r="N6" s="22">
        <v>1</v>
      </c>
      <c r="O6" s="32">
        <v>0.625</v>
      </c>
      <c r="P6" s="32">
        <v>13.4</v>
      </c>
      <c r="Q6" s="32">
        <v>22.68</v>
      </c>
      <c r="R6" s="32">
        <v>1.2949999999999999</v>
      </c>
      <c r="S6" s="34">
        <v>0</v>
      </c>
      <c r="T6" s="34">
        <v>0</v>
      </c>
    </row>
    <row r="7" spans="1:20" x14ac:dyDescent="0.2">
      <c r="B7" s="3">
        <v>245257</v>
      </c>
      <c r="C7" s="14">
        <v>5</v>
      </c>
      <c r="D7" s="12">
        <v>3.8456910852713175</v>
      </c>
      <c r="E7" s="9">
        <v>3.0369999999999999</v>
      </c>
      <c r="F7" s="22">
        <v>2.8054999999999999</v>
      </c>
      <c r="G7" s="22">
        <v>0.47649999999999998</v>
      </c>
      <c r="H7" s="16" t="s">
        <v>91</v>
      </c>
      <c r="K7" s="9">
        <v>224</v>
      </c>
      <c r="L7" s="17">
        <v>37763</v>
      </c>
      <c r="M7" s="3">
        <v>245258</v>
      </c>
      <c r="N7" s="14">
        <v>1</v>
      </c>
      <c r="O7" s="12">
        <v>2.4945023255813954</v>
      </c>
      <c r="P7" s="22">
        <v>3.26</v>
      </c>
      <c r="Q7" s="22">
        <v>3.0175000000000001</v>
      </c>
      <c r="R7" s="22">
        <v>0.52749999999999997</v>
      </c>
      <c r="S7" s="36">
        <v>0</v>
      </c>
      <c r="T7" s="37">
        <v>0</v>
      </c>
    </row>
    <row r="8" spans="1:20" x14ac:dyDescent="0.2">
      <c r="B8" s="3">
        <v>245256</v>
      </c>
      <c r="C8" s="14">
        <v>10</v>
      </c>
      <c r="D8" s="12">
        <v>2.1826895348837208</v>
      </c>
      <c r="E8" s="9">
        <v>2.0059999999999998</v>
      </c>
      <c r="F8" s="22">
        <v>2.2484999999999999</v>
      </c>
      <c r="G8" s="22">
        <v>0.48099999999999998</v>
      </c>
      <c r="H8" s="23"/>
      <c r="K8" s="9">
        <v>267</v>
      </c>
      <c r="L8" s="17">
        <v>37770</v>
      </c>
      <c r="M8" s="3">
        <v>261126</v>
      </c>
      <c r="N8" s="14">
        <v>1</v>
      </c>
      <c r="O8" s="12">
        <v>0.83478488372093018</v>
      </c>
      <c r="P8" s="16">
        <v>1.879</v>
      </c>
      <c r="Q8" s="16">
        <v>3.0644999999999998</v>
      </c>
      <c r="R8" s="16">
        <v>0.38200000000000001</v>
      </c>
      <c r="S8" s="36">
        <v>9.5172559813677751</v>
      </c>
      <c r="T8" s="37">
        <v>0</v>
      </c>
    </row>
    <row r="9" spans="1:20" x14ac:dyDescent="0.2">
      <c r="B9" s="3">
        <v>245255</v>
      </c>
      <c r="C9" s="14">
        <v>20</v>
      </c>
      <c r="D9" s="12">
        <v>7.7171224806201542</v>
      </c>
      <c r="E9" s="9">
        <v>7.3999999999999996E-2</v>
      </c>
      <c r="F9" s="22">
        <v>1.3464999999999998</v>
      </c>
      <c r="G9" s="22">
        <v>0.53649999999999998</v>
      </c>
      <c r="I9" s="23"/>
      <c r="K9" s="9">
        <v>281</v>
      </c>
      <c r="L9" s="17">
        <v>37789</v>
      </c>
      <c r="M9" s="3">
        <v>261136</v>
      </c>
      <c r="N9" s="14">
        <v>1</v>
      </c>
      <c r="O9" s="16">
        <v>1.0064461240310076</v>
      </c>
      <c r="P9" s="16">
        <v>4.5499999999999999E-2</v>
      </c>
      <c r="Q9" s="16">
        <v>1.2395</v>
      </c>
      <c r="R9" s="16">
        <v>0.1855</v>
      </c>
      <c r="S9" s="36">
        <v>11.455938697318008</v>
      </c>
      <c r="T9" s="37">
        <v>0</v>
      </c>
    </row>
    <row r="10" spans="1:20" x14ac:dyDescent="0.2">
      <c r="B10" s="3">
        <v>245254</v>
      </c>
      <c r="C10" s="14">
        <v>30</v>
      </c>
      <c r="D10" s="12">
        <v>1.7149703488372092</v>
      </c>
      <c r="E10" s="9">
        <v>1.0870000000000002</v>
      </c>
      <c r="F10" s="22">
        <v>1.776</v>
      </c>
      <c r="G10" s="22">
        <v>0.65700000000000003</v>
      </c>
      <c r="H10" s="23"/>
      <c r="I10" s="23"/>
      <c r="K10" s="9">
        <v>311</v>
      </c>
      <c r="L10" s="17">
        <v>37805</v>
      </c>
      <c r="M10" s="3">
        <v>261146</v>
      </c>
      <c r="N10" s="14">
        <v>1</v>
      </c>
      <c r="O10" s="12">
        <v>1.4576116279069768</v>
      </c>
      <c r="P10" s="16">
        <v>4.3499999999999997E-2</v>
      </c>
      <c r="Q10" s="16">
        <v>1.1884999999999999</v>
      </c>
      <c r="R10" s="16">
        <v>7.8E-2</v>
      </c>
      <c r="S10" s="36">
        <v>13.76920047262702</v>
      </c>
      <c r="T10" s="36">
        <v>10.836081017428166</v>
      </c>
    </row>
    <row r="11" spans="1:20" x14ac:dyDescent="0.2">
      <c r="B11" s="3">
        <v>245253</v>
      </c>
      <c r="C11" s="14">
        <v>40</v>
      </c>
      <c r="D11" s="12">
        <v>17.363525581395347</v>
      </c>
      <c r="E11" s="9">
        <v>1.143</v>
      </c>
      <c r="F11" s="22">
        <v>1.278</v>
      </c>
      <c r="G11" s="22">
        <v>0.65349999999999997</v>
      </c>
      <c r="H11" s="16"/>
      <c r="K11" s="9">
        <v>322</v>
      </c>
      <c r="L11" s="17">
        <v>37817</v>
      </c>
      <c r="M11" s="3">
        <v>261156</v>
      </c>
      <c r="N11" s="14">
        <v>1</v>
      </c>
      <c r="O11" s="12">
        <v>0.58998565891472876</v>
      </c>
      <c r="P11" s="16">
        <v>5.45E-2</v>
      </c>
      <c r="Q11" s="16">
        <v>0.36150000000000004</v>
      </c>
      <c r="R11" s="16">
        <v>6.6000000000000003E-2</v>
      </c>
      <c r="S11" s="36">
        <v>15.732561681388974</v>
      </c>
      <c r="T11" s="36">
        <v>11.06989247311828</v>
      </c>
    </row>
    <row r="12" spans="1:20" x14ac:dyDescent="0.2">
      <c r="B12" s="3">
        <v>245252</v>
      </c>
      <c r="C12" s="14">
        <v>50</v>
      </c>
      <c r="D12" s="12">
        <v>2.2558275193798449</v>
      </c>
      <c r="E12" s="9">
        <v>5.1415000000000006</v>
      </c>
      <c r="F12" s="22">
        <v>5.7145000000000001</v>
      </c>
      <c r="G12" s="22">
        <v>1.1294999999999999</v>
      </c>
      <c r="H12" s="16"/>
      <c r="K12" s="9">
        <v>344</v>
      </c>
      <c r="L12" s="17">
        <v>37845</v>
      </c>
      <c r="M12" s="14">
        <v>261166</v>
      </c>
      <c r="N12" s="14">
        <v>1</v>
      </c>
      <c r="O12" s="12">
        <v>1.2840864341085272</v>
      </c>
      <c r="P12" s="16">
        <v>0.04</v>
      </c>
      <c r="Q12" s="16">
        <v>1.6890000000000001</v>
      </c>
      <c r="R12" s="16">
        <v>0.17899999999999999</v>
      </c>
      <c r="S12" s="36">
        <v>18.132992327365727</v>
      </c>
      <c r="T12" s="37">
        <v>0</v>
      </c>
    </row>
    <row r="13" spans="1:20" x14ac:dyDescent="0.2">
      <c r="B13" s="3">
        <v>245251</v>
      </c>
      <c r="C13" s="14">
        <v>60</v>
      </c>
      <c r="D13" s="12">
        <v>0.62469069767441865</v>
      </c>
      <c r="E13" s="9">
        <v>5.9695</v>
      </c>
      <c r="F13" s="22">
        <v>8.3230000000000004</v>
      </c>
      <c r="G13" s="22">
        <v>1.0625</v>
      </c>
      <c r="H13" s="16"/>
      <c r="K13" s="9" t="s">
        <v>9</v>
      </c>
      <c r="L13" s="17">
        <v>37889</v>
      </c>
      <c r="M13" s="14">
        <v>263399</v>
      </c>
      <c r="N13" s="14">
        <v>1</v>
      </c>
      <c r="O13" s="12">
        <v>1.6658418604651164</v>
      </c>
      <c r="P13" s="16">
        <v>1.6E-2</v>
      </c>
      <c r="Q13" s="16">
        <v>0.34349999999999997</v>
      </c>
      <c r="R13" s="16">
        <v>0.1085</v>
      </c>
      <c r="S13" s="36">
        <v>33.824368825466522</v>
      </c>
      <c r="T13" s="36">
        <v>30.281958468279672</v>
      </c>
    </row>
    <row r="14" spans="1:20" x14ac:dyDescent="0.2">
      <c r="B14" s="3">
        <v>245250</v>
      </c>
      <c r="C14" s="14">
        <v>70</v>
      </c>
      <c r="D14" s="12">
        <v>0.52057558139534887</v>
      </c>
      <c r="E14" s="9">
        <v>6.7560000000000002</v>
      </c>
      <c r="F14" s="22">
        <v>10.381499999999999</v>
      </c>
      <c r="G14" s="22">
        <v>1.1435</v>
      </c>
      <c r="H14" s="16"/>
      <c r="L14" s="17">
        <v>37902</v>
      </c>
      <c r="M14" s="3">
        <v>261176</v>
      </c>
      <c r="N14" s="14">
        <v>1</v>
      </c>
      <c r="O14" s="12">
        <v>9.1202356589147282</v>
      </c>
      <c r="P14" s="16">
        <v>5.2499999999999998E-2</v>
      </c>
      <c r="Q14" s="16">
        <v>2.5329999999999999</v>
      </c>
      <c r="R14" s="16">
        <v>0.442</v>
      </c>
      <c r="S14" s="36">
        <v>23.217848721204426</v>
      </c>
      <c r="T14" s="37">
        <v>0</v>
      </c>
    </row>
    <row r="15" spans="1:20" x14ac:dyDescent="0.2">
      <c r="B15" s="3">
        <v>245249</v>
      </c>
      <c r="C15" s="14">
        <v>80</v>
      </c>
      <c r="D15" s="12">
        <v>0.65939573643410854</v>
      </c>
      <c r="E15" s="9">
        <v>5.1710000000000003</v>
      </c>
      <c r="F15" s="22">
        <v>7.9180000000000001</v>
      </c>
      <c r="G15" s="22">
        <v>1.024</v>
      </c>
      <c r="H15" s="16"/>
      <c r="L15" s="17">
        <v>37932</v>
      </c>
      <c r="M15" s="3">
        <v>261186</v>
      </c>
      <c r="N15" s="14">
        <v>1</v>
      </c>
      <c r="O15" s="12">
        <v>1.3187914728682171</v>
      </c>
      <c r="P15" s="22">
        <v>2.7235</v>
      </c>
      <c r="Q15" s="22">
        <v>3.8964999999999996</v>
      </c>
      <c r="R15" s="22">
        <v>0.59299999999999997</v>
      </c>
      <c r="S15" s="37">
        <v>0</v>
      </c>
      <c r="T15" s="37">
        <v>0</v>
      </c>
    </row>
    <row r="16" spans="1:20" x14ac:dyDescent="0.2">
      <c r="A16" s="5">
        <v>37770</v>
      </c>
      <c r="B16" s="3">
        <v>261126</v>
      </c>
      <c r="C16" s="14">
        <v>1</v>
      </c>
      <c r="D16" s="12">
        <v>0.83478488372093018</v>
      </c>
      <c r="E16" s="13">
        <v>1.879</v>
      </c>
      <c r="F16" s="16">
        <v>3.0644999999999998</v>
      </c>
      <c r="G16" s="16">
        <v>0.38200000000000001</v>
      </c>
      <c r="H16" s="23">
        <v>9.5172559813677751</v>
      </c>
      <c r="I16">
        <v>0</v>
      </c>
      <c r="L16" s="17">
        <v>37943</v>
      </c>
      <c r="M16" s="3">
        <v>261196</v>
      </c>
      <c r="N16" s="14">
        <v>1</v>
      </c>
      <c r="O16" s="12">
        <v>0.82013953488372082</v>
      </c>
      <c r="P16" s="22">
        <v>5.7355</v>
      </c>
      <c r="Q16" s="22">
        <v>5.2359999999999998</v>
      </c>
      <c r="R16" s="22">
        <v>0.78049999999999997</v>
      </c>
      <c r="S16" s="37">
        <v>0</v>
      </c>
      <c r="T16" s="37">
        <v>0</v>
      </c>
    </row>
    <row r="17" spans="1:29" x14ac:dyDescent="0.2">
      <c r="B17" s="3">
        <v>261125</v>
      </c>
      <c r="C17" s="14">
        <v>5</v>
      </c>
      <c r="D17" s="12">
        <v>0.52235077519379847</v>
      </c>
      <c r="E17" s="13">
        <v>2.0049999999999999</v>
      </c>
      <c r="F17" s="16">
        <v>3.0335000000000001</v>
      </c>
      <c r="G17" s="16">
        <v>0.47249999999999998</v>
      </c>
      <c r="H17" s="16"/>
      <c r="L17" s="17">
        <v>37965</v>
      </c>
      <c r="M17" s="33">
        <v>260710</v>
      </c>
      <c r="N17" s="14">
        <v>1</v>
      </c>
      <c r="O17" s="12">
        <v>0.71274031007751937</v>
      </c>
      <c r="P17" s="22">
        <v>5.4024999999999999</v>
      </c>
      <c r="Q17" s="22">
        <v>7.8290000000000006</v>
      </c>
      <c r="R17" s="22">
        <v>0.88</v>
      </c>
      <c r="S17" s="34">
        <v>0</v>
      </c>
      <c r="T17" s="37">
        <v>0</v>
      </c>
      <c r="U17" s="13"/>
      <c r="V17" s="12"/>
      <c r="W17" s="9"/>
      <c r="X17" s="34"/>
      <c r="Y17" s="16"/>
      <c r="Z17" s="34"/>
      <c r="AA17" s="22"/>
      <c r="AB17" s="22"/>
      <c r="AC17" s="22"/>
    </row>
    <row r="18" spans="1:29" x14ac:dyDescent="0.2">
      <c r="B18" s="3">
        <v>261124</v>
      </c>
      <c r="C18" s="14">
        <v>10</v>
      </c>
      <c r="D18" s="12">
        <v>0.2538527131782945</v>
      </c>
      <c r="E18" s="13">
        <v>1.1139999999999999</v>
      </c>
      <c r="F18" s="16">
        <v>1.4025000000000001</v>
      </c>
      <c r="G18" s="16">
        <v>0.46299999999999997</v>
      </c>
      <c r="I18" s="23"/>
      <c r="K18" s="22"/>
      <c r="L18" s="5"/>
      <c r="M18" s="19"/>
      <c r="N18" s="3"/>
      <c r="O18" s="3"/>
      <c r="P18" s="14"/>
      <c r="Q18" s="12"/>
      <c r="R18" s="12"/>
      <c r="S18" s="13"/>
      <c r="T18" s="12"/>
      <c r="U18" s="13"/>
      <c r="V18" s="12"/>
      <c r="W18" s="9"/>
      <c r="X18" s="34"/>
      <c r="Y18" s="16"/>
      <c r="Z18" s="34"/>
      <c r="AA18" s="22"/>
      <c r="AB18" s="22"/>
      <c r="AC18" s="22"/>
    </row>
    <row r="19" spans="1:29" x14ac:dyDescent="0.2">
      <c r="B19" s="3">
        <v>261123</v>
      </c>
      <c r="C19" s="14">
        <v>20</v>
      </c>
      <c r="D19" s="12">
        <v>0.11716279069767443</v>
      </c>
      <c r="E19" s="13">
        <v>3.4755000000000003</v>
      </c>
      <c r="F19" s="16">
        <v>2.7330000000000001</v>
      </c>
      <c r="G19" s="16">
        <v>1.339</v>
      </c>
      <c r="H19" s="16"/>
      <c r="K19" s="22"/>
      <c r="L19" s="5"/>
      <c r="M19" s="19"/>
      <c r="N19" s="3"/>
      <c r="O19" s="3"/>
      <c r="P19" s="14"/>
      <c r="Q19" s="12"/>
      <c r="R19" s="12"/>
      <c r="S19" s="13"/>
      <c r="T19" s="12"/>
      <c r="U19" s="13"/>
      <c r="V19" s="12"/>
      <c r="W19" s="9"/>
      <c r="X19" s="34"/>
      <c r="Y19" s="16"/>
      <c r="Z19" s="34"/>
      <c r="AA19" s="22"/>
      <c r="AB19" s="22"/>
      <c r="AC19" s="22"/>
    </row>
    <row r="20" spans="1:29" x14ac:dyDescent="0.2">
      <c r="B20" s="3">
        <v>261122</v>
      </c>
      <c r="C20" s="14">
        <v>30</v>
      </c>
      <c r="D20" s="12">
        <v>5.3699612403100817E-2</v>
      </c>
      <c r="E20" s="13">
        <v>1.7495000000000001</v>
      </c>
      <c r="F20" s="16">
        <v>2.5259999999999998</v>
      </c>
      <c r="G20" s="16">
        <v>0.79699999999999993</v>
      </c>
      <c r="H20" s="16"/>
      <c r="K20" s="22"/>
      <c r="L20" s="5"/>
      <c r="M20" s="19"/>
      <c r="N20" s="3"/>
      <c r="O20" s="3"/>
      <c r="P20" s="14"/>
      <c r="Q20" s="12"/>
      <c r="R20" s="12"/>
      <c r="S20" s="13"/>
      <c r="T20" s="12"/>
      <c r="U20" s="13"/>
      <c r="V20" s="12"/>
      <c r="W20" s="9"/>
      <c r="X20" s="34"/>
      <c r="Y20" s="16"/>
      <c r="Z20" s="34"/>
      <c r="AA20" s="22"/>
      <c r="AB20" s="22"/>
      <c r="AC20" s="22"/>
    </row>
    <row r="21" spans="1:29" x14ac:dyDescent="0.2">
      <c r="B21" s="3">
        <v>261121</v>
      </c>
      <c r="C21" s="14">
        <v>40</v>
      </c>
      <c r="D21" s="12">
        <v>5.3655232558139539E-2</v>
      </c>
      <c r="E21" s="13">
        <v>3.7475000000000001</v>
      </c>
      <c r="F21" s="16">
        <v>3.4275000000000002</v>
      </c>
      <c r="G21" s="16">
        <v>0.91700000000000004</v>
      </c>
      <c r="H21" s="16"/>
      <c r="K21" s="22"/>
      <c r="L21" s="5"/>
      <c r="M21" s="19"/>
      <c r="N21" s="3"/>
      <c r="O21" s="3"/>
      <c r="P21" s="14"/>
      <c r="Q21" s="12"/>
      <c r="R21" s="12"/>
      <c r="S21" s="13"/>
      <c r="T21" s="12"/>
      <c r="U21" s="13"/>
      <c r="V21" s="12"/>
      <c r="W21" s="9"/>
      <c r="X21" s="34"/>
      <c r="Y21" s="16"/>
      <c r="Z21" s="34"/>
      <c r="AA21" s="22"/>
      <c r="AB21" s="22"/>
      <c r="AC21" s="22"/>
    </row>
    <row r="22" spans="1:29" x14ac:dyDescent="0.2">
      <c r="B22" s="3">
        <v>261120</v>
      </c>
      <c r="C22" s="14">
        <v>50</v>
      </c>
      <c r="D22" s="12">
        <v>0.12692635658914725</v>
      </c>
      <c r="E22" s="13">
        <v>1.748</v>
      </c>
      <c r="F22" s="16">
        <v>3.7524999999999999</v>
      </c>
      <c r="G22" s="16">
        <v>0.86650000000000005</v>
      </c>
      <c r="H22" s="16"/>
      <c r="K22" s="22"/>
      <c r="L22" s="5"/>
      <c r="M22" s="19"/>
      <c r="N22" s="3"/>
      <c r="O22" s="3"/>
      <c r="P22" s="14"/>
      <c r="Q22" s="12"/>
      <c r="R22" s="12"/>
      <c r="S22" s="13"/>
      <c r="T22" s="12"/>
      <c r="U22" s="13"/>
      <c r="V22" s="12"/>
      <c r="W22" s="9"/>
      <c r="X22" s="34"/>
      <c r="Y22" s="16"/>
      <c r="Z22" s="34"/>
      <c r="AA22" s="22"/>
      <c r="AB22" s="22"/>
      <c r="AC22" s="22"/>
    </row>
    <row r="23" spans="1:29" x14ac:dyDescent="0.2">
      <c r="B23" s="3">
        <v>261119</v>
      </c>
      <c r="C23" s="14">
        <v>60</v>
      </c>
      <c r="D23" s="12">
        <v>0.11716279069767435</v>
      </c>
      <c r="E23" s="13">
        <v>8.7925000000000004</v>
      </c>
      <c r="F23" s="16">
        <v>15.443999999999999</v>
      </c>
      <c r="G23" s="16">
        <v>1.2345000000000002</v>
      </c>
      <c r="H23" s="16"/>
      <c r="L23" s="5"/>
      <c r="M23" s="19"/>
      <c r="N23" s="3"/>
      <c r="O23" s="3"/>
      <c r="P23" s="14"/>
      <c r="Q23" s="12"/>
      <c r="R23" s="12"/>
      <c r="S23" s="13"/>
      <c r="T23" s="12"/>
      <c r="U23" s="13"/>
      <c r="V23" s="12"/>
      <c r="W23" s="9"/>
      <c r="X23" s="34"/>
      <c r="Y23" s="16"/>
      <c r="Z23" s="34"/>
      <c r="AA23" s="22"/>
      <c r="AB23" s="22"/>
      <c r="AC23" s="22"/>
    </row>
    <row r="24" spans="1:29" x14ac:dyDescent="0.2">
      <c r="B24" s="3">
        <v>261118</v>
      </c>
      <c r="C24" s="14">
        <v>70</v>
      </c>
      <c r="D24" s="12">
        <v>0.1269263565891473</v>
      </c>
      <c r="E24" s="13">
        <v>11.022</v>
      </c>
      <c r="F24" s="16">
        <v>16.929000000000002</v>
      </c>
      <c r="G24" s="16">
        <v>1.238</v>
      </c>
      <c r="H24" s="16"/>
      <c r="L24" s="5"/>
      <c r="M24" s="19"/>
      <c r="N24" s="3"/>
      <c r="O24" s="3"/>
      <c r="P24" s="14"/>
      <c r="Q24" s="12"/>
      <c r="R24" s="12"/>
      <c r="S24" s="13"/>
      <c r="T24" s="12"/>
      <c r="U24" s="13"/>
      <c r="V24" s="12"/>
      <c r="W24" s="9"/>
      <c r="X24" s="34"/>
      <c r="Y24" s="16"/>
      <c r="Z24" s="34"/>
      <c r="AA24" s="22"/>
      <c r="AB24" s="22"/>
      <c r="AC24" s="22"/>
    </row>
    <row r="25" spans="1:29" x14ac:dyDescent="0.2">
      <c r="B25" s="3">
        <v>261117</v>
      </c>
      <c r="C25" s="14">
        <v>80</v>
      </c>
      <c r="D25" s="12">
        <v>0.16109883720930226</v>
      </c>
      <c r="E25" s="13">
        <v>12.1105</v>
      </c>
      <c r="F25" s="16">
        <v>20.741</v>
      </c>
      <c r="G25" s="16">
        <v>1.4345000000000001</v>
      </c>
      <c r="H25" s="16"/>
      <c r="L25" s="5"/>
      <c r="M25" s="19"/>
      <c r="N25" s="3"/>
      <c r="O25" s="3"/>
      <c r="P25" s="14"/>
      <c r="Q25" s="12"/>
      <c r="R25" s="12"/>
      <c r="S25" s="13"/>
      <c r="T25" s="12"/>
      <c r="U25" s="13"/>
      <c r="V25" s="12"/>
      <c r="W25" s="9"/>
      <c r="X25" s="34"/>
      <c r="Y25" s="16"/>
      <c r="Z25" s="34"/>
    </row>
    <row r="26" spans="1:29" x14ac:dyDescent="0.2">
      <c r="A26" s="5">
        <v>37789</v>
      </c>
      <c r="B26" s="3">
        <v>261136</v>
      </c>
      <c r="C26" s="14">
        <v>1</v>
      </c>
      <c r="D26" s="16">
        <v>1.0064461240310076</v>
      </c>
      <c r="E26" s="13">
        <v>4.5499999999999999E-2</v>
      </c>
      <c r="F26" s="16">
        <v>1.2395</v>
      </c>
      <c r="G26" s="16">
        <v>0.1855</v>
      </c>
      <c r="H26" s="23">
        <v>11.455938697318008</v>
      </c>
      <c r="I26">
        <v>0</v>
      </c>
      <c r="L26" s="5"/>
      <c r="M26" s="3"/>
      <c r="N26" s="14"/>
      <c r="O26" s="16"/>
      <c r="P26" s="16"/>
      <c r="Q26" s="16"/>
      <c r="R26" s="16"/>
      <c r="S26" s="16"/>
      <c r="AA26" s="22"/>
      <c r="AB26" s="22"/>
      <c r="AC26" s="22"/>
    </row>
    <row r="27" spans="1:29" x14ac:dyDescent="0.2">
      <c r="B27" s="3">
        <v>261135</v>
      </c>
      <c r="C27" s="14">
        <v>5</v>
      </c>
      <c r="D27" s="16">
        <v>1.3187914728682171</v>
      </c>
      <c r="E27" s="13">
        <v>2.1000000000000001E-2</v>
      </c>
      <c r="F27" s="16">
        <v>1.381</v>
      </c>
      <c r="G27" s="16">
        <v>0.3145</v>
      </c>
      <c r="H27" s="16"/>
      <c r="L27" s="5"/>
      <c r="M27" s="3"/>
      <c r="N27" s="14"/>
      <c r="O27" s="16"/>
      <c r="P27" s="16"/>
      <c r="Q27" s="16"/>
      <c r="R27" s="16"/>
      <c r="S27" s="16"/>
      <c r="AA27" s="22"/>
      <c r="AB27" s="22"/>
      <c r="AC27" s="22"/>
    </row>
    <row r="28" spans="1:29" x14ac:dyDescent="0.2">
      <c r="B28" s="3">
        <v>261134</v>
      </c>
      <c r="C28" s="14">
        <v>10</v>
      </c>
      <c r="D28" s="16">
        <v>1.3361439922480622</v>
      </c>
      <c r="E28" s="13">
        <v>0.48699999999999999</v>
      </c>
      <c r="F28" s="16">
        <v>2.181</v>
      </c>
      <c r="G28" s="16">
        <v>0.33550000000000002</v>
      </c>
      <c r="I28" s="23"/>
      <c r="L28" s="5"/>
      <c r="M28" s="3"/>
      <c r="N28" s="14"/>
      <c r="O28" s="16"/>
      <c r="P28" s="16"/>
      <c r="Q28" s="16"/>
      <c r="R28" s="16"/>
      <c r="S28" s="16"/>
      <c r="AA28" s="22"/>
      <c r="AB28" s="22"/>
      <c r="AC28" s="22"/>
    </row>
    <row r="29" spans="1:29" x14ac:dyDescent="0.2">
      <c r="B29" s="3">
        <v>261133</v>
      </c>
      <c r="C29" s="14">
        <v>20</v>
      </c>
      <c r="D29" s="16">
        <v>0.31243410852713177</v>
      </c>
      <c r="E29" s="13">
        <v>4.0105000000000004</v>
      </c>
      <c r="F29" s="16">
        <v>6.7059999999999995</v>
      </c>
      <c r="G29" s="16">
        <v>0.83549999999999991</v>
      </c>
      <c r="H29" s="16"/>
      <c r="L29" s="5"/>
      <c r="M29" s="3"/>
      <c r="N29" s="14"/>
      <c r="O29" s="16"/>
      <c r="P29" s="16"/>
      <c r="Q29" s="16"/>
      <c r="R29" s="16"/>
      <c r="S29" s="16"/>
      <c r="AA29" s="22"/>
      <c r="AB29" s="22"/>
      <c r="AC29" s="22"/>
    </row>
    <row r="30" spans="1:29" x14ac:dyDescent="0.2">
      <c r="B30" s="3">
        <v>261132</v>
      </c>
      <c r="C30" s="14">
        <v>30</v>
      </c>
      <c r="D30" s="16">
        <v>0.26361627906976737</v>
      </c>
      <c r="E30" s="13">
        <v>3.6265000000000001</v>
      </c>
      <c r="F30" s="16">
        <v>6.0510000000000002</v>
      </c>
      <c r="G30" s="16">
        <v>0.83599999999999997</v>
      </c>
      <c r="H30" s="16"/>
      <c r="L30" s="5"/>
      <c r="M30" s="3"/>
      <c r="N30" s="14"/>
      <c r="O30" s="16"/>
      <c r="P30" s="16"/>
      <c r="Q30" s="16"/>
      <c r="R30" s="16"/>
      <c r="S30" s="16"/>
      <c r="AA30" s="22"/>
      <c r="AB30" s="22"/>
      <c r="AC30" s="22"/>
    </row>
    <row r="31" spans="1:29" x14ac:dyDescent="0.2">
      <c r="B31" s="3">
        <v>261131</v>
      </c>
      <c r="C31" s="14">
        <v>40</v>
      </c>
      <c r="D31" s="16">
        <v>0.13668992248062015</v>
      </c>
      <c r="E31" s="13">
        <v>3.3855</v>
      </c>
      <c r="F31" s="16">
        <v>4.6379999999999999</v>
      </c>
      <c r="G31" s="16">
        <v>0.90300000000000002</v>
      </c>
      <c r="H31" s="16"/>
      <c r="L31" s="5"/>
      <c r="M31" s="3"/>
      <c r="N31" s="14"/>
      <c r="O31" s="16"/>
      <c r="P31" s="16"/>
      <c r="Q31" s="16"/>
      <c r="R31" s="16"/>
      <c r="S31" s="16"/>
      <c r="AA31" s="22"/>
      <c r="AB31" s="22"/>
      <c r="AC31" s="22"/>
    </row>
    <row r="32" spans="1:29" x14ac:dyDescent="0.2">
      <c r="B32" s="3">
        <v>261130</v>
      </c>
      <c r="C32" s="14">
        <v>50</v>
      </c>
      <c r="D32" s="16">
        <v>0.14645348837209299</v>
      </c>
      <c r="E32" s="13">
        <v>7.8505000000000003</v>
      </c>
      <c r="F32" s="16">
        <v>11.182</v>
      </c>
      <c r="G32" s="16">
        <v>1.0640000000000001</v>
      </c>
      <c r="H32" s="16"/>
      <c r="L32" s="5"/>
      <c r="M32" s="3"/>
      <c r="N32" s="14"/>
      <c r="O32" s="16"/>
      <c r="P32" s="16"/>
      <c r="Q32" s="16"/>
      <c r="R32" s="16"/>
      <c r="S32" s="16"/>
      <c r="AA32" s="22"/>
      <c r="AB32" s="22"/>
      <c r="AC32" s="22"/>
    </row>
    <row r="33" spans="1:29" x14ac:dyDescent="0.2">
      <c r="B33" s="3">
        <v>261129</v>
      </c>
      <c r="C33" s="14">
        <v>60</v>
      </c>
      <c r="D33" s="16">
        <v>5.8581395348837176E-2</v>
      </c>
      <c r="E33" s="13">
        <v>10.1335</v>
      </c>
      <c r="F33" s="16">
        <v>17.765999999999998</v>
      </c>
      <c r="G33" s="16">
        <v>1.3235000000000001</v>
      </c>
      <c r="H33" s="16"/>
      <c r="L33" s="5"/>
      <c r="M33" s="3"/>
      <c r="N33" s="14"/>
      <c r="O33" s="12"/>
      <c r="P33" s="16"/>
      <c r="Q33" s="16"/>
      <c r="R33" s="16"/>
      <c r="S33" s="16"/>
      <c r="AA33" s="22"/>
      <c r="AB33" s="22"/>
      <c r="AC33" s="22"/>
    </row>
    <row r="34" spans="1:29" x14ac:dyDescent="0.2">
      <c r="B34" s="3">
        <v>261128</v>
      </c>
      <c r="C34" s="14">
        <v>70</v>
      </c>
      <c r="D34" s="16">
        <v>0.13668992248062012</v>
      </c>
      <c r="E34" s="13">
        <v>12.1675</v>
      </c>
      <c r="F34" s="16">
        <v>24.122</v>
      </c>
      <c r="G34" s="16">
        <v>1.5135000000000001</v>
      </c>
      <c r="H34" s="16"/>
      <c r="L34" s="5"/>
      <c r="M34" s="3"/>
      <c r="N34" s="14"/>
      <c r="O34" s="12"/>
      <c r="P34" s="16"/>
      <c r="Q34" s="16"/>
      <c r="R34" s="16"/>
      <c r="S34" s="13"/>
      <c r="AA34" s="22"/>
      <c r="AB34" s="22"/>
      <c r="AC34" s="22"/>
    </row>
    <row r="35" spans="1:29" x14ac:dyDescent="0.2">
      <c r="B35" s="3">
        <v>261127</v>
      </c>
      <c r="C35" s="14">
        <v>80</v>
      </c>
      <c r="D35" s="16">
        <v>0.1757441860465116</v>
      </c>
      <c r="E35" s="13">
        <v>11.721499999999999</v>
      </c>
      <c r="F35" s="16">
        <v>19.47</v>
      </c>
      <c r="G35" s="16">
        <v>1.5545</v>
      </c>
      <c r="H35" s="16"/>
      <c r="L35" s="5"/>
      <c r="M35" s="3"/>
      <c r="N35" s="14"/>
      <c r="O35" s="12"/>
      <c r="P35" s="16"/>
      <c r="Q35" s="16"/>
      <c r="R35" s="16"/>
      <c r="S35" s="16"/>
    </row>
    <row r="36" spans="1:29" x14ac:dyDescent="0.2">
      <c r="A36" s="5">
        <v>37805</v>
      </c>
      <c r="B36" s="3">
        <v>261146</v>
      </c>
      <c r="C36" s="14">
        <v>1</v>
      </c>
      <c r="D36" s="12">
        <v>1.4576116279069768</v>
      </c>
      <c r="E36" s="13">
        <v>4.3499999999999997E-2</v>
      </c>
      <c r="F36" s="16">
        <v>1.1884999999999999</v>
      </c>
      <c r="G36" s="16">
        <v>7.8E-2</v>
      </c>
      <c r="H36" s="23">
        <v>13.76920047262702</v>
      </c>
      <c r="I36" s="23">
        <v>10.836081017428166</v>
      </c>
      <c r="L36" s="5"/>
      <c r="M36" s="3"/>
      <c r="N36" s="14"/>
      <c r="O36" s="12"/>
      <c r="P36" s="16"/>
      <c r="Q36" s="16"/>
      <c r="R36" s="16"/>
      <c r="S36" s="16"/>
    </row>
    <row r="37" spans="1:29" x14ac:dyDescent="0.2">
      <c r="B37" s="3">
        <v>261145</v>
      </c>
      <c r="C37" s="14">
        <v>5</v>
      </c>
      <c r="D37" s="12">
        <v>3.4010937984496126</v>
      </c>
      <c r="E37" s="13">
        <v>3.3000000000000002E-2</v>
      </c>
      <c r="F37" s="16">
        <v>0.80549999999999999</v>
      </c>
      <c r="G37" s="16">
        <v>8.2500000000000004E-2</v>
      </c>
      <c r="H37" s="16"/>
      <c r="L37" s="5"/>
      <c r="M37" s="3"/>
      <c r="N37" s="14"/>
      <c r="O37" s="12"/>
      <c r="P37" s="16"/>
      <c r="Q37" s="16"/>
      <c r="R37" s="16"/>
      <c r="S37" s="16"/>
    </row>
    <row r="38" spans="1:29" x14ac:dyDescent="0.2">
      <c r="B38" s="3">
        <v>261144</v>
      </c>
      <c r="C38" s="14">
        <v>10</v>
      </c>
      <c r="D38" s="12">
        <v>1.8046620155038759</v>
      </c>
      <c r="E38" s="13">
        <v>4.2999999999999997E-2</v>
      </c>
      <c r="F38" s="16">
        <v>0.82250000000000001</v>
      </c>
      <c r="G38" s="16">
        <v>0.16</v>
      </c>
      <c r="L38" s="5"/>
      <c r="M38" s="3"/>
      <c r="N38" s="14"/>
      <c r="O38" s="12"/>
      <c r="P38" s="16"/>
      <c r="Q38" s="16"/>
      <c r="R38" s="16"/>
      <c r="S38" s="16"/>
    </row>
    <row r="39" spans="1:29" x14ac:dyDescent="0.2">
      <c r="B39" s="3">
        <v>261143</v>
      </c>
      <c r="C39" s="14">
        <v>20</v>
      </c>
      <c r="D39" s="12">
        <v>1.0654446899224805</v>
      </c>
      <c r="E39" s="13">
        <v>2.5819999999999999</v>
      </c>
      <c r="F39" s="16">
        <v>2.9455</v>
      </c>
      <c r="G39" s="16">
        <v>0.69950000000000001</v>
      </c>
      <c r="H39" s="16"/>
      <c r="L39" s="5"/>
      <c r="M39" s="3"/>
      <c r="N39" s="14"/>
      <c r="O39" s="12"/>
      <c r="P39" s="16"/>
      <c r="Q39" s="16"/>
      <c r="R39" s="16"/>
      <c r="S39" s="16"/>
    </row>
    <row r="40" spans="1:29" x14ac:dyDescent="0.2">
      <c r="B40" s="3">
        <v>261142</v>
      </c>
      <c r="C40" s="14">
        <v>30</v>
      </c>
      <c r="D40" s="12">
        <v>7.0963372093023253E-2</v>
      </c>
      <c r="E40" s="13">
        <v>6.9950000000000001</v>
      </c>
      <c r="F40" s="16">
        <v>12.129</v>
      </c>
      <c r="G40" s="16">
        <v>1.19</v>
      </c>
      <c r="H40" s="16"/>
      <c r="L40" s="5"/>
      <c r="M40" s="3"/>
      <c r="N40" s="14"/>
      <c r="O40" s="12"/>
      <c r="P40" s="16"/>
      <c r="Q40" s="16"/>
      <c r="R40" s="16"/>
      <c r="S40" s="16"/>
    </row>
    <row r="41" spans="1:29" x14ac:dyDescent="0.2">
      <c r="B41" s="3">
        <v>261141</v>
      </c>
      <c r="C41" s="14">
        <v>40</v>
      </c>
      <c r="D41" s="12">
        <v>6.8886395348837212E-2</v>
      </c>
      <c r="E41" s="13">
        <v>6.8864999999999998</v>
      </c>
      <c r="F41" s="16">
        <v>12.1585</v>
      </c>
      <c r="G41" s="16">
        <v>1.2065000000000001</v>
      </c>
      <c r="H41" s="16"/>
      <c r="L41" s="5"/>
      <c r="M41" s="3"/>
      <c r="N41" s="14"/>
      <c r="O41" s="12"/>
      <c r="P41" s="16"/>
      <c r="Q41" s="16"/>
      <c r="R41" s="16"/>
      <c r="S41" s="16"/>
    </row>
    <row r="42" spans="1:29" x14ac:dyDescent="0.2">
      <c r="B42" s="3">
        <v>261140</v>
      </c>
      <c r="C42" s="14">
        <v>50</v>
      </c>
      <c r="D42" s="12">
        <v>0.10731046511627906</v>
      </c>
      <c r="E42" s="13">
        <v>7.6970000000000001</v>
      </c>
      <c r="F42" s="16">
        <v>11.810500000000001</v>
      </c>
      <c r="G42" s="16">
        <v>1.1595</v>
      </c>
      <c r="H42" s="16"/>
      <c r="L42" s="5"/>
      <c r="M42" s="3"/>
      <c r="N42" s="14"/>
      <c r="O42" s="12"/>
      <c r="P42" s="16"/>
      <c r="Q42" s="16"/>
      <c r="R42" s="16"/>
      <c r="S42" s="13"/>
    </row>
    <row r="43" spans="1:29" x14ac:dyDescent="0.2">
      <c r="B43" s="3">
        <v>261139</v>
      </c>
      <c r="C43" s="14">
        <v>60</v>
      </c>
      <c r="D43" s="12">
        <v>4.8462790697674424E-2</v>
      </c>
      <c r="E43" s="13">
        <v>11.016999999999999</v>
      </c>
      <c r="F43" s="16">
        <v>18.366</v>
      </c>
      <c r="G43" s="16">
        <v>1.4975000000000001</v>
      </c>
      <c r="H43" s="16"/>
      <c r="L43" s="5"/>
      <c r="M43" s="3"/>
      <c r="N43" s="14"/>
      <c r="O43" s="12"/>
      <c r="P43" s="16"/>
      <c r="Q43" s="16"/>
      <c r="R43" s="16"/>
      <c r="S43" s="13"/>
    </row>
    <row r="44" spans="1:29" x14ac:dyDescent="0.2">
      <c r="B44" s="3">
        <v>261138</v>
      </c>
      <c r="C44" s="14">
        <v>70</v>
      </c>
      <c r="D44" s="12">
        <v>9.2753875968992233E-2</v>
      </c>
      <c r="E44" s="13">
        <v>11.788499999999999</v>
      </c>
      <c r="F44" s="16">
        <v>18.926000000000002</v>
      </c>
      <c r="G44" s="16">
        <v>1.3879999999999999</v>
      </c>
      <c r="H44" s="16"/>
      <c r="L44" s="5"/>
      <c r="M44" s="3"/>
      <c r="N44" s="14"/>
      <c r="O44" s="12"/>
      <c r="P44" s="16"/>
      <c r="Q44" s="16"/>
      <c r="R44" s="16"/>
      <c r="S44" s="16"/>
    </row>
    <row r="45" spans="1:29" x14ac:dyDescent="0.2">
      <c r="B45" s="3">
        <v>261137</v>
      </c>
      <c r="C45" s="14">
        <v>80</v>
      </c>
      <c r="D45" s="12">
        <v>9.7635658914728668E-2</v>
      </c>
      <c r="E45" s="13">
        <v>12.318999999999999</v>
      </c>
      <c r="F45" s="16">
        <v>21.432000000000002</v>
      </c>
      <c r="G45" s="16">
        <v>1.4424999999999999</v>
      </c>
      <c r="H45" s="16"/>
      <c r="L45" s="5"/>
      <c r="M45" s="3"/>
      <c r="N45" s="14"/>
      <c r="O45" s="12"/>
      <c r="P45" s="16"/>
      <c r="Q45" s="16"/>
      <c r="R45" s="16"/>
      <c r="S45" s="16"/>
    </row>
    <row r="46" spans="1:29" x14ac:dyDescent="0.2">
      <c r="A46" s="5">
        <v>37817</v>
      </c>
      <c r="B46" s="3">
        <v>261156</v>
      </c>
      <c r="C46" s="14">
        <v>1</v>
      </c>
      <c r="D46" s="12">
        <v>0.58998565891472876</v>
      </c>
      <c r="E46" s="13">
        <v>5.45E-2</v>
      </c>
      <c r="F46" s="16">
        <v>0.36150000000000004</v>
      </c>
      <c r="G46" s="16">
        <v>6.6000000000000003E-2</v>
      </c>
      <c r="H46" s="23">
        <v>15.732561681388974</v>
      </c>
      <c r="I46" s="23">
        <v>11.06989247311828</v>
      </c>
      <c r="L46" s="5"/>
      <c r="M46" s="3"/>
      <c r="N46" s="14"/>
      <c r="O46" s="12"/>
      <c r="P46" s="16"/>
      <c r="Q46" s="16"/>
      <c r="R46" s="16"/>
      <c r="S46" s="16"/>
    </row>
    <row r="47" spans="1:29" x14ac:dyDescent="0.2">
      <c r="B47" s="3">
        <v>261155</v>
      </c>
      <c r="C47" s="14">
        <v>5</v>
      </c>
      <c r="D47" s="12">
        <v>1.1452662790697674</v>
      </c>
      <c r="E47" s="13">
        <v>6.0499999999999998E-2</v>
      </c>
      <c r="F47" s="16">
        <v>0.33700000000000002</v>
      </c>
      <c r="G47" s="16">
        <v>0.155</v>
      </c>
      <c r="L47" s="5"/>
      <c r="M47" s="3"/>
      <c r="N47" s="14"/>
      <c r="O47" s="12"/>
      <c r="P47" s="16"/>
      <c r="Q47" s="16"/>
      <c r="R47" s="16"/>
      <c r="S47" s="16"/>
    </row>
    <row r="48" spans="1:29" x14ac:dyDescent="0.2">
      <c r="B48" s="3">
        <v>261154</v>
      </c>
      <c r="C48" s="14">
        <v>10</v>
      </c>
      <c r="D48" s="12">
        <v>0.97174108527131775</v>
      </c>
      <c r="E48" s="13">
        <v>5.8999999999999997E-2</v>
      </c>
      <c r="F48" s="16">
        <v>0.80100000000000005</v>
      </c>
      <c r="G48" s="16">
        <v>0.16849999999999998</v>
      </c>
      <c r="L48" s="5"/>
      <c r="M48" s="3"/>
      <c r="N48" s="14"/>
      <c r="O48" s="12"/>
      <c r="P48" s="16"/>
      <c r="Q48" s="16"/>
      <c r="R48" s="16"/>
      <c r="S48" s="16"/>
    </row>
    <row r="49" spans="1:20" x14ac:dyDescent="0.2">
      <c r="B49" s="3">
        <v>261153</v>
      </c>
      <c r="C49" s="14">
        <v>20</v>
      </c>
      <c r="D49" s="12">
        <v>0.93703604651162808</v>
      </c>
      <c r="E49" s="13">
        <v>1.7004999999999999</v>
      </c>
      <c r="F49" s="16">
        <v>2.661</v>
      </c>
      <c r="G49" s="16">
        <v>0.61349999999999993</v>
      </c>
      <c r="H49" s="16"/>
      <c r="L49" s="5"/>
      <c r="M49" s="3"/>
      <c r="N49" s="14"/>
      <c r="O49" s="12"/>
      <c r="P49" s="16"/>
      <c r="Q49" s="16"/>
      <c r="R49" s="16"/>
      <c r="S49" s="16"/>
    </row>
    <row r="50" spans="1:20" x14ac:dyDescent="0.2">
      <c r="B50" s="3">
        <v>261152</v>
      </c>
      <c r="C50" s="14">
        <v>30</v>
      </c>
      <c r="D50" s="12">
        <v>0.24897093023255812</v>
      </c>
      <c r="E50" s="13">
        <v>3.8490000000000002</v>
      </c>
      <c r="F50" s="16">
        <v>5.6545000000000005</v>
      </c>
      <c r="G50" s="16">
        <v>0.82750000000000001</v>
      </c>
      <c r="H50" s="16"/>
      <c r="L50" s="5"/>
      <c r="M50" s="3"/>
      <c r="N50" s="14"/>
      <c r="O50" s="12"/>
      <c r="P50" s="16"/>
      <c r="Q50" s="16"/>
      <c r="R50" s="16"/>
      <c r="S50" s="16"/>
    </row>
    <row r="51" spans="1:20" x14ac:dyDescent="0.2">
      <c r="B51" s="3">
        <v>261151</v>
      </c>
      <c r="C51" s="14">
        <v>40</v>
      </c>
      <c r="D51" s="12">
        <v>7.2694186046511594E-2</v>
      </c>
      <c r="E51" s="13">
        <v>7.1920000000000002</v>
      </c>
      <c r="F51" s="16">
        <v>11.519500000000001</v>
      </c>
      <c r="G51" s="16">
        <v>1.1745000000000001</v>
      </c>
      <c r="H51" s="16"/>
      <c r="L51" s="5"/>
      <c r="M51" s="14"/>
      <c r="N51" s="14"/>
      <c r="O51" s="12"/>
      <c r="P51" s="16"/>
      <c r="Q51" s="16"/>
      <c r="R51" s="16"/>
      <c r="S51" s="16"/>
    </row>
    <row r="52" spans="1:20" x14ac:dyDescent="0.2">
      <c r="B52" s="3">
        <v>261150</v>
      </c>
      <c r="C52" s="14">
        <v>50</v>
      </c>
      <c r="D52" s="12">
        <v>3.6347093023255818E-2</v>
      </c>
      <c r="E52" s="13">
        <v>8.3870000000000005</v>
      </c>
      <c r="F52" s="16">
        <v>14.7385</v>
      </c>
      <c r="G52" s="16">
        <v>1.228</v>
      </c>
      <c r="H52" s="16"/>
      <c r="L52" s="5"/>
      <c r="M52" s="14"/>
      <c r="N52" s="14"/>
      <c r="O52" s="12"/>
      <c r="P52" s="16"/>
      <c r="Q52" s="16"/>
      <c r="R52" s="16"/>
      <c r="S52" s="13"/>
      <c r="T52" s="23"/>
    </row>
    <row r="53" spans="1:20" x14ac:dyDescent="0.2">
      <c r="B53" s="3">
        <v>261149</v>
      </c>
      <c r="C53" s="14">
        <v>60</v>
      </c>
      <c r="D53" s="12">
        <v>3.8077906976744187E-2</v>
      </c>
      <c r="E53" s="13">
        <v>10.235499999999998</v>
      </c>
      <c r="F53" s="16">
        <v>16.077999999999999</v>
      </c>
      <c r="G53" s="16">
        <v>1.3885000000000001</v>
      </c>
      <c r="H53" s="16"/>
      <c r="L53" s="5"/>
      <c r="M53" s="14"/>
      <c r="N53" s="14"/>
      <c r="O53" s="12"/>
      <c r="P53" s="16"/>
      <c r="Q53" s="16"/>
      <c r="R53" s="16"/>
      <c r="S53" s="16"/>
    </row>
    <row r="54" spans="1:20" x14ac:dyDescent="0.2">
      <c r="B54" s="3">
        <v>261148</v>
      </c>
      <c r="C54" s="14">
        <v>70</v>
      </c>
      <c r="D54" s="12">
        <v>7.2694186046511622E-2</v>
      </c>
      <c r="E54" s="13">
        <v>11.7545</v>
      </c>
      <c r="F54" s="16">
        <v>21.4</v>
      </c>
      <c r="G54" s="16">
        <v>1.4744999999999999</v>
      </c>
      <c r="H54" s="16"/>
      <c r="L54" s="5"/>
      <c r="M54" s="14"/>
      <c r="N54" s="14"/>
      <c r="O54" s="12"/>
      <c r="P54" s="16"/>
      <c r="Q54" s="16"/>
      <c r="R54" s="16"/>
      <c r="S54" s="16"/>
    </row>
    <row r="55" spans="1:20" x14ac:dyDescent="0.2">
      <c r="B55" s="3">
        <v>261147</v>
      </c>
      <c r="C55" s="14">
        <v>80</v>
      </c>
      <c r="D55" s="12">
        <v>0.79821589147286831</v>
      </c>
      <c r="E55" s="13">
        <v>13.198499999999999</v>
      </c>
      <c r="F55" s="16">
        <v>25.1</v>
      </c>
      <c r="G55" s="16">
        <v>1.82</v>
      </c>
      <c r="H55" s="16"/>
      <c r="L55" s="5"/>
      <c r="M55" s="14"/>
      <c r="N55" s="14"/>
      <c r="O55" s="12"/>
      <c r="P55" s="16"/>
      <c r="Q55" s="16"/>
      <c r="R55" s="16"/>
      <c r="S55" s="16"/>
    </row>
    <row r="56" spans="1:20" x14ac:dyDescent="0.2">
      <c r="A56" s="5">
        <v>37845</v>
      </c>
      <c r="B56" s="14">
        <v>261166</v>
      </c>
      <c r="C56" s="14">
        <v>1</v>
      </c>
      <c r="D56" s="12">
        <v>1.2840864341085272</v>
      </c>
      <c r="E56" s="13">
        <v>0.04</v>
      </c>
      <c r="F56" s="16">
        <v>1.6890000000000001</v>
      </c>
      <c r="G56" s="16">
        <v>0.17899999999999999</v>
      </c>
      <c r="H56" s="23">
        <v>18.132992327365727</v>
      </c>
      <c r="I56">
        <v>0</v>
      </c>
      <c r="L56" s="5"/>
      <c r="M56" s="14"/>
      <c r="N56" s="14"/>
      <c r="O56" s="12"/>
      <c r="P56" s="16"/>
      <c r="Q56" s="16"/>
      <c r="R56" s="16"/>
      <c r="S56" s="16"/>
    </row>
    <row r="57" spans="1:20" x14ac:dyDescent="0.2">
      <c r="B57" s="14">
        <v>261165</v>
      </c>
      <c r="C57" s="14">
        <v>5</v>
      </c>
      <c r="D57" s="12">
        <v>1.2493813953488371</v>
      </c>
      <c r="E57" s="13">
        <v>0.04</v>
      </c>
      <c r="F57" s="16">
        <v>1.419</v>
      </c>
      <c r="G57" s="16">
        <v>0.1575</v>
      </c>
      <c r="H57" s="16"/>
      <c r="L57" s="5"/>
      <c r="M57" s="14"/>
      <c r="N57" s="14"/>
      <c r="O57" s="12"/>
      <c r="P57" s="16"/>
      <c r="Q57" s="16"/>
      <c r="R57" s="16"/>
      <c r="S57" s="16"/>
    </row>
    <row r="58" spans="1:20" x14ac:dyDescent="0.2">
      <c r="B58" s="14">
        <v>261164</v>
      </c>
      <c r="C58" s="14">
        <v>10</v>
      </c>
      <c r="D58" s="12">
        <v>1.9781872093023256</v>
      </c>
      <c r="E58" s="13">
        <v>4.5999999999999999E-2</v>
      </c>
      <c r="F58" s="16">
        <v>1.3945000000000001</v>
      </c>
      <c r="G58" s="16">
        <v>0.439</v>
      </c>
      <c r="I58" s="23"/>
      <c r="L58" s="5"/>
      <c r="M58" s="14"/>
      <c r="N58" s="14"/>
      <c r="O58" s="12"/>
      <c r="P58" s="16"/>
      <c r="Q58" s="16"/>
      <c r="R58" s="16"/>
      <c r="S58" s="16"/>
    </row>
    <row r="59" spans="1:20" x14ac:dyDescent="0.2">
      <c r="B59" s="14">
        <v>261163</v>
      </c>
      <c r="C59" s="14">
        <v>20</v>
      </c>
      <c r="D59" s="12">
        <v>1.7873094961240312</v>
      </c>
      <c r="E59" s="13">
        <v>1.2190000000000001</v>
      </c>
      <c r="F59" s="16">
        <v>2.6894999999999998</v>
      </c>
      <c r="G59" s="16">
        <v>0.6944999999999999</v>
      </c>
      <c r="H59" s="16"/>
      <c r="L59" s="5"/>
      <c r="M59" s="14"/>
      <c r="N59" s="14"/>
      <c r="O59" s="12"/>
      <c r="P59" s="16"/>
      <c r="Q59" s="16"/>
      <c r="R59" s="16"/>
      <c r="S59" s="16"/>
    </row>
    <row r="60" spans="1:20" x14ac:dyDescent="0.2">
      <c r="B60" s="14">
        <v>261162</v>
      </c>
      <c r="C60" s="14">
        <v>30</v>
      </c>
      <c r="D60" s="12">
        <v>0.44424224806201545</v>
      </c>
      <c r="E60" s="13">
        <v>5.3319999999999999</v>
      </c>
      <c r="F60" s="16">
        <v>7.6010000000000009</v>
      </c>
      <c r="G60" s="16">
        <v>0.94699999999999995</v>
      </c>
      <c r="H60" s="16"/>
      <c r="L60" s="5"/>
      <c r="M60" s="14"/>
      <c r="N60" s="14"/>
      <c r="O60" s="12"/>
      <c r="P60" s="16"/>
      <c r="Q60" s="16"/>
      <c r="R60" s="16"/>
      <c r="S60" s="16"/>
    </row>
    <row r="61" spans="1:20" x14ac:dyDescent="0.2">
      <c r="B61" s="14">
        <v>261161</v>
      </c>
      <c r="C61" s="14">
        <v>40</v>
      </c>
      <c r="D61" s="12">
        <v>0.27337984496124024</v>
      </c>
      <c r="E61" s="13">
        <v>7.2275</v>
      </c>
      <c r="F61" s="16">
        <v>10.400500000000001</v>
      </c>
      <c r="G61" s="16">
        <v>1.125</v>
      </c>
      <c r="H61" s="16"/>
      <c r="L61" s="5"/>
      <c r="M61" s="14"/>
      <c r="N61" s="14"/>
      <c r="O61" s="12"/>
      <c r="P61" s="16"/>
      <c r="Q61" s="16"/>
      <c r="R61" s="16"/>
      <c r="S61" s="16"/>
    </row>
    <row r="62" spans="1:20" x14ac:dyDescent="0.2">
      <c r="B62" s="14">
        <v>261160</v>
      </c>
      <c r="C62" s="14">
        <v>50</v>
      </c>
      <c r="D62" s="12">
        <v>0.12204457364341084</v>
      </c>
      <c r="E62" s="13">
        <v>10.056999999999999</v>
      </c>
      <c r="F62" s="16">
        <v>15.316000000000001</v>
      </c>
      <c r="G62" s="16">
        <v>1.3075000000000001</v>
      </c>
      <c r="H62" s="16"/>
      <c r="L62" s="5"/>
      <c r="M62" s="14"/>
      <c r="N62" s="14"/>
      <c r="O62" s="12"/>
      <c r="P62" s="16"/>
      <c r="Q62" s="16"/>
      <c r="R62" s="16"/>
      <c r="S62" s="23"/>
      <c r="T62" s="23"/>
    </row>
    <row r="63" spans="1:20" x14ac:dyDescent="0.2">
      <c r="B63" s="14">
        <v>261159</v>
      </c>
      <c r="C63" s="14">
        <v>60</v>
      </c>
      <c r="D63" s="12">
        <v>0.17086240310077522</v>
      </c>
      <c r="E63" s="13">
        <v>11</v>
      </c>
      <c r="F63" s="16">
        <v>18.362500000000001</v>
      </c>
      <c r="G63" s="16">
        <v>1.34</v>
      </c>
      <c r="H63" s="16"/>
      <c r="L63" s="5"/>
      <c r="M63" s="14"/>
      <c r="N63" s="14"/>
      <c r="O63" s="12"/>
      <c r="P63" s="16"/>
      <c r="Q63" s="16"/>
      <c r="R63" s="16"/>
      <c r="S63" s="13"/>
    </row>
    <row r="64" spans="1:20" x14ac:dyDescent="0.2">
      <c r="B64" s="14">
        <v>261158</v>
      </c>
      <c r="C64" s="14">
        <v>70</v>
      </c>
      <c r="D64" s="12">
        <v>0.10739922480620157</v>
      </c>
      <c r="E64" s="13">
        <v>12.798</v>
      </c>
      <c r="F64" s="16">
        <v>23.388500000000001</v>
      </c>
      <c r="G64" s="16">
        <v>1.5765</v>
      </c>
      <c r="H64" s="16"/>
      <c r="L64" s="5"/>
      <c r="M64" s="14"/>
      <c r="N64" s="14"/>
      <c r="O64" s="12"/>
      <c r="P64" s="16"/>
      <c r="Q64" s="16"/>
      <c r="R64" s="16"/>
      <c r="S64" s="16"/>
    </row>
    <row r="65" spans="1:20" x14ac:dyDescent="0.2">
      <c r="B65" s="14">
        <v>261157</v>
      </c>
      <c r="C65" s="14">
        <v>80</v>
      </c>
      <c r="D65" s="12">
        <v>0.36125193798449606</v>
      </c>
      <c r="E65" s="13">
        <v>12.489000000000001</v>
      </c>
      <c r="F65" s="16">
        <v>24.141500000000001</v>
      </c>
      <c r="G65" s="16">
        <v>1.6074999999999999</v>
      </c>
      <c r="H65" s="16"/>
      <c r="L65" s="5"/>
      <c r="M65" s="14"/>
      <c r="N65" s="14"/>
      <c r="O65" s="12"/>
      <c r="P65" s="16"/>
      <c r="Q65" s="16"/>
      <c r="R65" s="16"/>
      <c r="S65" s="16"/>
    </row>
    <row r="66" spans="1:20" x14ac:dyDescent="0.2">
      <c r="A66" s="5">
        <v>37889</v>
      </c>
      <c r="B66" s="14">
        <v>263399</v>
      </c>
      <c r="C66" s="14">
        <v>1</v>
      </c>
      <c r="D66" s="12">
        <v>1.6658418604651164</v>
      </c>
      <c r="E66" s="13">
        <v>1.6E-2</v>
      </c>
      <c r="F66" s="16">
        <v>0.34349999999999997</v>
      </c>
      <c r="G66" s="16">
        <v>0.1085</v>
      </c>
      <c r="H66" s="23">
        <v>33.824368825466522</v>
      </c>
      <c r="I66" s="23">
        <v>30.281958468279672</v>
      </c>
      <c r="L66" s="5"/>
      <c r="M66" s="14"/>
      <c r="N66" s="14"/>
      <c r="O66" s="12"/>
      <c r="P66" s="16"/>
      <c r="Q66" s="16"/>
      <c r="R66" s="16"/>
      <c r="S66" s="16"/>
    </row>
    <row r="67" spans="1:20" x14ac:dyDescent="0.2">
      <c r="B67" s="14">
        <v>263398</v>
      </c>
      <c r="C67" s="14">
        <v>5</v>
      </c>
      <c r="D67" s="12">
        <v>1.6658418604651164</v>
      </c>
      <c r="E67" s="13">
        <v>2.35E-2</v>
      </c>
      <c r="F67" s="16">
        <v>0.33550000000000002</v>
      </c>
      <c r="G67" s="16">
        <v>0.113</v>
      </c>
      <c r="H67" s="16"/>
      <c r="L67" s="5"/>
      <c r="M67" s="14"/>
      <c r="N67" s="14"/>
      <c r="O67" s="12"/>
      <c r="P67" s="16"/>
      <c r="Q67" s="16"/>
      <c r="R67" s="16"/>
      <c r="S67" s="16"/>
    </row>
    <row r="68" spans="1:20" x14ac:dyDescent="0.2">
      <c r="B68" s="14">
        <v>263397</v>
      </c>
      <c r="C68" s="14">
        <v>10</v>
      </c>
      <c r="D68" s="12">
        <v>1.8046620155038759</v>
      </c>
      <c r="E68" s="13">
        <v>0.03</v>
      </c>
      <c r="F68" s="16">
        <v>0.31</v>
      </c>
      <c r="G68" s="16">
        <v>0.1275</v>
      </c>
      <c r="H68" s="16"/>
      <c r="L68" s="5"/>
      <c r="M68" s="14"/>
      <c r="N68" s="14"/>
      <c r="O68" s="12"/>
      <c r="P68" s="16"/>
      <c r="Q68" s="16"/>
      <c r="R68" s="16"/>
      <c r="S68" s="16"/>
    </row>
    <row r="69" spans="1:20" x14ac:dyDescent="0.2">
      <c r="B69" s="14">
        <v>263396</v>
      </c>
      <c r="C69" s="14">
        <v>20</v>
      </c>
      <c r="D69" s="12">
        <v>1.5617267441860467</v>
      </c>
      <c r="E69" s="13">
        <v>7.0999999999999994E-2</v>
      </c>
      <c r="F69" s="16">
        <v>0.73899999999999999</v>
      </c>
      <c r="G69" s="16">
        <v>0.30199999999999999</v>
      </c>
      <c r="H69" s="23"/>
      <c r="I69" s="23"/>
      <c r="L69" s="5"/>
      <c r="M69" s="3"/>
      <c r="N69" s="14"/>
      <c r="O69" s="12"/>
      <c r="P69" s="16"/>
      <c r="Q69" s="16"/>
      <c r="R69" s="16"/>
      <c r="S69" s="16"/>
    </row>
    <row r="70" spans="1:20" x14ac:dyDescent="0.2">
      <c r="B70" s="14">
        <v>263395</v>
      </c>
      <c r="C70" s="14">
        <v>30</v>
      </c>
      <c r="D70" s="12">
        <v>0.8329209302325582</v>
      </c>
      <c r="E70" s="13">
        <v>0.129</v>
      </c>
      <c r="F70" s="16">
        <v>0.92599999999999993</v>
      </c>
      <c r="G70" s="16">
        <v>0.35449999999999998</v>
      </c>
      <c r="L70" s="5"/>
      <c r="M70" s="3"/>
      <c r="N70" s="14"/>
      <c r="O70" s="12"/>
      <c r="P70" s="16"/>
      <c r="Q70" s="16"/>
      <c r="R70" s="16"/>
      <c r="S70" s="16"/>
    </row>
    <row r="71" spans="1:20" x14ac:dyDescent="0.2">
      <c r="B71" s="14">
        <v>263394</v>
      </c>
      <c r="C71" s="14">
        <v>40</v>
      </c>
      <c r="D71" s="12">
        <v>0.22944379844961243</v>
      </c>
      <c r="E71" s="13">
        <v>2.4065000000000003</v>
      </c>
      <c r="F71" s="16">
        <v>3.5505</v>
      </c>
      <c r="G71" s="16">
        <v>0.7004999999999999</v>
      </c>
      <c r="H71" s="16"/>
      <c r="L71" s="5"/>
      <c r="M71" s="3"/>
      <c r="N71" s="14"/>
      <c r="O71" s="12"/>
      <c r="P71" s="16"/>
      <c r="Q71" s="16"/>
      <c r="R71" s="16"/>
      <c r="S71" s="13"/>
      <c r="T71" s="23"/>
    </row>
    <row r="72" spans="1:20" x14ac:dyDescent="0.2">
      <c r="B72" s="14">
        <v>263393</v>
      </c>
      <c r="C72" s="14">
        <v>50</v>
      </c>
      <c r="D72" s="12">
        <v>0.13668992248062012</v>
      </c>
      <c r="E72" s="13">
        <v>6.2234999999999996</v>
      </c>
      <c r="F72" s="16">
        <v>8.4989999999999988</v>
      </c>
      <c r="G72" s="16">
        <v>1.0230000000000001</v>
      </c>
      <c r="H72" s="16"/>
      <c r="L72" s="5"/>
      <c r="M72" s="3"/>
      <c r="N72" s="14"/>
      <c r="O72" s="12"/>
      <c r="P72" s="16"/>
      <c r="Q72" s="16"/>
      <c r="R72" s="16"/>
      <c r="S72" s="16"/>
    </row>
    <row r="73" spans="1:20" x14ac:dyDescent="0.2">
      <c r="B73" s="14">
        <v>263392</v>
      </c>
      <c r="C73" s="14">
        <v>60</v>
      </c>
      <c r="D73" s="12">
        <v>0.13180813953488374</v>
      </c>
      <c r="E73" s="13">
        <v>8.375</v>
      </c>
      <c r="F73" s="16">
        <v>11.9825</v>
      </c>
      <c r="G73" s="16">
        <v>1.216</v>
      </c>
      <c r="H73" s="16"/>
      <c r="L73" s="5"/>
      <c r="M73" s="3"/>
      <c r="N73" s="14"/>
      <c r="O73" s="12"/>
      <c r="P73" s="16"/>
      <c r="Q73" s="16"/>
      <c r="R73" s="16"/>
      <c r="S73" s="16"/>
    </row>
    <row r="74" spans="1:20" x14ac:dyDescent="0.2">
      <c r="B74" s="14">
        <v>263391</v>
      </c>
      <c r="C74" s="14">
        <v>70</v>
      </c>
      <c r="D74" s="12">
        <v>0.29290697674418603</v>
      </c>
      <c r="E74" s="13">
        <v>12.185</v>
      </c>
      <c r="F74" s="16">
        <v>21.651499999999999</v>
      </c>
      <c r="G74" s="16">
        <v>1.4850000000000001</v>
      </c>
      <c r="H74" s="16"/>
      <c r="L74" s="5"/>
      <c r="M74" s="3"/>
      <c r="N74" s="14"/>
      <c r="O74" s="12"/>
      <c r="P74" s="16"/>
      <c r="Q74" s="16"/>
      <c r="R74" s="16"/>
      <c r="S74" s="16"/>
    </row>
    <row r="75" spans="1:20" x14ac:dyDescent="0.2">
      <c r="B75" s="14">
        <v>263390</v>
      </c>
      <c r="C75" s="14">
        <v>80</v>
      </c>
      <c r="D75" s="12">
        <v>9.7635658914728682E-2</v>
      </c>
      <c r="E75" s="13">
        <v>12.887</v>
      </c>
      <c r="F75" s="16">
        <v>25.328000000000003</v>
      </c>
      <c r="G75" s="16">
        <v>1.6015000000000001</v>
      </c>
      <c r="H75" s="16"/>
      <c r="L75" s="5"/>
      <c r="M75" s="3"/>
      <c r="N75" s="14"/>
      <c r="O75" s="12"/>
      <c r="P75" s="16"/>
      <c r="Q75" s="16"/>
      <c r="R75" s="16"/>
      <c r="S75" s="16"/>
    </row>
    <row r="76" spans="1:20" x14ac:dyDescent="0.2">
      <c r="A76" s="5">
        <v>37902</v>
      </c>
      <c r="B76" s="3">
        <v>261176</v>
      </c>
      <c r="C76" s="14">
        <v>1</v>
      </c>
      <c r="D76" s="12">
        <v>9.1202356589147282</v>
      </c>
      <c r="E76" s="13">
        <v>5.2499999999999998E-2</v>
      </c>
      <c r="F76" s="16">
        <v>2.5329999999999999</v>
      </c>
      <c r="G76" s="16">
        <v>0.442</v>
      </c>
      <c r="H76" s="23">
        <v>23.217848721204426</v>
      </c>
      <c r="I76">
        <v>0</v>
      </c>
      <c r="L76" s="5"/>
      <c r="M76" s="3"/>
      <c r="N76" s="14"/>
      <c r="O76" s="12"/>
      <c r="P76" s="16"/>
      <c r="Q76" s="16"/>
      <c r="R76" s="16"/>
      <c r="S76" s="16"/>
    </row>
    <row r="77" spans="1:20" x14ac:dyDescent="0.2">
      <c r="B77" s="3">
        <v>261175</v>
      </c>
      <c r="C77" s="14">
        <v>5</v>
      </c>
      <c r="D77" s="12">
        <v>8.9448465116279046</v>
      </c>
      <c r="E77" s="13">
        <v>7.3000000000000009E-2</v>
      </c>
      <c r="F77" s="16">
        <v>2.544</v>
      </c>
      <c r="G77" s="16">
        <v>0.36649999999999999</v>
      </c>
      <c r="H77" s="16"/>
      <c r="L77" s="5"/>
      <c r="M77" s="3"/>
      <c r="N77" s="14"/>
      <c r="O77" s="12"/>
      <c r="P77" s="16"/>
      <c r="Q77" s="16"/>
      <c r="R77" s="16"/>
      <c r="S77" s="16"/>
    </row>
    <row r="78" spans="1:20" x14ac:dyDescent="0.2">
      <c r="B78" s="3">
        <v>261174</v>
      </c>
      <c r="C78" s="14">
        <v>10</v>
      </c>
      <c r="D78" s="12">
        <v>9.1202356589147282</v>
      </c>
      <c r="E78" s="13">
        <v>5.9499999999999997E-2</v>
      </c>
      <c r="F78" s="16">
        <v>2.573</v>
      </c>
      <c r="G78" s="16">
        <v>0.61050000000000004</v>
      </c>
      <c r="H78" s="16"/>
    </row>
    <row r="79" spans="1:20" x14ac:dyDescent="0.2">
      <c r="B79" s="3">
        <v>261173</v>
      </c>
      <c r="C79" s="14">
        <v>20</v>
      </c>
      <c r="D79" s="12">
        <v>9.1202356589147264</v>
      </c>
      <c r="E79" s="13">
        <v>0.113</v>
      </c>
      <c r="F79" s="16">
        <v>2.8090000000000002</v>
      </c>
      <c r="G79" s="16">
        <v>0.51149999999999995</v>
      </c>
      <c r="I79" s="23"/>
    </row>
    <row r="80" spans="1:20" x14ac:dyDescent="0.2">
      <c r="B80" s="3">
        <v>261172</v>
      </c>
      <c r="C80" s="14">
        <v>30</v>
      </c>
      <c r="D80" s="12">
        <v>0.47841472868217061</v>
      </c>
      <c r="E80" s="13">
        <v>2.8694999999999999</v>
      </c>
      <c r="F80" s="16">
        <v>5.4775</v>
      </c>
      <c r="G80" s="16">
        <v>0.84949999999999992</v>
      </c>
      <c r="H80" s="16"/>
    </row>
    <row r="81" spans="1:9" x14ac:dyDescent="0.2">
      <c r="B81" s="3">
        <v>261171</v>
      </c>
      <c r="C81" s="14">
        <v>40</v>
      </c>
      <c r="D81" s="12">
        <v>0.40518798449612403</v>
      </c>
      <c r="E81" s="13">
        <v>6.8889999999999993</v>
      </c>
      <c r="F81" s="16">
        <v>11.696999999999999</v>
      </c>
      <c r="G81" s="16">
        <v>1.1404999999999998</v>
      </c>
      <c r="H81" s="16"/>
    </row>
    <row r="82" spans="1:9" x14ac:dyDescent="0.2">
      <c r="B82" s="3">
        <v>261170</v>
      </c>
      <c r="C82" s="14">
        <v>50</v>
      </c>
      <c r="D82" s="12">
        <v>0.14157170542635661</v>
      </c>
      <c r="E82" s="13">
        <v>8.9705000000000013</v>
      </c>
      <c r="F82" s="16">
        <v>12.0905</v>
      </c>
      <c r="G82" s="16">
        <v>1.3580000000000001</v>
      </c>
      <c r="H82" s="16"/>
    </row>
    <row r="83" spans="1:9" x14ac:dyDescent="0.2">
      <c r="B83" s="3">
        <v>261169</v>
      </c>
      <c r="C83" s="14">
        <v>60</v>
      </c>
      <c r="D83" s="12">
        <v>9.2753875968992233E-2</v>
      </c>
      <c r="E83" s="13">
        <v>11.994999999999999</v>
      </c>
      <c r="F83" s="16">
        <v>19.378</v>
      </c>
      <c r="G83" s="16">
        <v>1.4754999999999998</v>
      </c>
      <c r="H83" s="16"/>
    </row>
    <row r="84" spans="1:9" x14ac:dyDescent="0.2">
      <c r="B84" s="3">
        <v>261168</v>
      </c>
      <c r="C84" s="14">
        <v>70</v>
      </c>
      <c r="D84" s="12">
        <v>9.2753875968992275E-2</v>
      </c>
      <c r="E84" s="13">
        <v>12.8445</v>
      </c>
      <c r="F84" s="16">
        <v>18.499500000000001</v>
      </c>
      <c r="G84" s="16">
        <v>1.6985000000000001</v>
      </c>
      <c r="H84" s="16"/>
    </row>
    <row r="85" spans="1:9" x14ac:dyDescent="0.2">
      <c r="B85" s="3">
        <v>261167</v>
      </c>
      <c r="C85" s="14">
        <v>80</v>
      </c>
      <c r="D85" s="12">
        <v>0.10739922480620151</v>
      </c>
      <c r="E85" s="13">
        <v>13.324999999999999</v>
      </c>
      <c r="F85" s="16">
        <v>19.619</v>
      </c>
      <c r="G85" s="16">
        <v>1.6095000000000002</v>
      </c>
      <c r="H85" s="16"/>
    </row>
    <row r="86" spans="1:9" x14ac:dyDescent="0.2">
      <c r="A86" s="5">
        <v>37932</v>
      </c>
      <c r="B86" s="3">
        <v>261186</v>
      </c>
      <c r="C86" s="14">
        <v>1</v>
      </c>
      <c r="D86" s="12">
        <v>1.3187914728682171</v>
      </c>
      <c r="E86" s="9">
        <v>2.7235</v>
      </c>
      <c r="F86" s="22">
        <v>3.8964999999999996</v>
      </c>
      <c r="G86" s="22">
        <v>0.59299999999999997</v>
      </c>
      <c r="H86" s="16">
        <v>0</v>
      </c>
      <c r="I86">
        <v>0</v>
      </c>
    </row>
    <row r="87" spans="1:9" x14ac:dyDescent="0.2">
      <c r="B87" s="3">
        <v>261185</v>
      </c>
      <c r="C87" s="14">
        <v>5</v>
      </c>
      <c r="D87" s="12">
        <v>1.3187914728682169</v>
      </c>
      <c r="E87" s="9">
        <v>2.9045000000000001</v>
      </c>
      <c r="F87" s="22">
        <v>3.1165000000000003</v>
      </c>
      <c r="G87" s="22">
        <v>0.59199999999999997</v>
      </c>
      <c r="H87" s="16"/>
    </row>
    <row r="88" spans="1:9" x14ac:dyDescent="0.2">
      <c r="B88" s="3">
        <v>261184</v>
      </c>
      <c r="C88" s="14">
        <v>10</v>
      </c>
      <c r="D88" s="12">
        <v>1.1973238372093022</v>
      </c>
      <c r="E88" s="9">
        <v>3.0095000000000001</v>
      </c>
      <c r="F88" s="22">
        <v>2.9735</v>
      </c>
      <c r="G88" s="22">
        <v>0.62250000000000005</v>
      </c>
      <c r="H88" s="23"/>
      <c r="I88" s="23"/>
    </row>
    <row r="89" spans="1:9" x14ac:dyDescent="0.2">
      <c r="B89" s="3">
        <v>261183</v>
      </c>
      <c r="C89" s="14">
        <v>20</v>
      </c>
      <c r="D89" s="12">
        <v>1.2146763565891474</v>
      </c>
      <c r="E89" s="9">
        <v>2.8679999999999999</v>
      </c>
      <c r="F89" s="22">
        <v>2.9510000000000001</v>
      </c>
      <c r="G89" s="22">
        <v>0.61250000000000004</v>
      </c>
      <c r="H89" s="16"/>
    </row>
    <row r="90" spans="1:9" x14ac:dyDescent="0.2">
      <c r="B90" s="3">
        <v>261182</v>
      </c>
      <c r="C90" s="14">
        <v>30</v>
      </c>
      <c r="D90" s="12">
        <v>1.0411511627906977</v>
      </c>
      <c r="E90" s="9">
        <v>2.3985000000000003</v>
      </c>
      <c r="F90" s="22">
        <v>2.6884999999999999</v>
      </c>
      <c r="G90" s="22">
        <v>0.59149999999999991</v>
      </c>
      <c r="H90" s="16"/>
    </row>
    <row r="91" spans="1:9" x14ac:dyDescent="0.2">
      <c r="B91" s="3">
        <v>261181</v>
      </c>
      <c r="C91" s="14">
        <v>40</v>
      </c>
      <c r="D91" s="12">
        <v>0.65415891472868215</v>
      </c>
      <c r="E91" s="9">
        <v>1.9179999999999999</v>
      </c>
      <c r="F91" s="22">
        <v>2.3979999999999997</v>
      </c>
      <c r="G91" s="22">
        <v>0.50800000000000001</v>
      </c>
      <c r="H91" s="16"/>
    </row>
    <row r="92" spans="1:9" x14ac:dyDescent="0.2">
      <c r="B92" s="3">
        <v>261180</v>
      </c>
      <c r="C92" s="14">
        <v>50</v>
      </c>
      <c r="D92" s="12">
        <v>0.20503488372093023</v>
      </c>
      <c r="E92" s="9">
        <v>5.7469999999999999</v>
      </c>
      <c r="F92" s="22">
        <v>5.6535000000000002</v>
      </c>
      <c r="G92" s="22">
        <v>0.85</v>
      </c>
      <c r="H92" s="16"/>
    </row>
    <row r="93" spans="1:9" x14ac:dyDescent="0.2">
      <c r="B93" s="3">
        <v>261179</v>
      </c>
      <c r="C93" s="14">
        <v>60</v>
      </c>
      <c r="D93" s="12">
        <v>0.20015310077519377</v>
      </c>
      <c r="E93" s="9">
        <v>7.1255000000000006</v>
      </c>
      <c r="F93" s="22">
        <v>7.008</v>
      </c>
      <c r="G93" s="22">
        <v>1.0489999999999999</v>
      </c>
      <c r="H93" s="16"/>
    </row>
    <row r="94" spans="1:9" x14ac:dyDescent="0.2">
      <c r="B94" s="3">
        <v>261178</v>
      </c>
      <c r="C94" s="14">
        <v>70</v>
      </c>
      <c r="D94" s="12">
        <v>7.8108527131782915E-2</v>
      </c>
      <c r="E94" s="9">
        <v>11.3805</v>
      </c>
      <c r="F94" s="22">
        <v>15.224499999999999</v>
      </c>
      <c r="G94" s="22">
        <v>1.25</v>
      </c>
      <c r="H94" s="16"/>
    </row>
    <row r="95" spans="1:9" x14ac:dyDescent="0.2">
      <c r="B95" s="3">
        <v>261177</v>
      </c>
      <c r="C95" s="14">
        <v>80</v>
      </c>
      <c r="D95" s="12">
        <v>0.15621705426356589</v>
      </c>
      <c r="E95" s="9">
        <v>13.913</v>
      </c>
      <c r="F95" s="22">
        <v>23.805999999999997</v>
      </c>
      <c r="G95" s="22">
        <v>1.6019999999999999</v>
      </c>
      <c r="H95" s="16"/>
    </row>
    <row r="96" spans="1:9" x14ac:dyDescent="0.2">
      <c r="A96" s="5">
        <v>37943</v>
      </c>
      <c r="B96" s="3">
        <v>261196</v>
      </c>
      <c r="C96" s="14">
        <v>1</v>
      </c>
      <c r="D96" s="12">
        <v>0.82013953488372082</v>
      </c>
      <c r="E96" s="9">
        <v>5.7355</v>
      </c>
      <c r="F96" s="22">
        <v>5.2359999999999998</v>
      </c>
      <c r="G96" s="22">
        <v>0.78049999999999997</v>
      </c>
      <c r="H96" s="16">
        <v>0</v>
      </c>
      <c r="I96">
        <v>0</v>
      </c>
    </row>
    <row r="97" spans="1:9" x14ac:dyDescent="0.2">
      <c r="B97" s="3">
        <v>261195</v>
      </c>
      <c r="C97" s="14">
        <v>5</v>
      </c>
      <c r="D97" s="12">
        <v>0.75179457364341085</v>
      </c>
      <c r="E97" s="9">
        <v>5.7110000000000003</v>
      </c>
      <c r="F97" s="22">
        <v>5.2785000000000002</v>
      </c>
      <c r="G97" s="22">
        <v>0.83450000000000002</v>
      </c>
      <c r="H97" s="16"/>
    </row>
    <row r="98" spans="1:9" x14ac:dyDescent="0.2">
      <c r="B98" s="3">
        <v>261194</v>
      </c>
      <c r="C98" s="14">
        <v>10</v>
      </c>
      <c r="D98" s="12">
        <v>0.63463178294573652</v>
      </c>
      <c r="E98" s="9">
        <v>5.4659999999999993</v>
      </c>
      <c r="F98" s="22">
        <v>5.0635000000000003</v>
      </c>
      <c r="G98" s="22">
        <v>0.76649999999999996</v>
      </c>
      <c r="H98" s="16"/>
    </row>
    <row r="99" spans="1:9" x14ac:dyDescent="0.2">
      <c r="B99" s="3">
        <v>261193</v>
      </c>
      <c r="C99" s="14">
        <v>20</v>
      </c>
      <c r="D99" s="12">
        <v>0.61022286821705418</v>
      </c>
      <c r="E99" s="9">
        <v>5.5220000000000002</v>
      </c>
      <c r="F99" s="22">
        <v>5.0324999999999998</v>
      </c>
      <c r="G99" s="22">
        <v>0.77550000000000008</v>
      </c>
      <c r="H99" s="16"/>
    </row>
    <row r="100" spans="1:9" x14ac:dyDescent="0.2">
      <c r="B100" s="3">
        <v>261192</v>
      </c>
      <c r="C100" s="14">
        <v>30</v>
      </c>
      <c r="D100" s="12">
        <v>0.56628682170542621</v>
      </c>
      <c r="E100" s="9">
        <v>5.3885000000000005</v>
      </c>
      <c r="F100" s="22">
        <v>5.056</v>
      </c>
      <c r="G100" s="22">
        <v>0.76550000000000007</v>
      </c>
      <c r="H100" s="23"/>
      <c r="I100" s="23"/>
    </row>
    <row r="101" spans="1:9" x14ac:dyDescent="0.2">
      <c r="B101" s="3">
        <v>261191</v>
      </c>
      <c r="C101" s="14">
        <v>40</v>
      </c>
      <c r="D101" s="12">
        <v>0.52723255813953496</v>
      </c>
      <c r="E101" s="9">
        <v>5.2084999999999999</v>
      </c>
      <c r="F101" s="22">
        <v>4.9510000000000005</v>
      </c>
      <c r="G101" s="22">
        <v>0.76900000000000002</v>
      </c>
      <c r="H101" s="16"/>
    </row>
    <row r="102" spans="1:9" x14ac:dyDescent="0.2">
      <c r="B102" s="3">
        <v>261190</v>
      </c>
      <c r="C102" s="14">
        <v>50</v>
      </c>
      <c r="D102" s="12">
        <v>0.43936046511627908</v>
      </c>
      <c r="E102" s="9">
        <v>5.18</v>
      </c>
      <c r="F102" s="22">
        <v>4.8635000000000002</v>
      </c>
      <c r="G102" s="22">
        <v>0.74299999999999999</v>
      </c>
      <c r="H102" s="16"/>
    </row>
    <row r="103" spans="1:9" x14ac:dyDescent="0.2">
      <c r="B103" s="3">
        <v>261189</v>
      </c>
      <c r="C103" s="14">
        <v>60</v>
      </c>
      <c r="D103" s="12">
        <v>0.17086240310077522</v>
      </c>
      <c r="E103" s="9">
        <v>6.5655000000000001</v>
      </c>
      <c r="F103" s="22">
        <v>7.7279999999999998</v>
      </c>
      <c r="G103" s="22">
        <v>0.88100000000000001</v>
      </c>
      <c r="H103" s="16"/>
    </row>
    <row r="104" spans="1:9" x14ac:dyDescent="0.2">
      <c r="B104" s="3">
        <v>261188</v>
      </c>
      <c r="C104" s="14">
        <v>70</v>
      </c>
      <c r="D104" s="12">
        <v>0.14157170542635661</v>
      </c>
      <c r="E104" s="9">
        <v>9.2750000000000004</v>
      </c>
      <c r="F104" s="22">
        <v>11.3285</v>
      </c>
      <c r="G104" s="22">
        <v>1.0575000000000001</v>
      </c>
      <c r="H104" s="16"/>
    </row>
    <row r="105" spans="1:9" x14ac:dyDescent="0.2">
      <c r="B105" s="3">
        <v>261187</v>
      </c>
      <c r="C105" s="14">
        <v>80</v>
      </c>
      <c r="D105" s="12">
        <v>0.14157170542635655</v>
      </c>
      <c r="E105" s="9">
        <v>11.181999999999999</v>
      </c>
      <c r="F105" s="22">
        <v>15.236499999999999</v>
      </c>
      <c r="G105" s="22">
        <v>1.3319999999999999</v>
      </c>
      <c r="H105" s="16"/>
    </row>
    <row r="106" spans="1:9" x14ac:dyDescent="0.2">
      <c r="A106" s="5">
        <v>37965</v>
      </c>
      <c r="B106" s="33">
        <v>260710</v>
      </c>
      <c r="C106" s="14">
        <v>1</v>
      </c>
      <c r="D106" s="12">
        <v>0.71274031007751937</v>
      </c>
      <c r="E106" s="22">
        <v>5.4024999999999999</v>
      </c>
      <c r="F106" s="22">
        <v>7.8290000000000006</v>
      </c>
      <c r="G106" s="22">
        <v>0.88</v>
      </c>
      <c r="H106" s="16">
        <v>0</v>
      </c>
      <c r="I106">
        <v>0</v>
      </c>
    </row>
    <row r="107" spans="1:9" x14ac:dyDescent="0.2">
      <c r="B107" s="33">
        <v>260709</v>
      </c>
      <c r="C107" s="14">
        <v>5</v>
      </c>
      <c r="D107" s="12">
        <v>0.63463178294573641</v>
      </c>
      <c r="E107" s="22">
        <v>5.4234999999999998</v>
      </c>
      <c r="F107" s="22">
        <v>7.8940000000000001</v>
      </c>
      <c r="G107" s="22">
        <v>0.91900000000000004</v>
      </c>
      <c r="H107" s="23">
        <f>(C107*(E108-$J$1)+C108*($J$1-E107))/(E108-E107)</f>
        <v>-42.667025862068925</v>
      </c>
      <c r="I107" s="23">
        <f>(C107*(F108-$J$1)+C108*($J$1-F107))/(F108-F107)</f>
        <v>94.416342412451272</v>
      </c>
    </row>
    <row r="108" spans="1:9" x14ac:dyDescent="0.2">
      <c r="B108" s="33">
        <v>260708</v>
      </c>
      <c r="C108" s="14">
        <v>10</v>
      </c>
      <c r="D108" s="12">
        <v>0.49794186046511635</v>
      </c>
      <c r="E108" s="22">
        <v>5.8875000000000002</v>
      </c>
      <c r="F108" s="22">
        <v>7.5084999999999997</v>
      </c>
      <c r="G108" s="22">
        <v>0.875</v>
      </c>
      <c r="H108" s="16"/>
    </row>
    <row r="109" spans="1:9" x14ac:dyDescent="0.2">
      <c r="B109" s="33">
        <v>260707</v>
      </c>
      <c r="C109" s="14">
        <v>20</v>
      </c>
      <c r="D109" s="12">
        <v>0.55652325581395334</v>
      </c>
      <c r="E109" s="22">
        <v>6.2435</v>
      </c>
      <c r="F109" s="22">
        <v>8.1769999999999996</v>
      </c>
      <c r="G109" s="22">
        <v>0.92600000000000005</v>
      </c>
      <c r="H109" s="16"/>
    </row>
    <row r="110" spans="1:9" x14ac:dyDescent="0.2">
      <c r="B110" s="33">
        <v>260706</v>
      </c>
      <c r="C110" s="14">
        <v>30</v>
      </c>
      <c r="D110" s="12">
        <v>0.42471511627906988</v>
      </c>
      <c r="E110" s="22">
        <v>6.8260000000000005</v>
      </c>
      <c r="F110" s="22">
        <v>8.0889999999999986</v>
      </c>
      <c r="G110" s="22">
        <v>0.9305000000000001</v>
      </c>
      <c r="H110" s="16"/>
    </row>
    <row r="111" spans="1:9" x14ac:dyDescent="0.2">
      <c r="B111" s="3">
        <v>260705</v>
      </c>
      <c r="C111" s="14">
        <v>40</v>
      </c>
      <c r="D111" s="12">
        <v>0.4149515503875969</v>
      </c>
      <c r="E111" s="22">
        <v>6.9859999999999998</v>
      </c>
      <c r="F111" s="22">
        <v>8.173</v>
      </c>
      <c r="G111" s="22">
        <v>0.93</v>
      </c>
      <c r="H111" s="23">
        <f>(C111*(E112-$J$1)+C112*($J$1-E111))/(E112-E111)</f>
        <v>-197.06930693069273</v>
      </c>
      <c r="I111" s="23">
        <f>(C111*(F112-$J$1)+C112*($J$1-F111))/(F112-F111)</f>
        <v>953.75796178343933</v>
      </c>
    </row>
    <row r="112" spans="1:9" x14ac:dyDescent="0.2">
      <c r="B112" s="3">
        <v>260704</v>
      </c>
      <c r="C112" s="14">
        <v>50</v>
      </c>
      <c r="D112" s="12">
        <v>0.39054263565891473</v>
      </c>
      <c r="E112" s="22">
        <v>7.2385000000000002</v>
      </c>
      <c r="F112" s="22">
        <v>8.0945</v>
      </c>
      <c r="G112" s="22">
        <v>0.92849999999999999</v>
      </c>
      <c r="H112" s="16"/>
    </row>
    <row r="113" spans="2:9" x14ac:dyDescent="0.2">
      <c r="B113" s="3">
        <v>260703</v>
      </c>
      <c r="C113" s="14">
        <v>60</v>
      </c>
      <c r="D113" s="12">
        <v>0.38077906976744191</v>
      </c>
      <c r="E113" s="22">
        <v>7.3414999999999999</v>
      </c>
      <c r="F113" s="22">
        <v>7.9924999999999997</v>
      </c>
      <c r="G113" s="22">
        <v>0.92200000000000004</v>
      </c>
      <c r="H113" s="16"/>
    </row>
    <row r="114" spans="2:9" x14ac:dyDescent="0.2">
      <c r="B114" s="3">
        <v>260702</v>
      </c>
      <c r="C114" s="14">
        <v>70</v>
      </c>
      <c r="D114" s="12">
        <v>0.37101550387596904</v>
      </c>
      <c r="E114" s="22">
        <v>7.2584999999999997</v>
      </c>
      <c r="F114" s="22">
        <v>9.0570000000000004</v>
      </c>
      <c r="G114" s="22">
        <v>0.91100000000000003</v>
      </c>
      <c r="H114" s="16"/>
    </row>
    <row r="115" spans="2:9" x14ac:dyDescent="0.2">
      <c r="B115" s="33">
        <v>260701</v>
      </c>
      <c r="C115" s="14">
        <v>80</v>
      </c>
      <c r="D115" s="12">
        <v>0.37101550387596904</v>
      </c>
      <c r="E115" s="22">
        <v>7.0365000000000002</v>
      </c>
      <c r="F115" s="22">
        <v>8.4109999999999996</v>
      </c>
      <c r="G115" s="22">
        <v>0.96350000000000002</v>
      </c>
      <c r="H115" s="16"/>
    </row>
    <row r="116" spans="2:9" x14ac:dyDescent="0.2">
      <c r="C116" s="14"/>
      <c r="E116" s="9"/>
      <c r="F116" s="16"/>
      <c r="G116" s="16"/>
      <c r="H116" s="16"/>
    </row>
    <row r="117" spans="2:9" x14ac:dyDescent="0.2">
      <c r="C117" s="14"/>
      <c r="E117" s="9"/>
      <c r="F117" s="16"/>
      <c r="G117" s="16"/>
      <c r="H117" s="16"/>
    </row>
    <row r="118" spans="2:9" x14ac:dyDescent="0.2">
      <c r="C118" s="14"/>
      <c r="E118" s="9"/>
      <c r="F118" s="16"/>
      <c r="G118" s="16"/>
      <c r="H118" s="16"/>
    </row>
    <row r="119" spans="2:9" x14ac:dyDescent="0.2">
      <c r="C119" s="14"/>
      <c r="E119" s="9"/>
      <c r="F119" s="16"/>
      <c r="G119" s="16"/>
      <c r="H119" s="16"/>
    </row>
    <row r="120" spans="2:9" x14ac:dyDescent="0.2">
      <c r="C120" s="14"/>
      <c r="E120" s="9"/>
      <c r="F120" s="16"/>
      <c r="G120" s="16"/>
      <c r="H120" s="16"/>
    </row>
    <row r="121" spans="2:9" x14ac:dyDescent="0.2">
      <c r="C121" s="14"/>
      <c r="E121" s="9"/>
      <c r="F121" s="16"/>
      <c r="G121" s="16"/>
      <c r="H121" s="16"/>
    </row>
    <row r="122" spans="2:9" x14ac:dyDescent="0.2">
      <c r="C122" s="14"/>
      <c r="E122" s="9"/>
      <c r="F122" s="16"/>
      <c r="G122" s="16"/>
      <c r="H122" s="16"/>
    </row>
    <row r="123" spans="2:9" x14ac:dyDescent="0.2">
      <c r="C123" s="14"/>
      <c r="E123" s="9"/>
      <c r="F123" s="16"/>
      <c r="G123" s="16"/>
      <c r="H123" s="16"/>
    </row>
    <row r="124" spans="2:9" x14ac:dyDescent="0.2">
      <c r="C124" s="14"/>
      <c r="E124" s="9"/>
      <c r="F124" s="16"/>
      <c r="G124" s="16"/>
      <c r="H124" s="16"/>
    </row>
    <row r="125" spans="2:9" x14ac:dyDescent="0.2">
      <c r="C125" s="14"/>
      <c r="E125" s="9"/>
      <c r="F125" s="16"/>
      <c r="G125" s="16"/>
      <c r="H125" s="23" t="e">
        <f>(C125*(E126-$J$1)+C126*($J$1-E125))/(E126-E125)</f>
        <v>#DIV/0!</v>
      </c>
      <c r="I125" s="23" t="e">
        <f>(C125*(F126-$J$1)+C126*($J$1-F125))/(F126-F125)</f>
        <v>#DIV/0!</v>
      </c>
    </row>
    <row r="126" spans="2:9" x14ac:dyDescent="0.2">
      <c r="C126" s="14"/>
    </row>
    <row r="127" spans="2:9" x14ac:dyDescent="0.2">
      <c r="C127" s="14"/>
    </row>
    <row r="128" spans="2:9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6"/>
  <sheetViews>
    <sheetView tabSelected="1" topLeftCell="A109" workbookViewId="0">
      <selection activeCell="C5" sqref="C5"/>
    </sheetView>
  </sheetViews>
  <sheetFormatPr defaultRowHeight="12.75" x14ac:dyDescent="0.2"/>
  <cols>
    <col min="1" max="1" width="11.140625" style="5" bestFit="1" customWidth="1"/>
    <col min="2" max="2" width="9.7109375" style="19" customWidth="1"/>
    <col min="3" max="3" width="13.28515625" style="17" customWidth="1"/>
    <col min="4" max="4" width="13.85546875" style="3" customWidth="1"/>
    <col min="5" max="5" width="9.140625" style="3"/>
    <col min="6" max="6" width="19.5703125" style="13" bestFit="1" customWidth="1"/>
    <col min="7" max="7" width="19.5703125" style="12" bestFit="1" customWidth="1"/>
    <col min="8" max="8" width="9.140625" style="13"/>
    <col min="9" max="9" width="9.28515625" style="12" customWidth="1"/>
    <col min="10" max="10" width="11.28515625" style="13" bestFit="1" customWidth="1"/>
    <col min="11" max="11" width="14" style="12" bestFit="1" customWidth="1"/>
    <col min="12" max="12" width="9.140625" style="9"/>
    <col min="13" max="13" width="11.7109375" style="6" bestFit="1" customWidth="1"/>
    <col min="14" max="14" width="9.140625" style="6"/>
    <col min="16" max="16" width="15.140625" style="13" bestFit="1" customWidth="1"/>
    <col min="17" max="17" width="11.7109375" style="13" bestFit="1" customWidth="1"/>
    <col min="18" max="18" width="11.28515625" style="13" bestFit="1" customWidth="1"/>
    <col min="19" max="19" width="15.85546875" style="3" bestFit="1" customWidth="1"/>
  </cols>
  <sheetData>
    <row r="1" spans="1:19" ht="15" x14ac:dyDescent="0.25">
      <c r="A1" s="51" t="s">
        <v>110</v>
      </c>
      <c r="B1" s="52" t="s">
        <v>111</v>
      </c>
      <c r="C1" s="62" t="s">
        <v>134</v>
      </c>
      <c r="D1" s="50" t="s">
        <v>113</v>
      </c>
      <c r="E1" s="49" t="s">
        <v>114</v>
      </c>
      <c r="F1" s="53" t="s">
        <v>115</v>
      </c>
      <c r="G1" s="54" t="s">
        <v>116</v>
      </c>
      <c r="H1" s="55" t="s">
        <v>117</v>
      </c>
      <c r="I1" s="48" t="s">
        <v>118</v>
      </c>
      <c r="J1" s="55" t="s">
        <v>119</v>
      </c>
      <c r="K1" s="48" t="s">
        <v>120</v>
      </c>
      <c r="L1" s="49" t="s">
        <v>121</v>
      </c>
      <c r="M1" s="57" t="s">
        <v>122</v>
      </c>
      <c r="N1" s="58" t="s">
        <v>123</v>
      </c>
      <c r="O1" s="57" t="s">
        <v>124</v>
      </c>
      <c r="P1" s="47" t="s">
        <v>125</v>
      </c>
      <c r="Q1" s="47" t="s">
        <v>126</v>
      </c>
      <c r="R1" s="46" t="s">
        <v>127</v>
      </c>
      <c r="S1" s="22" t="s">
        <v>129</v>
      </c>
    </row>
    <row r="4" spans="1:19" s="22" customFormat="1" x14ac:dyDescent="0.2">
      <c r="A4" s="25">
        <v>37730</v>
      </c>
      <c r="B4" s="26">
        <v>0.94766203703703711</v>
      </c>
      <c r="C4" s="25" t="s">
        <v>87</v>
      </c>
      <c r="D4" s="22">
        <v>302032</v>
      </c>
      <c r="E4" s="29">
        <v>1.3</v>
      </c>
      <c r="F4" s="29">
        <v>0.625</v>
      </c>
      <c r="G4" s="22" t="s">
        <v>102</v>
      </c>
      <c r="H4" s="31">
        <v>199.11750000000001</v>
      </c>
      <c r="I4" s="27"/>
      <c r="J4" s="27">
        <v>114.1425</v>
      </c>
      <c r="K4" s="27"/>
      <c r="L4" s="9">
        <v>109</v>
      </c>
      <c r="M4" s="34"/>
      <c r="N4" s="35">
        <v>8.16</v>
      </c>
      <c r="O4" s="34"/>
      <c r="P4" s="29">
        <v>13.4</v>
      </c>
      <c r="Q4" s="29">
        <v>22.68</v>
      </c>
      <c r="R4" s="29">
        <v>1.2949999999999999</v>
      </c>
    </row>
    <row r="5" spans="1:19" s="22" customFormat="1" x14ac:dyDescent="0.2">
      <c r="A5" s="25"/>
      <c r="B5" s="26"/>
      <c r="C5" s="25"/>
      <c r="D5" s="22">
        <v>302031</v>
      </c>
      <c r="E5" s="29">
        <v>5</v>
      </c>
      <c r="F5" s="29">
        <v>0.56499999999999995</v>
      </c>
      <c r="G5" s="22" t="s">
        <v>102</v>
      </c>
      <c r="H5" s="27"/>
      <c r="I5" s="27"/>
      <c r="J5" s="27"/>
      <c r="K5" s="27"/>
      <c r="M5" s="34"/>
      <c r="N5" s="35"/>
      <c r="O5" s="34"/>
      <c r="P5" s="29">
        <v>13.355</v>
      </c>
      <c r="Q5" s="29">
        <v>22.765000000000001</v>
      </c>
      <c r="R5" s="29">
        <v>1.2949999999999999</v>
      </c>
    </row>
    <row r="6" spans="1:19" s="22" customFormat="1" x14ac:dyDescent="0.2">
      <c r="A6" s="25"/>
      <c r="B6" s="26"/>
      <c r="C6" s="25"/>
      <c r="D6" s="22">
        <v>302030</v>
      </c>
      <c r="E6" s="29">
        <v>15.1</v>
      </c>
      <c r="F6" s="29">
        <v>0.82</v>
      </c>
      <c r="G6" s="22" t="s">
        <v>102</v>
      </c>
      <c r="I6" s="27"/>
      <c r="J6" s="27"/>
      <c r="K6" s="27"/>
      <c r="M6" s="34"/>
      <c r="N6" s="35"/>
      <c r="O6" s="34"/>
      <c r="P6" s="29">
        <v>12.16</v>
      </c>
      <c r="Q6" s="29">
        <v>21.734999999999999</v>
      </c>
      <c r="R6" s="29">
        <v>1.2250000000000001</v>
      </c>
    </row>
    <row r="7" spans="1:19" s="22" customFormat="1" x14ac:dyDescent="0.2">
      <c r="A7" s="25"/>
      <c r="B7" s="26"/>
      <c r="C7" s="25"/>
      <c r="D7" s="22">
        <v>302029</v>
      </c>
      <c r="E7" s="29">
        <v>25.4</v>
      </c>
      <c r="F7" s="29">
        <v>2.1349999999999998</v>
      </c>
      <c r="G7" s="22" t="s">
        <v>102</v>
      </c>
      <c r="H7" s="27"/>
      <c r="I7" s="27"/>
      <c r="J7" s="27"/>
      <c r="K7" s="27"/>
      <c r="M7" s="34"/>
      <c r="N7" s="35"/>
      <c r="O7" s="34"/>
      <c r="P7" s="29">
        <v>9.91</v>
      </c>
      <c r="Q7" s="29">
        <v>17.440000000000001</v>
      </c>
      <c r="R7" s="29">
        <v>1.08</v>
      </c>
    </row>
    <row r="8" spans="1:19" s="22" customFormat="1" x14ac:dyDescent="0.2">
      <c r="A8" s="25"/>
      <c r="B8" s="26"/>
      <c r="C8" s="25"/>
      <c r="D8" s="22">
        <v>302028</v>
      </c>
      <c r="E8" s="29">
        <v>50.5</v>
      </c>
      <c r="F8" s="29">
        <v>5.0199999999999996</v>
      </c>
      <c r="G8" s="22" t="s">
        <v>102</v>
      </c>
      <c r="H8" s="27"/>
      <c r="I8" s="27"/>
      <c r="J8" s="27"/>
      <c r="K8" s="27"/>
      <c r="M8" s="34"/>
      <c r="N8" s="35"/>
      <c r="O8" s="34"/>
      <c r="P8" s="29">
        <v>6.3250000000000002</v>
      </c>
      <c r="Q8" s="29">
        <v>11.03</v>
      </c>
      <c r="R8" s="29">
        <v>0.87</v>
      </c>
    </row>
    <row r="9" spans="1:19" s="22" customFormat="1" x14ac:dyDescent="0.2">
      <c r="A9" s="25"/>
      <c r="B9" s="26"/>
      <c r="C9" s="25"/>
      <c r="D9" s="22">
        <v>302027</v>
      </c>
      <c r="E9" s="29">
        <v>75.599999999999994</v>
      </c>
      <c r="F9" s="29">
        <v>1.27</v>
      </c>
      <c r="G9" s="22" t="s">
        <v>102</v>
      </c>
      <c r="H9" s="27"/>
      <c r="I9" s="27"/>
      <c r="J9" s="27"/>
      <c r="K9" s="27"/>
      <c r="M9" s="34"/>
      <c r="N9" s="35">
        <v>7.375</v>
      </c>
      <c r="O9" s="34"/>
      <c r="P9" s="29">
        <v>7.92</v>
      </c>
      <c r="Q9" s="29">
        <v>17.93</v>
      </c>
      <c r="R9" s="29">
        <v>1.165</v>
      </c>
    </row>
    <row r="10" spans="1:19" x14ac:dyDescent="0.2">
      <c r="A10" s="5">
        <v>37763</v>
      </c>
      <c r="B10" s="19">
        <v>0.52645833333333336</v>
      </c>
      <c r="C10" s="21" t="s">
        <v>42</v>
      </c>
      <c r="D10" s="3">
        <v>245258</v>
      </c>
      <c r="E10" s="14">
        <v>1</v>
      </c>
      <c r="F10" s="12">
        <v>2.4945023255813954</v>
      </c>
      <c r="G10" s="12">
        <v>0.18381976744186021</v>
      </c>
      <c r="H10" s="13">
        <v>346.42338914728685</v>
      </c>
      <c r="I10" s="12">
        <v>40.739030668604656</v>
      </c>
      <c r="J10" s="16">
        <v>320.39461007751936</v>
      </c>
      <c r="K10" s="12">
        <v>-25.840653924418611</v>
      </c>
      <c r="L10" s="9">
        <v>142</v>
      </c>
      <c r="M10" s="34" t="s">
        <v>100</v>
      </c>
      <c r="N10" s="16" t="s">
        <v>100</v>
      </c>
      <c r="O10" s="34" t="s">
        <v>100</v>
      </c>
      <c r="P10" s="22">
        <v>3.26</v>
      </c>
      <c r="Q10" s="22">
        <v>3.0175000000000001</v>
      </c>
      <c r="R10" s="22">
        <v>0.52749999999999997</v>
      </c>
      <c r="S10" s="3">
        <v>30.041</v>
      </c>
    </row>
    <row r="11" spans="1:19" x14ac:dyDescent="0.2">
      <c r="D11" s="3">
        <v>245257</v>
      </c>
      <c r="E11" s="14">
        <v>5</v>
      </c>
      <c r="F11" s="12">
        <v>3.8456910852713175</v>
      </c>
      <c r="G11" s="12">
        <v>-0.88029244186046451</v>
      </c>
      <c r="J11" s="16"/>
      <c r="M11" s="34"/>
      <c r="N11" s="16"/>
      <c r="O11" s="34"/>
      <c r="P11" s="22">
        <v>3.0369999999999999</v>
      </c>
      <c r="Q11" s="22">
        <v>2.8054999999999999</v>
      </c>
      <c r="R11" s="22">
        <v>0.47649999999999998</v>
      </c>
    </row>
    <row r="12" spans="1:19" x14ac:dyDescent="0.2">
      <c r="D12" s="3">
        <v>245256</v>
      </c>
      <c r="E12" s="14">
        <v>10</v>
      </c>
      <c r="F12" s="12">
        <v>2.1826895348837208</v>
      </c>
      <c r="G12" s="12">
        <v>2.7297235465116274</v>
      </c>
      <c r="J12" s="16"/>
      <c r="M12" s="34"/>
      <c r="N12" s="16"/>
      <c r="O12" s="34"/>
      <c r="P12" s="22">
        <v>2.0059999999999998</v>
      </c>
      <c r="Q12" s="22">
        <v>2.2484999999999999</v>
      </c>
      <c r="R12" s="22">
        <v>0.48099999999999998</v>
      </c>
    </row>
    <row r="13" spans="1:19" x14ac:dyDescent="0.2">
      <c r="D13" s="3">
        <v>245255</v>
      </c>
      <c r="E13" s="14">
        <v>20</v>
      </c>
      <c r="F13" s="12">
        <v>7.7171224806201542</v>
      </c>
      <c r="G13" s="12">
        <v>-0.46872558139534809</v>
      </c>
      <c r="J13" s="16"/>
      <c r="M13" s="34"/>
      <c r="N13" s="16"/>
      <c r="O13" s="34"/>
      <c r="P13" s="22">
        <v>7.3999999999999996E-2</v>
      </c>
      <c r="Q13" s="22">
        <v>1.3464999999999998</v>
      </c>
      <c r="R13" s="22">
        <v>0.53649999999999998</v>
      </c>
      <c r="S13" s="3">
        <v>31.436</v>
      </c>
    </row>
    <row r="14" spans="1:19" x14ac:dyDescent="0.2">
      <c r="D14" s="3">
        <v>245254</v>
      </c>
      <c r="E14" s="14">
        <v>30</v>
      </c>
      <c r="F14" s="12">
        <v>1.7149703488372092</v>
      </c>
      <c r="G14" s="12">
        <v>1.2790792151162786</v>
      </c>
      <c r="J14" s="16"/>
      <c r="M14" s="34"/>
      <c r="N14" s="16"/>
      <c r="O14" s="34"/>
      <c r="P14" s="22">
        <v>1.0870000000000002</v>
      </c>
      <c r="Q14" s="22">
        <v>1.776</v>
      </c>
      <c r="R14" s="22">
        <v>0.65700000000000003</v>
      </c>
    </row>
    <row r="15" spans="1:19" x14ac:dyDescent="0.2">
      <c r="D15" s="3">
        <v>245253</v>
      </c>
      <c r="E15" s="14">
        <v>40</v>
      </c>
      <c r="F15" s="12">
        <v>17.363525581395347</v>
      </c>
      <c r="G15" s="12">
        <v>-6.3898325581395357</v>
      </c>
      <c r="J15" s="16"/>
      <c r="M15" s="34"/>
      <c r="N15" s="16"/>
      <c r="O15" s="34"/>
      <c r="P15" s="22">
        <v>1.143</v>
      </c>
      <c r="Q15" s="22">
        <v>1.278</v>
      </c>
      <c r="R15" s="22">
        <v>0.65349999999999997</v>
      </c>
    </row>
    <row r="16" spans="1:19" x14ac:dyDescent="0.2">
      <c r="D16" s="3">
        <v>245252</v>
      </c>
      <c r="E16" s="14">
        <v>50</v>
      </c>
      <c r="F16" s="12">
        <v>2.2558275193798449</v>
      </c>
      <c r="G16" s="12">
        <v>2.578213081395349</v>
      </c>
      <c r="J16" s="16"/>
      <c r="M16" s="34"/>
      <c r="N16" s="16"/>
      <c r="O16" s="34"/>
      <c r="P16" s="22">
        <v>5.1415000000000006</v>
      </c>
      <c r="Q16" s="22">
        <v>5.7145000000000001</v>
      </c>
      <c r="R16" s="22">
        <v>1.1294999999999999</v>
      </c>
      <c r="S16" s="3">
        <v>31.609000000000002</v>
      </c>
    </row>
    <row r="17" spans="1:19" x14ac:dyDescent="0.2">
      <c r="D17" s="3">
        <v>245251</v>
      </c>
      <c r="E17" s="14">
        <v>60</v>
      </c>
      <c r="F17" s="12">
        <v>0.62469069767441865</v>
      </c>
      <c r="G17" s="12">
        <v>2.069458430232558</v>
      </c>
      <c r="J17" s="16"/>
      <c r="M17" s="34"/>
      <c r="N17" s="16"/>
      <c r="O17" s="34"/>
      <c r="P17" s="22">
        <v>5.9695</v>
      </c>
      <c r="Q17" s="22">
        <v>8.3230000000000004</v>
      </c>
      <c r="R17" s="22">
        <v>1.0625</v>
      </c>
    </row>
    <row r="18" spans="1:19" x14ac:dyDescent="0.2">
      <c r="D18" s="3">
        <v>245250</v>
      </c>
      <c r="E18" s="14">
        <v>70</v>
      </c>
      <c r="F18" s="12">
        <v>0.52057558139534887</v>
      </c>
      <c r="G18" s="12">
        <v>2.3916924418604655</v>
      </c>
      <c r="J18" s="16"/>
      <c r="M18" s="34"/>
      <c r="N18" s="16"/>
      <c r="O18" s="34"/>
      <c r="P18" s="22">
        <v>6.7560000000000002</v>
      </c>
      <c r="Q18" s="22">
        <v>10.381499999999999</v>
      </c>
      <c r="R18" s="22">
        <v>1.1435</v>
      </c>
    </row>
    <row r="19" spans="1:19" x14ac:dyDescent="0.2">
      <c r="D19" s="3">
        <v>245249</v>
      </c>
      <c r="E19" s="14">
        <v>80</v>
      </c>
      <c r="F19" s="12">
        <v>0.65939573643410854</v>
      </c>
      <c r="G19" s="12">
        <v>1.8154220930232561</v>
      </c>
      <c r="J19" s="16"/>
      <c r="M19" s="34"/>
      <c r="N19" s="16"/>
      <c r="O19" s="34"/>
      <c r="P19" s="22">
        <v>5.1710000000000003</v>
      </c>
      <c r="Q19" s="22">
        <v>7.9180000000000001</v>
      </c>
      <c r="R19" s="22">
        <v>1.024</v>
      </c>
      <c r="S19" s="3">
        <v>31.814</v>
      </c>
    </row>
    <row r="20" spans="1:19" x14ac:dyDescent="0.2">
      <c r="A20" s="5">
        <v>37770</v>
      </c>
      <c r="B20" s="19">
        <v>0.83924768518518522</v>
      </c>
      <c r="C20" s="21" t="s">
        <v>48</v>
      </c>
      <c r="D20" s="3">
        <v>261126</v>
      </c>
      <c r="E20" s="14">
        <v>1</v>
      </c>
      <c r="F20" s="12">
        <v>0.83478488372093018</v>
      </c>
      <c r="G20" s="12">
        <v>0.47298401162790704</v>
      </c>
      <c r="H20" s="13">
        <v>13.519654069767441</v>
      </c>
      <c r="I20" s="12">
        <v>46.624997093023261</v>
      </c>
      <c r="J20" s="16">
        <v>9.6386366279069762</v>
      </c>
      <c r="K20" s="12">
        <v>18.386973837209304</v>
      </c>
      <c r="L20" s="9">
        <v>149</v>
      </c>
      <c r="M20" s="34">
        <v>101.72274740184906</v>
      </c>
      <c r="N20" s="16">
        <v>7.274</v>
      </c>
      <c r="O20" s="34">
        <v>325</v>
      </c>
      <c r="P20" s="16">
        <v>1.879</v>
      </c>
      <c r="Q20" s="16">
        <v>3.0644999999999998</v>
      </c>
      <c r="R20" s="16">
        <v>0.38200000000000001</v>
      </c>
      <c r="S20" s="3">
        <v>28.922000000000001</v>
      </c>
    </row>
    <row r="21" spans="1:19" x14ac:dyDescent="0.2">
      <c r="D21" s="3">
        <v>261125</v>
      </c>
      <c r="E21" s="14">
        <v>5</v>
      </c>
      <c r="F21" s="12">
        <v>0.52235077519379847</v>
      </c>
      <c r="G21" s="12">
        <v>0.36539825581395335</v>
      </c>
      <c r="J21" s="16"/>
      <c r="M21" s="34"/>
      <c r="N21" s="16"/>
      <c r="O21" s="34"/>
      <c r="P21" s="16">
        <v>2.0049999999999999</v>
      </c>
      <c r="Q21" s="16">
        <v>3.0335000000000001</v>
      </c>
      <c r="R21" s="16">
        <v>0.47249999999999998</v>
      </c>
    </row>
    <row r="22" spans="1:19" x14ac:dyDescent="0.2">
      <c r="D22" s="3">
        <v>261124</v>
      </c>
      <c r="E22" s="14">
        <v>10</v>
      </c>
      <c r="F22" s="12">
        <v>0.2538527131782945</v>
      </c>
      <c r="G22" s="12">
        <v>0.28270639534883729</v>
      </c>
      <c r="J22" s="16"/>
      <c r="M22" s="34"/>
      <c r="N22" s="16"/>
      <c r="O22" s="34"/>
      <c r="P22" s="16">
        <v>1.1139999999999999</v>
      </c>
      <c r="Q22" s="16">
        <v>1.4025000000000001</v>
      </c>
      <c r="R22" s="16">
        <v>0.46299999999999997</v>
      </c>
    </row>
    <row r="23" spans="1:19" x14ac:dyDescent="0.2">
      <c r="D23" s="3">
        <v>261123</v>
      </c>
      <c r="E23" s="14">
        <v>20</v>
      </c>
      <c r="F23" s="12">
        <v>0.11716279069767443</v>
      </c>
      <c r="G23" s="12">
        <v>0.24375872093023254</v>
      </c>
      <c r="J23" s="16"/>
      <c r="M23" s="34">
        <v>79.454860426349342</v>
      </c>
      <c r="N23" s="16">
        <v>6.3840000000000003</v>
      </c>
      <c r="O23" s="34">
        <v>285.5</v>
      </c>
      <c r="P23" s="16">
        <v>3.4755000000000003</v>
      </c>
      <c r="Q23" s="16">
        <v>2.7330000000000001</v>
      </c>
      <c r="R23" s="16">
        <v>1.339</v>
      </c>
      <c r="S23" s="3">
        <v>31.152999999999999</v>
      </c>
    </row>
    <row r="24" spans="1:19" x14ac:dyDescent="0.2">
      <c r="D24" s="3">
        <v>261122</v>
      </c>
      <c r="E24" s="14">
        <v>30</v>
      </c>
      <c r="F24" s="12">
        <v>5.3699612403100817E-2</v>
      </c>
      <c r="G24" s="12">
        <v>0.42367587209302326</v>
      </c>
      <c r="J24" s="16"/>
      <c r="M24" s="34"/>
      <c r="N24" s="16"/>
      <c r="O24" s="34"/>
      <c r="P24" s="16">
        <v>1.7495000000000001</v>
      </c>
      <c r="Q24" s="16">
        <v>2.5259999999999998</v>
      </c>
      <c r="R24" s="16">
        <v>0.79699999999999993</v>
      </c>
    </row>
    <row r="25" spans="1:19" x14ac:dyDescent="0.2">
      <c r="D25" s="3">
        <v>261121</v>
      </c>
      <c r="E25" s="14">
        <v>40</v>
      </c>
      <c r="F25" s="12">
        <v>5.3655232558139539E-2</v>
      </c>
      <c r="G25" s="12">
        <v>0.26976322674418607</v>
      </c>
      <c r="J25" s="16"/>
      <c r="M25" s="34"/>
      <c r="N25" s="16"/>
      <c r="O25" s="34"/>
      <c r="P25" s="16">
        <v>3.7475000000000001</v>
      </c>
      <c r="Q25" s="16">
        <v>3.4275000000000002</v>
      </c>
      <c r="R25" s="16">
        <v>0.91700000000000004</v>
      </c>
    </row>
    <row r="26" spans="1:19" x14ac:dyDescent="0.2">
      <c r="D26" s="3">
        <v>261120</v>
      </c>
      <c r="E26" s="14">
        <v>50</v>
      </c>
      <c r="F26" s="12">
        <v>0.12692635658914725</v>
      </c>
      <c r="G26" s="12">
        <v>0.76629069767441849</v>
      </c>
      <c r="J26" s="16"/>
      <c r="M26" s="34">
        <v>84.863989976167744</v>
      </c>
      <c r="N26" s="16">
        <v>7.0905000000000005</v>
      </c>
      <c r="O26" s="34">
        <v>316.5</v>
      </c>
      <c r="P26" s="16">
        <v>1.748</v>
      </c>
      <c r="Q26" s="16">
        <v>3.7524999999999999</v>
      </c>
      <c r="R26" s="16">
        <v>0.86650000000000005</v>
      </c>
      <c r="S26" s="3">
        <v>31.8</v>
      </c>
    </row>
    <row r="27" spans="1:19" x14ac:dyDescent="0.2">
      <c r="D27" s="3">
        <v>261119</v>
      </c>
      <c r="E27" s="14">
        <v>60</v>
      </c>
      <c r="F27" s="12">
        <v>0.11716279069767435</v>
      </c>
      <c r="G27" s="12">
        <v>1.1595087209302324</v>
      </c>
      <c r="J27" s="16"/>
      <c r="M27" s="34"/>
      <c r="N27" s="16"/>
      <c r="O27" s="34"/>
      <c r="P27" s="16">
        <v>8.7925000000000004</v>
      </c>
      <c r="Q27" s="16">
        <v>15.443999999999999</v>
      </c>
      <c r="R27" s="16">
        <v>1.2345000000000002</v>
      </c>
    </row>
    <row r="28" spans="1:19" x14ac:dyDescent="0.2">
      <c r="D28" s="3">
        <v>261118</v>
      </c>
      <c r="E28" s="14">
        <v>70</v>
      </c>
      <c r="F28" s="12">
        <v>0.1269263565891473</v>
      </c>
      <c r="G28" s="12">
        <v>0.8281656976744185</v>
      </c>
      <c r="J28" s="16"/>
      <c r="M28" s="34"/>
      <c r="N28" s="16"/>
      <c r="O28" s="34"/>
      <c r="P28" s="16">
        <v>11.022</v>
      </c>
      <c r="Q28" s="16">
        <v>16.929000000000002</v>
      </c>
      <c r="R28" s="16">
        <v>1.238</v>
      </c>
    </row>
    <row r="29" spans="1:19" x14ac:dyDescent="0.2">
      <c r="D29" s="3">
        <v>261117</v>
      </c>
      <c r="E29" s="14">
        <v>80</v>
      </c>
      <c r="F29" s="12">
        <v>0.16109883720930226</v>
      </c>
      <c r="G29" s="12">
        <v>0.90596511627906995</v>
      </c>
      <c r="J29" s="16"/>
      <c r="M29" s="34">
        <v>75.505769199679847</v>
      </c>
      <c r="N29" s="16">
        <v>6.2755000000000001</v>
      </c>
      <c r="O29" s="34">
        <v>280</v>
      </c>
      <c r="P29" s="16">
        <v>12.1105</v>
      </c>
      <c r="Q29" s="16">
        <v>20.741</v>
      </c>
      <c r="R29" s="16">
        <v>1.4345000000000001</v>
      </c>
      <c r="S29" s="3">
        <v>32.268000000000001</v>
      </c>
    </row>
    <row r="30" spans="1:19" x14ac:dyDescent="0.2">
      <c r="A30" s="5">
        <v>37789</v>
      </c>
      <c r="B30" s="19">
        <v>0.47847222222222219</v>
      </c>
      <c r="C30" s="21" t="s">
        <v>42</v>
      </c>
      <c r="D30" s="3">
        <v>261136</v>
      </c>
      <c r="E30" s="14">
        <v>1</v>
      </c>
      <c r="F30" s="16">
        <v>1.0064461240310076</v>
      </c>
      <c r="G30" s="12">
        <v>0.59468372093023247</v>
      </c>
      <c r="H30" s="13">
        <v>30.398352034883722</v>
      </c>
      <c r="I30" s="12">
        <v>40.484132921511616</v>
      </c>
      <c r="J30" s="16">
        <v>26.834650484496127</v>
      </c>
      <c r="K30" s="12">
        <v>23.071836409883712</v>
      </c>
      <c r="L30" s="9">
        <v>168</v>
      </c>
      <c r="M30" s="34">
        <v>84.559229261689779</v>
      </c>
      <c r="N30" s="16">
        <v>5.6229999999999993</v>
      </c>
      <c r="O30" s="34">
        <v>251</v>
      </c>
      <c r="P30" s="16">
        <v>4.5499999999999999E-2</v>
      </c>
      <c r="Q30" s="16">
        <v>1.2395</v>
      </c>
      <c r="R30" s="16">
        <v>0.1855</v>
      </c>
      <c r="S30" s="3">
        <v>29.47</v>
      </c>
    </row>
    <row r="31" spans="1:19" x14ac:dyDescent="0.2">
      <c r="D31" s="3">
        <v>261135</v>
      </c>
      <c r="E31" s="14">
        <v>5</v>
      </c>
      <c r="F31" s="16">
        <v>1.3187914728682171</v>
      </c>
      <c r="G31" s="12">
        <v>0.68368168604651147</v>
      </c>
      <c r="J31" s="16"/>
      <c r="M31" s="34"/>
      <c r="N31" s="16"/>
      <c r="O31" s="34"/>
      <c r="P31" s="16">
        <v>2.1000000000000001E-2</v>
      </c>
      <c r="Q31" s="16">
        <v>1.381</v>
      </c>
      <c r="R31" s="16">
        <v>0.3145</v>
      </c>
    </row>
    <row r="32" spans="1:19" x14ac:dyDescent="0.2">
      <c r="D32" s="3">
        <v>261134</v>
      </c>
      <c r="E32" s="14">
        <v>10</v>
      </c>
      <c r="F32" s="16">
        <v>1.3361439922480622</v>
      </c>
      <c r="G32" s="12">
        <v>0.90856351744186026</v>
      </c>
      <c r="J32" s="16"/>
      <c r="M32" s="34"/>
      <c r="N32" s="16"/>
      <c r="O32" s="34"/>
      <c r="P32" s="16">
        <v>0.48699999999999999</v>
      </c>
      <c r="Q32" s="16">
        <v>2.181</v>
      </c>
      <c r="R32" s="16">
        <v>0.33550000000000002</v>
      </c>
    </row>
    <row r="33" spans="1:19" x14ac:dyDescent="0.2">
      <c r="D33" s="3">
        <v>261133</v>
      </c>
      <c r="E33" s="14">
        <v>20</v>
      </c>
      <c r="F33" s="16">
        <v>0.31243410852713177</v>
      </c>
      <c r="G33" s="12">
        <v>0.48502325581395334</v>
      </c>
      <c r="J33" s="16"/>
      <c r="M33" s="34">
        <v>71.794669539411458</v>
      </c>
      <c r="N33" s="16">
        <v>5.3815</v>
      </c>
      <c r="O33" s="34">
        <v>240.5</v>
      </c>
      <c r="P33" s="16">
        <v>4.0105000000000004</v>
      </c>
      <c r="Q33" s="16">
        <v>6.7059999999999995</v>
      </c>
      <c r="R33" s="16">
        <v>0.83549999999999991</v>
      </c>
      <c r="S33" s="3">
        <v>30.62</v>
      </c>
    </row>
    <row r="34" spans="1:19" x14ac:dyDescent="0.2">
      <c r="D34" s="3">
        <v>261132</v>
      </c>
      <c r="E34" s="14">
        <v>30</v>
      </c>
      <c r="F34" s="16">
        <v>0.26361627906976737</v>
      </c>
      <c r="G34" s="12">
        <v>0.35355087209302322</v>
      </c>
      <c r="J34" s="16"/>
      <c r="M34" s="34"/>
      <c r="N34" s="16"/>
      <c r="O34" s="34"/>
      <c r="P34" s="16">
        <v>3.6265000000000001</v>
      </c>
      <c r="Q34" s="16">
        <v>6.0510000000000002</v>
      </c>
      <c r="R34" s="16">
        <v>0.83599999999999997</v>
      </c>
    </row>
    <row r="35" spans="1:19" x14ac:dyDescent="0.2">
      <c r="D35" s="3">
        <v>261131</v>
      </c>
      <c r="E35" s="14">
        <v>40</v>
      </c>
      <c r="F35" s="16">
        <v>0.13668992248062015</v>
      </c>
      <c r="G35" s="12">
        <v>0.17507267441860466</v>
      </c>
      <c r="J35" s="16"/>
      <c r="M35" s="34"/>
      <c r="N35" s="16"/>
      <c r="O35" s="34"/>
      <c r="P35" s="16">
        <v>3.3855</v>
      </c>
      <c r="Q35" s="16">
        <v>4.6379999999999999</v>
      </c>
      <c r="R35" s="16">
        <v>0.90300000000000002</v>
      </c>
    </row>
    <row r="36" spans="1:19" x14ac:dyDescent="0.2">
      <c r="D36" s="3">
        <v>261130</v>
      </c>
      <c r="E36" s="14">
        <v>50</v>
      </c>
      <c r="F36" s="16">
        <v>0.14645348837209299</v>
      </c>
      <c r="G36" s="12">
        <v>0.25210465116279068</v>
      </c>
      <c r="J36" s="16"/>
      <c r="M36" s="34">
        <v>64.007095085598706</v>
      </c>
      <c r="N36" s="16">
        <v>5.3239999999999998</v>
      </c>
      <c r="O36" s="34">
        <v>237.5</v>
      </c>
      <c r="P36" s="16">
        <v>7.8505000000000003</v>
      </c>
      <c r="Q36" s="16">
        <v>11.182</v>
      </c>
      <c r="R36" s="16">
        <v>1.0640000000000001</v>
      </c>
      <c r="S36" s="3">
        <v>31.791</v>
      </c>
    </row>
    <row r="37" spans="1:19" x14ac:dyDescent="0.2">
      <c r="D37" s="3">
        <v>261129</v>
      </c>
      <c r="E37" s="14">
        <v>60</v>
      </c>
      <c r="F37" s="16">
        <v>5.8581395348837176E-2</v>
      </c>
      <c r="G37" s="12">
        <v>0.52406686046511619</v>
      </c>
      <c r="J37" s="16"/>
      <c r="M37" s="34"/>
      <c r="N37" s="16"/>
      <c r="O37" s="34"/>
      <c r="P37" s="16">
        <v>10.1335</v>
      </c>
      <c r="Q37" s="16">
        <v>17.765999999999998</v>
      </c>
      <c r="R37" s="16">
        <v>1.3235000000000001</v>
      </c>
    </row>
    <row r="38" spans="1:19" x14ac:dyDescent="0.2">
      <c r="D38" s="3">
        <v>261128</v>
      </c>
      <c r="E38" s="14">
        <v>70</v>
      </c>
      <c r="F38" s="16">
        <v>0.13668992248062012</v>
      </c>
      <c r="G38" s="12">
        <v>0.73194767441860464</v>
      </c>
      <c r="J38" s="16"/>
      <c r="M38" s="34"/>
      <c r="N38" s="16"/>
      <c r="O38" s="34"/>
      <c r="P38" s="16">
        <v>12.1675</v>
      </c>
      <c r="Q38" s="16">
        <v>24.122</v>
      </c>
      <c r="R38" s="16">
        <v>1.5135000000000001</v>
      </c>
    </row>
    <row r="39" spans="1:19" x14ac:dyDescent="0.2">
      <c r="D39" s="3">
        <v>261127</v>
      </c>
      <c r="E39" s="14">
        <v>80</v>
      </c>
      <c r="F39" s="16">
        <v>0.1757441860465116</v>
      </c>
      <c r="G39" s="12">
        <v>0.71832558139534863</v>
      </c>
      <c r="J39" s="16"/>
      <c r="M39" s="34">
        <v>53.521882608028591</v>
      </c>
      <c r="N39" s="16">
        <v>4.452</v>
      </c>
      <c r="O39" s="34">
        <v>199</v>
      </c>
      <c r="P39" s="16">
        <v>11.721499999999999</v>
      </c>
      <c r="Q39" s="16">
        <v>19.47</v>
      </c>
      <c r="R39" s="16">
        <v>1.5545</v>
      </c>
      <c r="S39" s="3">
        <v>32.323999999999998</v>
      </c>
    </row>
    <row r="40" spans="1:19" x14ac:dyDescent="0.2">
      <c r="A40" s="5">
        <v>37805</v>
      </c>
      <c r="B40" s="19">
        <v>0.48478009259259264</v>
      </c>
      <c r="C40" s="21" t="s">
        <v>42</v>
      </c>
      <c r="D40" s="3">
        <v>261146</v>
      </c>
      <c r="E40" s="14">
        <v>1</v>
      </c>
      <c r="F40" s="12">
        <v>1.4576116279069768</v>
      </c>
      <c r="G40" s="12">
        <v>1.1191238372093029</v>
      </c>
      <c r="H40" s="13">
        <v>48.239116279069769</v>
      </c>
      <c r="I40" s="12">
        <v>39.610425872093025</v>
      </c>
      <c r="J40" s="16">
        <v>45.802218992248058</v>
      </c>
      <c r="K40" s="12">
        <v>32.599194767441858</v>
      </c>
      <c r="L40" s="9">
        <v>184</v>
      </c>
      <c r="M40" s="34">
        <v>104.55581018843594</v>
      </c>
      <c r="N40" s="16">
        <v>6.1084999999999994</v>
      </c>
      <c r="O40" s="34">
        <v>273</v>
      </c>
      <c r="P40" s="16">
        <v>4.3499999999999997E-2</v>
      </c>
      <c r="Q40" s="16">
        <v>1.1884999999999999</v>
      </c>
      <c r="R40" s="16">
        <v>7.8E-2</v>
      </c>
      <c r="S40" s="3">
        <v>28.748000000000001</v>
      </c>
    </row>
    <row r="41" spans="1:19" x14ac:dyDescent="0.2">
      <c r="C41" s="3"/>
      <c r="D41" s="3">
        <v>261145</v>
      </c>
      <c r="E41" s="14">
        <v>5</v>
      </c>
      <c r="F41" s="12">
        <v>3.4010937984496126</v>
      </c>
      <c r="G41" s="12">
        <v>1.1010514534883715</v>
      </c>
      <c r="J41" s="16"/>
      <c r="M41" s="34"/>
      <c r="N41" s="16"/>
      <c r="O41" s="34"/>
      <c r="P41" s="16">
        <v>3.3000000000000002E-2</v>
      </c>
      <c r="Q41" s="16">
        <v>0.80549999999999999</v>
      </c>
      <c r="R41" s="16">
        <v>8.2500000000000004E-2</v>
      </c>
    </row>
    <row r="42" spans="1:19" x14ac:dyDescent="0.2">
      <c r="D42" s="3">
        <v>261144</v>
      </c>
      <c r="E42" s="14">
        <v>10</v>
      </c>
      <c r="F42" s="12">
        <v>1.8046620155038759</v>
      </c>
      <c r="G42" s="12">
        <v>0.91009796511627927</v>
      </c>
      <c r="J42" s="16"/>
      <c r="M42" s="34"/>
      <c r="N42" s="16"/>
      <c r="O42" s="34"/>
      <c r="P42" s="16">
        <v>4.2999999999999997E-2</v>
      </c>
      <c r="Q42" s="16">
        <v>0.82250000000000001</v>
      </c>
      <c r="R42" s="16">
        <v>0.16</v>
      </c>
    </row>
    <row r="43" spans="1:19" x14ac:dyDescent="0.2">
      <c r="D43" s="3">
        <v>261143</v>
      </c>
      <c r="E43" s="14">
        <v>20</v>
      </c>
      <c r="F43" s="12">
        <v>1.0654446899224805</v>
      </c>
      <c r="G43" s="12">
        <v>1.1965281976744186</v>
      </c>
      <c r="J43" s="16"/>
      <c r="M43" s="34">
        <v>82.667596951579441</v>
      </c>
      <c r="N43" s="16">
        <v>6.3484999999999996</v>
      </c>
      <c r="O43" s="34">
        <v>283.5</v>
      </c>
      <c r="P43" s="16">
        <v>2.5819999999999999</v>
      </c>
      <c r="Q43" s="16">
        <v>2.9455</v>
      </c>
      <c r="R43" s="16">
        <v>0.69950000000000001</v>
      </c>
      <c r="S43" s="3">
        <v>31.215</v>
      </c>
    </row>
    <row r="44" spans="1:19" x14ac:dyDescent="0.2">
      <c r="D44" s="3">
        <v>261142</v>
      </c>
      <c r="E44" s="14">
        <v>30</v>
      </c>
      <c r="F44" s="12">
        <v>7.0963372093023253E-2</v>
      </c>
      <c r="G44" s="12">
        <v>0.20888241279069766</v>
      </c>
      <c r="J44" s="16"/>
      <c r="M44" s="34"/>
      <c r="N44" s="16"/>
      <c r="O44" s="34"/>
      <c r="P44" s="16">
        <v>6.9950000000000001</v>
      </c>
      <c r="Q44" s="16">
        <v>12.129</v>
      </c>
      <c r="R44" s="16">
        <v>1.19</v>
      </c>
    </row>
    <row r="45" spans="1:19" x14ac:dyDescent="0.2">
      <c r="D45" s="3">
        <v>261141</v>
      </c>
      <c r="E45" s="14">
        <v>40</v>
      </c>
      <c r="F45" s="12">
        <v>6.8886395348837212E-2</v>
      </c>
      <c r="G45" s="12">
        <v>0.22013686046511621</v>
      </c>
      <c r="J45" s="16"/>
      <c r="M45" s="34"/>
      <c r="N45" s="16"/>
      <c r="O45" s="34"/>
      <c r="P45" s="16">
        <v>6.8864999999999998</v>
      </c>
      <c r="Q45" s="16">
        <v>12.1585</v>
      </c>
      <c r="R45" s="16">
        <v>1.2065000000000001</v>
      </c>
    </row>
    <row r="46" spans="1:19" x14ac:dyDescent="0.2">
      <c r="D46" s="3">
        <v>261140</v>
      </c>
      <c r="E46" s="14">
        <v>50</v>
      </c>
      <c r="F46" s="12">
        <v>0.10731046511627906</v>
      </c>
      <c r="G46" s="12">
        <v>0.24117645348837213</v>
      </c>
      <c r="J46" s="16"/>
      <c r="M46" s="34">
        <v>77.288586213831294</v>
      </c>
      <c r="N46" s="16">
        <v>6.4340000000000002</v>
      </c>
      <c r="O46" s="34">
        <v>287.5</v>
      </c>
      <c r="P46" s="16">
        <v>7.6970000000000001</v>
      </c>
      <c r="Q46" s="16">
        <v>11.810500000000001</v>
      </c>
      <c r="R46" s="16">
        <v>1.1595</v>
      </c>
      <c r="S46" s="3">
        <v>31.870999999999999</v>
      </c>
    </row>
    <row r="47" spans="1:19" x14ac:dyDescent="0.2">
      <c r="D47" s="3">
        <v>261139</v>
      </c>
      <c r="E47" s="14">
        <v>60</v>
      </c>
      <c r="F47" s="12">
        <v>4.8462790697674424E-2</v>
      </c>
      <c r="G47" s="12">
        <v>0.1936962209302325</v>
      </c>
      <c r="J47" s="16"/>
      <c r="M47" s="34"/>
      <c r="N47" s="16"/>
      <c r="O47" s="34"/>
      <c r="P47" s="16">
        <v>11.016999999999999</v>
      </c>
      <c r="Q47" s="16">
        <v>18.366</v>
      </c>
      <c r="R47" s="16">
        <v>1.4975000000000001</v>
      </c>
    </row>
    <row r="48" spans="1:19" x14ac:dyDescent="0.2">
      <c r="C48" s="3"/>
      <c r="D48" s="3">
        <v>261138</v>
      </c>
      <c r="E48" s="14">
        <v>70</v>
      </c>
      <c r="F48" s="12">
        <v>9.2753875968992233E-2</v>
      </c>
      <c r="G48" s="12">
        <v>0.20586627906976745</v>
      </c>
      <c r="J48" s="16"/>
      <c r="M48" s="34"/>
      <c r="N48" s="16"/>
      <c r="O48" s="34"/>
      <c r="P48" s="16">
        <v>11.788499999999999</v>
      </c>
      <c r="Q48" s="16">
        <v>18.926000000000002</v>
      </c>
      <c r="R48" s="16">
        <v>1.3879999999999999</v>
      </c>
    </row>
    <row r="49" spans="1:19" x14ac:dyDescent="0.2">
      <c r="D49" s="3">
        <v>261137</v>
      </c>
      <c r="E49" s="14">
        <v>80</v>
      </c>
      <c r="F49" s="12">
        <v>9.7635658914728668E-2</v>
      </c>
      <c r="G49" s="12">
        <v>0.36194476744186038</v>
      </c>
      <c r="J49" s="16"/>
      <c r="M49" s="34">
        <v>68.769960972602931</v>
      </c>
      <c r="N49" s="16">
        <v>5.657</v>
      </c>
      <c r="O49" s="34">
        <v>253</v>
      </c>
      <c r="P49" s="16">
        <v>12.318999999999999</v>
      </c>
      <c r="Q49" s="16">
        <v>21.432000000000002</v>
      </c>
      <c r="R49" s="16">
        <v>1.4424999999999999</v>
      </c>
      <c r="S49" s="3">
        <v>32.481999999999999</v>
      </c>
    </row>
    <row r="50" spans="1:19" x14ac:dyDescent="0.2">
      <c r="A50" s="5">
        <v>37817</v>
      </c>
      <c r="B50" s="19">
        <v>0.56975694444444447</v>
      </c>
      <c r="C50" s="21" t="s">
        <v>42</v>
      </c>
      <c r="D50" s="3">
        <v>261156</v>
      </c>
      <c r="E50" s="14">
        <v>1</v>
      </c>
      <c r="F50" s="12">
        <v>0.58998565891472876</v>
      </c>
      <c r="G50" s="12">
        <v>0.56399476744186061</v>
      </c>
      <c r="H50" s="13">
        <v>32.260996317829459</v>
      </c>
      <c r="I50" s="12">
        <v>30.94245828488372</v>
      </c>
      <c r="J50" s="16">
        <v>26.98046046511628</v>
      </c>
      <c r="K50" s="12">
        <v>23.08300770348837</v>
      </c>
      <c r="L50" s="9">
        <v>196</v>
      </c>
      <c r="M50" s="34">
        <v>103.0621537679901</v>
      </c>
      <c r="N50" s="16">
        <v>6.1535000000000002</v>
      </c>
      <c r="O50" s="34">
        <v>275</v>
      </c>
      <c r="P50" s="16">
        <v>5.45E-2</v>
      </c>
      <c r="Q50" s="16">
        <v>0.36150000000000004</v>
      </c>
      <c r="R50" s="16">
        <v>6.6000000000000003E-2</v>
      </c>
      <c r="S50" s="3">
        <v>28.091000000000001</v>
      </c>
    </row>
    <row r="51" spans="1:19" x14ac:dyDescent="0.2">
      <c r="D51" s="3">
        <v>261155</v>
      </c>
      <c r="E51" s="14">
        <v>5</v>
      </c>
      <c r="F51" s="12">
        <v>1.1452662790697674</v>
      </c>
      <c r="G51" s="12">
        <v>0.50227587209302316</v>
      </c>
      <c r="J51" s="16"/>
      <c r="M51" s="34"/>
      <c r="N51" s="16"/>
      <c r="O51" s="34"/>
      <c r="P51" s="16">
        <v>6.0499999999999998E-2</v>
      </c>
      <c r="Q51" s="16">
        <v>0.33700000000000002</v>
      </c>
      <c r="R51" s="16">
        <v>0.155</v>
      </c>
    </row>
    <row r="52" spans="1:19" x14ac:dyDescent="0.2">
      <c r="D52" s="3">
        <v>261154</v>
      </c>
      <c r="E52" s="14">
        <v>10</v>
      </c>
      <c r="F52" s="12">
        <v>0.97174108527131775</v>
      </c>
      <c r="G52" s="12">
        <v>0.80473255813953481</v>
      </c>
      <c r="J52" s="16"/>
      <c r="M52" s="34"/>
      <c r="N52" s="16"/>
      <c r="O52" s="34"/>
      <c r="P52" s="16">
        <v>5.8999999999999997E-2</v>
      </c>
      <c r="Q52" s="16">
        <v>0.80100000000000005</v>
      </c>
      <c r="R52" s="16">
        <v>0.16849999999999998</v>
      </c>
    </row>
    <row r="53" spans="1:19" x14ac:dyDescent="0.2">
      <c r="D53" s="3">
        <v>261153</v>
      </c>
      <c r="E53" s="14">
        <v>20</v>
      </c>
      <c r="F53" s="12">
        <v>0.93703604651162808</v>
      </c>
      <c r="G53" s="12">
        <v>0.57490639534883692</v>
      </c>
      <c r="J53" s="16"/>
      <c r="M53" s="34">
        <v>94.15453803854723</v>
      </c>
      <c r="N53" s="16">
        <v>6.7679999999999998</v>
      </c>
      <c r="O53" s="34">
        <v>302.5</v>
      </c>
      <c r="P53" s="16">
        <v>1.7004999999999999</v>
      </c>
      <c r="Q53" s="16">
        <v>2.661</v>
      </c>
      <c r="R53" s="16">
        <v>0.61349999999999993</v>
      </c>
      <c r="S53" s="3">
        <v>30.780999999999999</v>
      </c>
    </row>
    <row r="54" spans="1:19" x14ac:dyDescent="0.2">
      <c r="D54" s="3">
        <v>261152</v>
      </c>
      <c r="E54" s="14">
        <v>30</v>
      </c>
      <c r="F54" s="12">
        <v>0.24897093023255812</v>
      </c>
      <c r="G54" s="12">
        <v>0.44219040697674417</v>
      </c>
      <c r="J54" s="16"/>
      <c r="M54" s="34"/>
      <c r="N54" s="16"/>
      <c r="O54" s="34"/>
      <c r="P54" s="16">
        <v>3.8490000000000002</v>
      </c>
      <c r="Q54" s="16">
        <v>5.6545000000000005</v>
      </c>
      <c r="R54" s="16">
        <v>0.82750000000000001</v>
      </c>
    </row>
    <row r="55" spans="1:19" x14ac:dyDescent="0.2">
      <c r="D55" s="3">
        <v>261151</v>
      </c>
      <c r="E55" s="14">
        <v>40</v>
      </c>
      <c r="F55" s="12">
        <v>7.2694186046511594E-2</v>
      </c>
      <c r="G55" s="12">
        <v>0.17866308139534887</v>
      </c>
      <c r="J55" s="16"/>
      <c r="M55" s="34"/>
      <c r="N55" s="16"/>
      <c r="O55" s="34"/>
      <c r="P55" s="16">
        <v>7.1920000000000002</v>
      </c>
      <c r="Q55" s="16">
        <v>11.519500000000001</v>
      </c>
      <c r="R55" s="16">
        <v>1.1745000000000001</v>
      </c>
    </row>
    <row r="56" spans="1:19" x14ac:dyDescent="0.2">
      <c r="C56" s="3"/>
      <c r="D56" s="3">
        <v>261150</v>
      </c>
      <c r="E56" s="14">
        <v>50</v>
      </c>
      <c r="F56" s="12">
        <v>3.6347093023255818E-2</v>
      </c>
      <c r="G56" s="12">
        <v>0.22753779069767438</v>
      </c>
      <c r="J56" s="16"/>
      <c r="M56" s="34">
        <v>81.103865273955705</v>
      </c>
      <c r="N56" s="16">
        <v>6.6204999999999998</v>
      </c>
      <c r="O56" s="34">
        <v>295.5</v>
      </c>
      <c r="P56" s="16">
        <v>8.3870000000000005</v>
      </c>
      <c r="Q56" s="16">
        <v>14.7385</v>
      </c>
      <c r="R56" s="16">
        <v>1.228</v>
      </c>
      <c r="S56" s="3">
        <v>32.036999999999999</v>
      </c>
    </row>
    <row r="57" spans="1:19" x14ac:dyDescent="0.2">
      <c r="C57" s="3"/>
      <c r="D57" s="3">
        <v>261149</v>
      </c>
      <c r="E57" s="14">
        <v>60</v>
      </c>
      <c r="F57" s="12">
        <v>3.8077906976744187E-2</v>
      </c>
      <c r="G57" s="12">
        <v>0.22144970930232552</v>
      </c>
      <c r="J57" s="16"/>
      <c r="M57" s="34"/>
      <c r="N57" s="16"/>
      <c r="O57" s="34"/>
      <c r="P57" s="16">
        <v>10.235499999999998</v>
      </c>
      <c r="Q57" s="16">
        <v>16.077999999999999</v>
      </c>
      <c r="R57" s="16">
        <v>1.3885000000000001</v>
      </c>
    </row>
    <row r="58" spans="1:19" x14ac:dyDescent="0.2">
      <c r="D58" s="3">
        <v>261148</v>
      </c>
      <c r="E58" s="14">
        <v>70</v>
      </c>
      <c r="F58" s="12">
        <v>7.2694186046511622E-2</v>
      </c>
      <c r="G58" s="12">
        <v>0.18305058139534885</v>
      </c>
      <c r="J58" s="16"/>
      <c r="M58" s="34"/>
      <c r="N58" s="16"/>
      <c r="O58" s="34"/>
      <c r="P58" s="16">
        <v>11.7545</v>
      </c>
      <c r="Q58" s="16">
        <v>21.4</v>
      </c>
      <c r="R58" s="16">
        <v>1.4744999999999999</v>
      </c>
    </row>
    <row r="59" spans="1:19" x14ac:dyDescent="0.2">
      <c r="D59" s="3">
        <v>261147</v>
      </c>
      <c r="E59" s="14">
        <v>80</v>
      </c>
      <c r="F59" s="12">
        <v>0.79821589147286831</v>
      </c>
      <c r="G59" s="12">
        <v>0.5353517441860467</v>
      </c>
      <c r="J59" s="16"/>
      <c r="M59" s="34">
        <v>61.515878640434067</v>
      </c>
      <c r="N59" s="16">
        <v>5.0634999999999994</v>
      </c>
      <c r="O59" s="34">
        <v>226.5</v>
      </c>
      <c r="P59" s="16">
        <v>13.198499999999999</v>
      </c>
      <c r="Q59" s="16">
        <v>25.1</v>
      </c>
      <c r="R59" s="16">
        <v>1.82</v>
      </c>
      <c r="S59" s="3">
        <v>32.436</v>
      </c>
    </row>
    <row r="60" spans="1:19" x14ac:dyDescent="0.2">
      <c r="A60" s="5">
        <v>37845</v>
      </c>
      <c r="B60" s="19">
        <v>0.48971064814814813</v>
      </c>
      <c r="C60" s="21" t="s">
        <v>42</v>
      </c>
      <c r="D60" s="14">
        <v>261166</v>
      </c>
      <c r="E60" s="14">
        <v>1</v>
      </c>
      <c r="F60" s="12">
        <v>1.2840864341085272</v>
      </c>
      <c r="G60" s="12">
        <v>0.58581802325581422</v>
      </c>
      <c r="H60" s="13">
        <v>55.169517248062007</v>
      </c>
      <c r="I60" s="12">
        <v>34.04341744186047</v>
      </c>
      <c r="J60" s="16">
        <v>49.970418410852716</v>
      </c>
      <c r="K60" s="12">
        <v>23.590139825581396</v>
      </c>
      <c r="L60" s="9">
        <v>224</v>
      </c>
      <c r="M60" s="34">
        <v>102.3380423576092</v>
      </c>
      <c r="N60" s="16">
        <v>5.8789999999999996</v>
      </c>
      <c r="O60" s="34">
        <v>262.5</v>
      </c>
      <c r="P60" s="16">
        <v>0.04</v>
      </c>
      <c r="Q60" s="16">
        <v>1.6890000000000001</v>
      </c>
      <c r="R60" s="16">
        <v>0.17899999999999999</v>
      </c>
      <c r="S60" s="3">
        <v>28.702999999999999</v>
      </c>
    </row>
    <row r="61" spans="1:19" x14ac:dyDescent="0.2">
      <c r="D61" s="14">
        <v>261165</v>
      </c>
      <c r="E61" s="14">
        <v>5</v>
      </c>
      <c r="F61" s="12">
        <v>1.2493813953488371</v>
      </c>
      <c r="G61" s="12">
        <v>0.57592936046511656</v>
      </c>
      <c r="J61" s="16"/>
      <c r="M61" s="34"/>
      <c r="N61" s="16"/>
      <c r="O61" s="34"/>
      <c r="P61" s="16">
        <v>0.04</v>
      </c>
      <c r="Q61" s="16">
        <v>1.419</v>
      </c>
      <c r="R61" s="16">
        <v>0.1575</v>
      </c>
    </row>
    <row r="62" spans="1:19" x14ac:dyDescent="0.2">
      <c r="C62" s="3"/>
      <c r="D62" s="14">
        <v>261164</v>
      </c>
      <c r="E62" s="14">
        <v>10</v>
      </c>
      <c r="F62" s="12">
        <v>1.9781872093023256</v>
      </c>
      <c r="G62" s="12">
        <v>0.91555377906976765</v>
      </c>
      <c r="J62" s="16"/>
      <c r="M62" s="34"/>
      <c r="N62" s="16"/>
      <c r="O62" s="34"/>
      <c r="P62" s="16">
        <v>4.5999999999999999E-2</v>
      </c>
      <c r="Q62" s="16">
        <v>1.3945000000000001</v>
      </c>
      <c r="R62" s="16">
        <v>0.439</v>
      </c>
    </row>
    <row r="63" spans="1:19" x14ac:dyDescent="0.2">
      <c r="C63" s="3"/>
      <c r="D63" s="14">
        <v>261163</v>
      </c>
      <c r="E63" s="14">
        <v>20</v>
      </c>
      <c r="F63" s="12">
        <v>1.7873094961240312</v>
      </c>
      <c r="G63" s="12">
        <v>0.64122863372092975</v>
      </c>
      <c r="J63" s="16"/>
      <c r="M63" s="34">
        <v>96.523026215743272</v>
      </c>
      <c r="N63" s="16">
        <v>7.0549999999999997</v>
      </c>
      <c r="O63" s="34">
        <v>315.5</v>
      </c>
      <c r="P63" s="16">
        <v>1.2190000000000001</v>
      </c>
      <c r="Q63" s="16">
        <v>2.6894999999999998</v>
      </c>
      <c r="R63" s="16">
        <v>0.6944999999999999</v>
      </c>
      <c r="S63" s="3">
        <v>31.224</v>
      </c>
    </row>
    <row r="64" spans="1:19" x14ac:dyDescent="0.2">
      <c r="C64" s="3"/>
      <c r="D64" s="14">
        <v>261162</v>
      </c>
      <c r="E64" s="14">
        <v>30</v>
      </c>
      <c r="F64" s="12">
        <v>0.44424224806201545</v>
      </c>
      <c r="G64" s="12">
        <v>0.25651744186046516</v>
      </c>
      <c r="J64" s="16"/>
      <c r="M64" s="34"/>
      <c r="N64" s="16"/>
      <c r="O64" s="34"/>
      <c r="P64" s="16">
        <v>5.3319999999999999</v>
      </c>
      <c r="Q64" s="16">
        <v>7.6010000000000009</v>
      </c>
      <c r="R64" s="16">
        <v>0.94699999999999995</v>
      </c>
    </row>
    <row r="65" spans="1:19" x14ac:dyDescent="0.2">
      <c r="C65" s="3"/>
      <c r="D65" s="14">
        <v>261161</v>
      </c>
      <c r="E65" s="14">
        <v>40</v>
      </c>
      <c r="F65" s="12">
        <v>0.27337984496124024</v>
      </c>
      <c r="G65" s="12">
        <v>0.25114534883720929</v>
      </c>
      <c r="J65" s="16"/>
      <c r="M65" s="34"/>
      <c r="N65" s="16"/>
      <c r="O65" s="34"/>
      <c r="P65" s="16">
        <v>7.2275</v>
      </c>
      <c r="Q65" s="16">
        <v>10.400500000000001</v>
      </c>
      <c r="R65" s="16">
        <v>1.125</v>
      </c>
    </row>
    <row r="66" spans="1:19" x14ac:dyDescent="0.2">
      <c r="D66" s="14">
        <v>261160</v>
      </c>
      <c r="E66" s="14">
        <v>50</v>
      </c>
      <c r="F66" s="12">
        <v>0.12204457364341084</v>
      </c>
      <c r="G66" s="12">
        <v>0.17708720930232563</v>
      </c>
      <c r="J66" s="16"/>
      <c r="M66" s="34">
        <v>79.35570430443704</v>
      </c>
      <c r="N66" s="16">
        <v>6.4904999999999999</v>
      </c>
      <c r="O66" s="34">
        <v>289.5</v>
      </c>
      <c r="P66" s="16">
        <v>10.056999999999999</v>
      </c>
      <c r="Q66" s="16">
        <v>15.316000000000001</v>
      </c>
      <c r="R66" s="16">
        <v>1.3075000000000001</v>
      </c>
      <c r="S66" s="3">
        <v>32.231999999999999</v>
      </c>
    </row>
    <row r="67" spans="1:19" x14ac:dyDescent="0.2">
      <c r="D67" s="14">
        <v>261159</v>
      </c>
      <c r="E67" s="14">
        <v>60</v>
      </c>
      <c r="F67" s="12">
        <v>0.17086240310077522</v>
      </c>
      <c r="G67" s="12">
        <v>0.24049709302325575</v>
      </c>
      <c r="J67" s="16"/>
      <c r="M67" s="34"/>
      <c r="N67" s="16"/>
      <c r="O67" s="34"/>
      <c r="P67" s="16">
        <v>11</v>
      </c>
      <c r="Q67" s="16">
        <v>18.362500000000001</v>
      </c>
      <c r="R67" s="16">
        <v>1.34</v>
      </c>
    </row>
    <row r="68" spans="1:19" x14ac:dyDescent="0.2">
      <c r="D68" s="14">
        <v>261158</v>
      </c>
      <c r="E68" s="14">
        <v>70</v>
      </c>
      <c r="F68" s="12">
        <v>0.10739922480620157</v>
      </c>
      <c r="G68" s="12">
        <v>0.52560174418604644</v>
      </c>
      <c r="J68" s="16"/>
      <c r="M68" s="34"/>
      <c r="N68" s="16"/>
      <c r="O68" s="34"/>
      <c r="P68" s="16">
        <v>12.798</v>
      </c>
      <c r="Q68" s="16">
        <v>23.388500000000001</v>
      </c>
      <c r="R68" s="16">
        <v>1.5765</v>
      </c>
    </row>
    <row r="69" spans="1:19" x14ac:dyDescent="0.2">
      <c r="C69" s="3"/>
      <c r="D69" s="14">
        <v>261157</v>
      </c>
      <c r="E69" s="14">
        <v>80</v>
      </c>
      <c r="F69" s="12">
        <v>0.36125193798449606</v>
      </c>
      <c r="G69" s="12">
        <v>0.38137063953488382</v>
      </c>
      <c r="J69" s="16"/>
      <c r="M69" s="34">
        <v>68.671857223746755</v>
      </c>
      <c r="N69" s="16">
        <v>5.6464999999999996</v>
      </c>
      <c r="O69" s="34">
        <v>252.5</v>
      </c>
      <c r="P69" s="16">
        <v>12.489000000000001</v>
      </c>
      <c r="Q69" s="16">
        <v>24.141500000000001</v>
      </c>
      <c r="R69" s="16">
        <v>1.6074999999999999</v>
      </c>
      <c r="S69" s="3">
        <v>32.395000000000003</v>
      </c>
    </row>
    <row r="70" spans="1:19" x14ac:dyDescent="0.2">
      <c r="A70" s="5">
        <v>37889</v>
      </c>
      <c r="B70" s="19">
        <v>8.1273148148148136E-2</v>
      </c>
      <c r="C70" s="21" t="s">
        <v>60</v>
      </c>
      <c r="D70" s="14">
        <v>263399</v>
      </c>
      <c r="E70" s="14">
        <v>1</v>
      </c>
      <c r="F70" s="12">
        <v>1.6658418604651164</v>
      </c>
      <c r="G70" s="12">
        <v>0.42723115116279042</v>
      </c>
      <c r="H70" s="13">
        <v>58.371922480620171</v>
      </c>
      <c r="I70" s="4">
        <v>37.200020912790691</v>
      </c>
      <c r="J70" s="16">
        <v>52.953143410852725</v>
      </c>
      <c r="K70" s="12">
        <v>29.783524594961239</v>
      </c>
      <c r="L70" s="9">
        <v>267</v>
      </c>
      <c r="M70" s="34">
        <v>96.654724470026551</v>
      </c>
      <c r="N70" s="16">
        <v>5.8309999999999995</v>
      </c>
      <c r="O70" s="34">
        <v>260.5</v>
      </c>
      <c r="P70" s="16">
        <v>1.6E-2</v>
      </c>
      <c r="Q70" s="16">
        <v>0.34349999999999997</v>
      </c>
      <c r="R70" s="16">
        <v>0.1085</v>
      </c>
      <c r="S70" s="3">
        <v>28.384</v>
      </c>
    </row>
    <row r="71" spans="1:19" x14ac:dyDescent="0.2">
      <c r="C71" s="3"/>
      <c r="D71" s="14">
        <v>263398</v>
      </c>
      <c r="E71" s="14">
        <v>5</v>
      </c>
      <c r="F71" s="12">
        <v>1.6658418604651164</v>
      </c>
      <c r="G71" s="12">
        <v>0.47043665116279088</v>
      </c>
      <c r="J71" s="16"/>
      <c r="M71" s="34"/>
      <c r="N71" s="16"/>
      <c r="O71" s="34"/>
      <c r="P71" s="16">
        <v>2.35E-2</v>
      </c>
      <c r="Q71" s="16">
        <v>0.33550000000000002</v>
      </c>
      <c r="R71" s="16">
        <v>0.113</v>
      </c>
    </row>
    <row r="72" spans="1:19" x14ac:dyDescent="0.2">
      <c r="C72" s="3"/>
      <c r="D72" s="14">
        <v>263397</v>
      </c>
      <c r="E72" s="14">
        <v>10</v>
      </c>
      <c r="F72" s="12">
        <v>1.8046620155038759</v>
      </c>
      <c r="G72" s="12">
        <v>0.55362720542635691</v>
      </c>
      <c r="J72" s="16"/>
      <c r="M72" s="34"/>
      <c r="N72" s="16"/>
      <c r="O72" s="34"/>
      <c r="P72" s="16">
        <v>0.03</v>
      </c>
      <c r="Q72" s="16">
        <v>0.31</v>
      </c>
      <c r="R72" s="16">
        <v>0.1275</v>
      </c>
    </row>
    <row r="73" spans="1:19" x14ac:dyDescent="0.2">
      <c r="C73" s="3"/>
      <c r="D73" s="14">
        <v>263396</v>
      </c>
      <c r="E73" s="14">
        <v>20</v>
      </c>
      <c r="F73" s="12">
        <v>1.5617267441860467</v>
      </c>
      <c r="G73" s="12">
        <v>0.92089896124031023</v>
      </c>
      <c r="J73" s="16"/>
      <c r="M73" s="34">
        <v>96.521286485258258</v>
      </c>
      <c r="N73" s="16">
        <v>6.0590000000000002</v>
      </c>
      <c r="O73" s="34">
        <v>270.5</v>
      </c>
      <c r="P73" s="16">
        <v>7.0999999999999994E-2</v>
      </c>
      <c r="Q73" s="16">
        <v>0.73899999999999999</v>
      </c>
      <c r="R73" s="16">
        <v>0.30199999999999999</v>
      </c>
      <c r="S73" s="3">
        <v>28.988</v>
      </c>
    </row>
    <row r="74" spans="1:19" x14ac:dyDescent="0.2">
      <c r="D74" s="14">
        <v>263395</v>
      </c>
      <c r="E74" s="14">
        <v>30</v>
      </c>
      <c r="F74" s="12">
        <v>0.8329209302325582</v>
      </c>
      <c r="G74" s="12">
        <v>0.75837632558139534</v>
      </c>
      <c r="J74" s="16"/>
      <c r="M74" s="34"/>
      <c r="N74" s="16"/>
      <c r="O74" s="34"/>
      <c r="P74" s="16">
        <v>0.129</v>
      </c>
      <c r="Q74" s="16">
        <v>0.92599999999999993</v>
      </c>
      <c r="R74" s="16">
        <v>0.35449999999999998</v>
      </c>
    </row>
    <row r="75" spans="1:19" x14ac:dyDescent="0.2">
      <c r="D75" s="14">
        <v>263394</v>
      </c>
      <c r="E75" s="14">
        <v>40</v>
      </c>
      <c r="F75" s="12">
        <v>0.22944379844961243</v>
      </c>
      <c r="G75" s="12">
        <v>0.39585269379844956</v>
      </c>
      <c r="J75" s="16"/>
      <c r="M75" s="34"/>
      <c r="N75" s="16"/>
      <c r="O75" s="34"/>
      <c r="P75" s="16">
        <v>2.4065000000000003</v>
      </c>
      <c r="Q75" s="16">
        <v>3.5505</v>
      </c>
      <c r="R75" s="16">
        <v>0.7004999999999999</v>
      </c>
    </row>
    <row r="76" spans="1:19" x14ac:dyDescent="0.2">
      <c r="C76" s="3"/>
      <c r="D76" s="14">
        <v>263393</v>
      </c>
      <c r="E76" s="14">
        <v>50</v>
      </c>
      <c r="F76" s="12">
        <v>0.13668992248062012</v>
      </c>
      <c r="G76" s="12">
        <v>0.29627647286821701</v>
      </c>
      <c r="J76" s="16"/>
      <c r="M76" s="34">
        <v>81.582669344825817</v>
      </c>
      <c r="N76" s="16">
        <v>6.2535000000000007</v>
      </c>
      <c r="O76" s="34">
        <v>279</v>
      </c>
      <c r="P76" s="16">
        <v>6.2234999999999996</v>
      </c>
      <c r="Q76" s="16">
        <v>8.4989999999999988</v>
      </c>
      <c r="R76" s="16">
        <v>1.0230000000000001</v>
      </c>
      <c r="S76" s="3">
        <v>31.95</v>
      </c>
    </row>
    <row r="77" spans="1:19" x14ac:dyDescent="0.2">
      <c r="C77" s="3"/>
      <c r="D77" s="14">
        <v>263392</v>
      </c>
      <c r="E77" s="14">
        <v>60</v>
      </c>
      <c r="F77" s="12">
        <v>0.13180813953488374</v>
      </c>
      <c r="G77" s="12">
        <v>0.24563021317829459</v>
      </c>
      <c r="J77" s="16"/>
      <c r="M77" s="34"/>
      <c r="N77" s="16"/>
      <c r="O77" s="34"/>
      <c r="P77" s="16">
        <v>8.375</v>
      </c>
      <c r="Q77" s="16">
        <v>11.9825</v>
      </c>
      <c r="R77" s="16">
        <v>1.216</v>
      </c>
    </row>
    <row r="78" spans="1:19" x14ac:dyDescent="0.2">
      <c r="C78" s="3"/>
      <c r="D78" s="14">
        <v>263391</v>
      </c>
      <c r="E78" s="14">
        <v>70</v>
      </c>
      <c r="F78" s="12">
        <v>0.29290697674418603</v>
      </c>
      <c r="G78" s="12">
        <v>5.8187441860465136E-2</v>
      </c>
      <c r="J78" s="16"/>
      <c r="M78" s="34"/>
      <c r="N78" s="16"/>
      <c r="O78" s="34"/>
      <c r="P78" s="16">
        <v>12.185</v>
      </c>
      <c r="Q78" s="16">
        <v>21.651499999999999</v>
      </c>
      <c r="R78" s="16">
        <v>1.4850000000000001</v>
      </c>
    </row>
    <row r="79" spans="1:19" x14ac:dyDescent="0.2">
      <c r="C79" s="3"/>
      <c r="D79" s="14">
        <v>263390</v>
      </c>
      <c r="E79" s="14">
        <v>80</v>
      </c>
      <c r="F79" s="12">
        <v>9.7635658914728682E-2</v>
      </c>
      <c r="G79" s="12">
        <v>0.57938748062015488</v>
      </c>
      <c r="J79" s="16"/>
      <c r="M79" s="34">
        <v>64.106608404501074</v>
      </c>
      <c r="N79" s="16">
        <v>5.2080000000000002</v>
      </c>
      <c r="O79" s="34">
        <v>232.5</v>
      </c>
      <c r="P79" s="16">
        <v>12.887</v>
      </c>
      <c r="Q79" s="16">
        <v>25.328000000000003</v>
      </c>
      <c r="R79" s="16">
        <v>1.6015000000000001</v>
      </c>
      <c r="S79" s="3">
        <v>32.280999999999999</v>
      </c>
    </row>
    <row r="80" spans="1:19" x14ac:dyDescent="0.2">
      <c r="A80" s="5">
        <v>37902</v>
      </c>
      <c r="B80" s="19">
        <v>0.49199074074074073</v>
      </c>
      <c r="C80" s="21" t="s">
        <v>42</v>
      </c>
      <c r="D80" s="3">
        <v>261176</v>
      </c>
      <c r="E80" s="14">
        <v>1</v>
      </c>
      <c r="F80" s="12">
        <v>9.1202356589147282</v>
      </c>
      <c r="G80" s="12">
        <v>1.70946976744186</v>
      </c>
      <c r="H80" s="13">
        <v>239.86045813953484</v>
      </c>
      <c r="I80" s="12">
        <v>55.640569186046513</v>
      </c>
      <c r="J80" s="16">
        <v>236.7605259689922</v>
      </c>
      <c r="K80" s="12">
        <v>45.445104069767453</v>
      </c>
      <c r="L80" s="9">
        <v>281</v>
      </c>
      <c r="M80" s="34" t="s">
        <v>100</v>
      </c>
      <c r="N80" s="16" t="s">
        <v>100</v>
      </c>
      <c r="O80" s="34" t="s">
        <v>100</v>
      </c>
      <c r="P80" s="16">
        <v>5.2499999999999998E-2</v>
      </c>
      <c r="Q80" s="16">
        <v>2.5329999999999999</v>
      </c>
      <c r="R80" s="16">
        <v>0.442</v>
      </c>
      <c r="S80" s="3">
        <v>29.56</v>
      </c>
    </row>
    <row r="81" spans="1:19" x14ac:dyDescent="0.2">
      <c r="C81" s="3"/>
      <c r="D81" s="3">
        <v>261175</v>
      </c>
      <c r="E81" s="14">
        <v>5</v>
      </c>
      <c r="F81" s="12">
        <v>8.9448465116279046</v>
      </c>
      <c r="G81" s="12">
        <v>1.2148953488372094</v>
      </c>
      <c r="J81" s="16"/>
      <c r="M81" s="34"/>
      <c r="N81" s="16"/>
      <c r="O81" s="34"/>
      <c r="P81" s="16">
        <v>7.3000000000000009E-2</v>
      </c>
      <c r="Q81" s="16">
        <v>2.544</v>
      </c>
      <c r="R81" s="16">
        <v>0.36649999999999999</v>
      </c>
    </row>
    <row r="82" spans="1:19" x14ac:dyDescent="0.2">
      <c r="D82" s="3">
        <v>261174</v>
      </c>
      <c r="E82" s="14">
        <v>10</v>
      </c>
      <c r="F82" s="12">
        <v>9.1202356589147282</v>
      </c>
      <c r="G82" s="12">
        <v>1.70946976744186</v>
      </c>
      <c r="J82" s="16"/>
      <c r="M82" s="34"/>
      <c r="N82" s="16"/>
      <c r="O82" s="34"/>
      <c r="P82" s="16">
        <v>5.9499999999999997E-2</v>
      </c>
      <c r="Q82" s="16">
        <v>2.573</v>
      </c>
      <c r="R82" s="16">
        <v>0.61050000000000004</v>
      </c>
    </row>
    <row r="83" spans="1:19" x14ac:dyDescent="0.2">
      <c r="C83" s="3"/>
      <c r="D83" s="3">
        <v>261173</v>
      </c>
      <c r="E83" s="14">
        <v>20</v>
      </c>
      <c r="F83" s="12">
        <v>9.1202356589147264</v>
      </c>
      <c r="G83" s="12">
        <v>0.82026976744186308</v>
      </c>
      <c r="J83" s="16"/>
      <c r="M83" s="34"/>
      <c r="N83" s="16"/>
      <c r="O83" s="34"/>
      <c r="P83" s="16">
        <v>0.113</v>
      </c>
      <c r="Q83" s="16">
        <v>2.8090000000000002</v>
      </c>
      <c r="R83" s="16">
        <v>0.51149999999999995</v>
      </c>
      <c r="S83" s="3">
        <v>29.567</v>
      </c>
    </row>
    <row r="84" spans="1:19" x14ac:dyDescent="0.2">
      <c r="C84" s="3"/>
      <c r="D84" s="3">
        <v>261172</v>
      </c>
      <c r="E84" s="14">
        <v>30</v>
      </c>
      <c r="F84" s="12">
        <v>0.47841472868217061</v>
      </c>
      <c r="G84" s="12">
        <v>0.63131686046511593</v>
      </c>
      <c r="J84" s="16"/>
      <c r="M84" s="34"/>
      <c r="N84" s="16"/>
      <c r="O84" s="34"/>
      <c r="P84" s="16">
        <v>2.8694999999999999</v>
      </c>
      <c r="Q84" s="16">
        <v>5.4775</v>
      </c>
      <c r="R84" s="16">
        <v>0.84949999999999992</v>
      </c>
    </row>
    <row r="85" spans="1:19" x14ac:dyDescent="0.2">
      <c r="C85" s="3"/>
      <c r="D85" s="3">
        <v>261171</v>
      </c>
      <c r="E85" s="14">
        <v>40</v>
      </c>
      <c r="F85" s="12">
        <v>0.40518798449612403</v>
      </c>
      <c r="G85" s="12">
        <v>0.53620203488372076</v>
      </c>
      <c r="J85" s="16"/>
      <c r="M85" s="34"/>
      <c r="N85" s="16"/>
      <c r="O85" s="34"/>
      <c r="P85" s="16">
        <v>6.8889999999999993</v>
      </c>
      <c r="Q85" s="16">
        <v>11.696999999999999</v>
      </c>
      <c r="R85" s="16">
        <v>1.1404999999999998</v>
      </c>
    </row>
    <row r="86" spans="1:19" x14ac:dyDescent="0.2">
      <c r="C86" s="3"/>
      <c r="D86" s="3">
        <v>261170</v>
      </c>
      <c r="E86" s="14">
        <v>50</v>
      </c>
      <c r="F86" s="12">
        <v>0.14157170542635661</v>
      </c>
      <c r="G86" s="12">
        <v>0.43015116279069771</v>
      </c>
      <c r="J86" s="16"/>
      <c r="M86" s="34"/>
      <c r="N86" s="16"/>
      <c r="O86" s="34"/>
      <c r="P86" s="16">
        <v>8.9705000000000013</v>
      </c>
      <c r="Q86" s="16">
        <v>12.0905</v>
      </c>
      <c r="R86" s="16">
        <v>1.3580000000000001</v>
      </c>
      <c r="S86" s="3">
        <v>31.975000000000001</v>
      </c>
    </row>
    <row r="87" spans="1:19" x14ac:dyDescent="0.2">
      <c r="C87" s="3"/>
      <c r="D87" s="3">
        <v>261169</v>
      </c>
      <c r="E87" s="14">
        <v>60</v>
      </c>
      <c r="F87" s="12">
        <v>9.2753875968992233E-2</v>
      </c>
      <c r="G87" s="12">
        <v>0.3172412790697674</v>
      </c>
      <c r="J87" s="16"/>
      <c r="M87" s="34"/>
      <c r="N87" s="16"/>
      <c r="O87" s="34"/>
      <c r="P87" s="16">
        <v>11.994999999999999</v>
      </c>
      <c r="Q87" s="16">
        <v>19.378</v>
      </c>
      <c r="R87" s="16">
        <v>1.4754999999999998</v>
      </c>
    </row>
    <row r="88" spans="1:19" x14ac:dyDescent="0.2">
      <c r="C88" s="3"/>
      <c r="D88" s="3">
        <v>261168</v>
      </c>
      <c r="E88" s="14">
        <v>70</v>
      </c>
      <c r="F88" s="12">
        <v>9.2753875968992275E-2</v>
      </c>
      <c r="G88" s="12">
        <v>0.32342877906976741</v>
      </c>
      <c r="J88" s="16"/>
      <c r="M88" s="34"/>
      <c r="N88" s="16"/>
      <c r="O88" s="34"/>
      <c r="P88" s="16">
        <v>12.8445</v>
      </c>
      <c r="Q88" s="16">
        <v>18.499500000000001</v>
      </c>
      <c r="R88" s="16">
        <v>1.6985000000000001</v>
      </c>
    </row>
    <row r="89" spans="1:19" x14ac:dyDescent="0.2">
      <c r="C89" s="3"/>
      <c r="D89" s="3">
        <v>261167</v>
      </c>
      <c r="E89" s="14">
        <v>80</v>
      </c>
      <c r="F89" s="12">
        <v>0.10739922480620151</v>
      </c>
      <c r="G89" s="12">
        <v>0.32760174418604654</v>
      </c>
      <c r="J89" s="16"/>
      <c r="M89" s="34"/>
      <c r="N89" s="16"/>
      <c r="O89" s="34"/>
      <c r="P89" s="16">
        <v>13.324999999999999</v>
      </c>
      <c r="Q89" s="16">
        <v>19.619</v>
      </c>
      <c r="R89" s="16">
        <v>1.6095000000000002</v>
      </c>
      <c r="S89" s="3">
        <v>32.478999999999999</v>
      </c>
    </row>
    <row r="90" spans="1:19" x14ac:dyDescent="0.2">
      <c r="A90" s="5">
        <v>37932</v>
      </c>
      <c r="B90" s="19">
        <v>0.55761574074074072</v>
      </c>
      <c r="C90" s="21" t="s">
        <v>42</v>
      </c>
      <c r="D90" s="3">
        <v>261186</v>
      </c>
      <c r="E90" s="14">
        <v>1</v>
      </c>
      <c r="F90" s="12">
        <v>1.3187914728682171</v>
      </c>
      <c r="G90" s="12">
        <v>0.55171918604651182</v>
      </c>
      <c r="H90" s="13">
        <v>53.584779554263562</v>
      </c>
      <c r="I90" s="12">
        <v>36.932164752906978</v>
      </c>
      <c r="J90" s="16">
        <v>48.995903585271314</v>
      </c>
      <c r="K90" s="12">
        <v>28.106823183139539</v>
      </c>
      <c r="L90" s="9">
        <v>311</v>
      </c>
      <c r="M90" s="34">
        <v>94.581138277657146</v>
      </c>
      <c r="N90" s="16">
        <v>6.8425000000000002</v>
      </c>
      <c r="O90" s="34">
        <v>306</v>
      </c>
      <c r="P90" s="22">
        <v>2.7235</v>
      </c>
      <c r="Q90" s="22">
        <v>3.8964999999999996</v>
      </c>
      <c r="R90" s="22">
        <v>0.59299999999999997</v>
      </c>
      <c r="S90" s="3">
        <v>30.381</v>
      </c>
    </row>
    <row r="91" spans="1:19" x14ac:dyDescent="0.2">
      <c r="C91" s="3"/>
      <c r="D91" s="3">
        <v>261185</v>
      </c>
      <c r="E91" s="14">
        <v>5</v>
      </c>
      <c r="F91" s="12">
        <v>1.3187914728682169</v>
      </c>
      <c r="G91" s="12">
        <v>0.63969418604651218</v>
      </c>
      <c r="J91" s="16"/>
      <c r="M91" s="34"/>
      <c r="N91" s="16"/>
      <c r="O91" s="34"/>
      <c r="P91" s="22">
        <v>2.9045000000000001</v>
      </c>
      <c r="Q91" s="22">
        <v>3.1165000000000003</v>
      </c>
      <c r="R91" s="22">
        <v>0.59199999999999997</v>
      </c>
    </row>
    <row r="92" spans="1:19" x14ac:dyDescent="0.2">
      <c r="C92" s="3"/>
      <c r="D92" s="3">
        <v>261184</v>
      </c>
      <c r="E92" s="14">
        <v>10</v>
      </c>
      <c r="F92" s="12">
        <v>1.1973238372093022</v>
      </c>
      <c r="G92" s="12">
        <v>0.69305886627906998</v>
      </c>
      <c r="J92" s="16"/>
      <c r="M92" s="34"/>
      <c r="N92" s="16"/>
      <c r="O92" s="34"/>
      <c r="P92" s="22">
        <v>3.0095000000000001</v>
      </c>
      <c r="Q92" s="22">
        <v>2.9735</v>
      </c>
      <c r="R92" s="22">
        <v>0.62250000000000005</v>
      </c>
    </row>
    <row r="93" spans="1:19" x14ac:dyDescent="0.2">
      <c r="C93" s="3"/>
      <c r="D93" s="3">
        <v>261183</v>
      </c>
      <c r="E93" s="14">
        <v>20</v>
      </c>
      <c r="F93" s="12">
        <v>1.2146763565891474</v>
      </c>
      <c r="G93" s="12">
        <v>0.69800319767441854</v>
      </c>
      <c r="J93" s="16"/>
      <c r="M93" s="34">
        <v>90.674652969739626</v>
      </c>
      <c r="N93" s="16">
        <v>6.8810000000000002</v>
      </c>
      <c r="O93" s="34">
        <v>307</v>
      </c>
      <c r="P93" s="22">
        <v>2.8679999999999999</v>
      </c>
      <c r="Q93" s="22">
        <v>2.9510000000000001</v>
      </c>
      <c r="R93" s="22">
        <v>0.61250000000000004</v>
      </c>
      <c r="S93" s="3">
        <v>30.661999999999999</v>
      </c>
    </row>
    <row r="94" spans="1:19" x14ac:dyDescent="0.2">
      <c r="C94" s="3"/>
      <c r="D94" s="3">
        <v>261182</v>
      </c>
      <c r="E94" s="14">
        <v>30</v>
      </c>
      <c r="F94" s="12">
        <v>1.0411511627906977</v>
      </c>
      <c r="G94" s="12">
        <v>0.64855988372092999</v>
      </c>
      <c r="J94" s="16"/>
      <c r="M94" s="34"/>
      <c r="N94" s="16"/>
      <c r="O94" s="34"/>
      <c r="P94" s="22">
        <v>2.3985000000000003</v>
      </c>
      <c r="Q94" s="22">
        <v>2.6884999999999999</v>
      </c>
      <c r="R94" s="22">
        <v>0.59149999999999991</v>
      </c>
    </row>
    <row r="95" spans="1:19" x14ac:dyDescent="0.2">
      <c r="C95" s="3"/>
      <c r="D95" s="3">
        <v>261181</v>
      </c>
      <c r="E95" s="14">
        <v>40</v>
      </c>
      <c r="F95" s="12">
        <v>0.65415891472868215</v>
      </c>
      <c r="G95" s="12">
        <v>0.35964244186046501</v>
      </c>
      <c r="J95" s="16"/>
      <c r="M95" s="34"/>
      <c r="N95" s="16"/>
      <c r="O95" s="34"/>
      <c r="P95" s="22">
        <v>1.9179999999999999</v>
      </c>
      <c r="Q95" s="22">
        <v>2.3979999999999997</v>
      </c>
      <c r="R95" s="22">
        <v>0.50800000000000001</v>
      </c>
    </row>
    <row r="96" spans="1:19" x14ac:dyDescent="0.2">
      <c r="C96" s="3"/>
      <c r="D96" s="3">
        <v>261180</v>
      </c>
      <c r="E96" s="14">
        <v>50</v>
      </c>
      <c r="F96" s="12">
        <v>0.20503488372093023</v>
      </c>
      <c r="G96" s="12">
        <v>0.26260901162790695</v>
      </c>
      <c r="J96" s="16"/>
      <c r="M96" s="34">
        <v>89.398324880546568</v>
      </c>
      <c r="N96" s="16">
        <v>6.8334999999999999</v>
      </c>
      <c r="O96" s="34">
        <v>305</v>
      </c>
      <c r="P96" s="22">
        <v>5.7469999999999999</v>
      </c>
      <c r="Q96" s="22">
        <v>5.6535000000000002</v>
      </c>
      <c r="R96" s="22">
        <v>0.85</v>
      </c>
      <c r="S96" s="3">
        <v>31.489000000000001</v>
      </c>
    </row>
    <row r="97" spans="1:19" x14ac:dyDescent="0.2">
      <c r="C97" s="3"/>
      <c r="D97" s="3">
        <v>261179</v>
      </c>
      <c r="E97" s="14">
        <v>60</v>
      </c>
      <c r="F97" s="12">
        <v>0.20015310077519377</v>
      </c>
      <c r="G97" s="12">
        <v>0.23028052325581394</v>
      </c>
      <c r="J97" s="16"/>
      <c r="M97" s="34"/>
      <c r="N97" s="16"/>
      <c r="O97" s="34"/>
      <c r="P97" s="22">
        <v>7.1255000000000006</v>
      </c>
      <c r="Q97" s="22">
        <v>7.008</v>
      </c>
      <c r="R97" s="22">
        <v>1.0489999999999999</v>
      </c>
    </row>
    <row r="98" spans="1:19" x14ac:dyDescent="0.2">
      <c r="C98" s="3"/>
      <c r="D98" s="3">
        <v>261178</v>
      </c>
      <c r="E98" s="14">
        <v>70</v>
      </c>
      <c r="F98" s="12">
        <v>7.8108527131782915E-2</v>
      </c>
      <c r="G98" s="12">
        <v>0.2945058139534884</v>
      </c>
      <c r="J98" s="16"/>
      <c r="M98" s="34"/>
      <c r="N98" s="16"/>
      <c r="O98" s="34"/>
      <c r="P98" s="22">
        <v>11.3805</v>
      </c>
      <c r="Q98" s="22">
        <v>15.224499999999999</v>
      </c>
      <c r="R98" s="22">
        <v>1.25</v>
      </c>
    </row>
    <row r="99" spans="1:19" x14ac:dyDescent="0.2">
      <c r="C99" s="3"/>
      <c r="D99" s="3">
        <v>261177</v>
      </c>
      <c r="E99" s="14">
        <v>80</v>
      </c>
      <c r="F99" s="12">
        <v>0.15621705426356589</v>
      </c>
      <c r="G99" s="12">
        <v>0.45288662790697665</v>
      </c>
      <c r="J99" s="16"/>
      <c r="M99" s="34">
        <v>69.664706555043892</v>
      </c>
      <c r="N99" s="16">
        <v>5.6159999999999997</v>
      </c>
      <c r="O99" s="34">
        <v>251</v>
      </c>
      <c r="P99" s="22">
        <v>13.913</v>
      </c>
      <c r="Q99" s="22">
        <v>23.805999999999997</v>
      </c>
      <c r="R99" s="22">
        <v>1.6019999999999999</v>
      </c>
      <c r="S99" s="3">
        <v>32.264000000000003</v>
      </c>
    </row>
    <row r="100" spans="1:19" x14ac:dyDescent="0.2">
      <c r="A100" s="5">
        <v>37943</v>
      </c>
      <c r="B100" s="19">
        <v>0.65181712962962968</v>
      </c>
      <c r="C100" s="21" t="s">
        <v>97</v>
      </c>
      <c r="D100" s="3">
        <v>261196</v>
      </c>
      <c r="E100" s="14">
        <v>1</v>
      </c>
      <c r="F100" s="12">
        <v>0.82013953488372082</v>
      </c>
      <c r="G100" s="12">
        <v>0.3574360465116278</v>
      </c>
      <c r="H100" s="13">
        <v>35.86645930232558</v>
      </c>
      <c r="I100" s="12">
        <v>25.641935319767441</v>
      </c>
      <c r="J100" s="16">
        <v>29.837457364341084</v>
      </c>
      <c r="K100" s="12">
        <v>17.334377180232558</v>
      </c>
      <c r="L100" s="9">
        <v>322</v>
      </c>
      <c r="M100" s="34">
        <v>93.461070145740706</v>
      </c>
      <c r="N100" s="16">
        <v>7.1470000000000002</v>
      </c>
      <c r="O100" s="34">
        <v>319</v>
      </c>
      <c r="P100" s="22">
        <v>5.7355</v>
      </c>
      <c r="Q100" s="22">
        <v>5.2359999999999998</v>
      </c>
      <c r="R100" s="22">
        <v>0.78049999999999997</v>
      </c>
      <c r="S100" s="3">
        <v>30.603999999999999</v>
      </c>
    </row>
    <row r="101" spans="1:19" x14ac:dyDescent="0.2">
      <c r="C101" s="3"/>
      <c r="D101" s="3">
        <v>261195</v>
      </c>
      <c r="E101" s="14">
        <v>5</v>
      </c>
      <c r="F101" s="12">
        <v>0.75179457364341085</v>
      </c>
      <c r="G101" s="12">
        <v>0.33796220930232546</v>
      </c>
      <c r="M101" s="34"/>
      <c r="N101" s="16"/>
      <c r="O101" s="34"/>
      <c r="P101" s="22">
        <v>5.7110000000000003</v>
      </c>
      <c r="Q101" s="22">
        <v>5.2785000000000002</v>
      </c>
      <c r="R101" s="22">
        <v>0.83450000000000002</v>
      </c>
    </row>
    <row r="102" spans="1:19" x14ac:dyDescent="0.2">
      <c r="C102" s="3"/>
      <c r="D102" s="3">
        <v>261194</v>
      </c>
      <c r="E102" s="14">
        <v>10</v>
      </c>
      <c r="F102" s="12">
        <v>0.63463178294573652</v>
      </c>
      <c r="G102" s="12">
        <v>0.37264098837209292</v>
      </c>
      <c r="M102" s="34"/>
      <c r="N102" s="16"/>
      <c r="O102" s="34"/>
      <c r="P102" s="22">
        <v>5.4659999999999993</v>
      </c>
      <c r="Q102" s="22">
        <v>5.0635000000000003</v>
      </c>
      <c r="R102" s="22">
        <v>0.76649999999999996</v>
      </c>
    </row>
    <row r="103" spans="1:19" x14ac:dyDescent="0.2">
      <c r="C103" s="3"/>
      <c r="D103" s="3">
        <v>261193</v>
      </c>
      <c r="E103" s="14">
        <v>20</v>
      </c>
      <c r="F103" s="12">
        <v>0.61022286821705418</v>
      </c>
      <c r="G103" s="12">
        <v>0.37187354651162785</v>
      </c>
      <c r="M103" s="34">
        <v>93.543234029003244</v>
      </c>
      <c r="N103" s="16">
        <v>7.1064999999999996</v>
      </c>
      <c r="O103" s="34">
        <v>317.5</v>
      </c>
      <c r="P103" s="22">
        <v>5.5220000000000002</v>
      </c>
      <c r="Q103" s="22">
        <v>5.0324999999999998</v>
      </c>
      <c r="R103" s="22">
        <v>0.77550000000000008</v>
      </c>
      <c r="S103" s="3">
        <v>30.692</v>
      </c>
    </row>
    <row r="104" spans="1:19" x14ac:dyDescent="0.2">
      <c r="C104" s="3"/>
      <c r="D104" s="3">
        <v>261192</v>
      </c>
      <c r="E104" s="14">
        <v>30</v>
      </c>
      <c r="F104" s="12">
        <v>0.56628682170542621</v>
      </c>
      <c r="G104" s="12">
        <v>0.35935465116279081</v>
      </c>
      <c r="M104" s="34"/>
      <c r="N104" s="16"/>
      <c r="O104" s="34"/>
      <c r="P104" s="22">
        <v>5.3885000000000005</v>
      </c>
      <c r="Q104" s="22">
        <v>5.056</v>
      </c>
      <c r="R104" s="22">
        <v>0.76550000000000007</v>
      </c>
    </row>
    <row r="105" spans="1:19" x14ac:dyDescent="0.2">
      <c r="C105" s="3"/>
      <c r="D105" s="3">
        <v>261191</v>
      </c>
      <c r="E105" s="14">
        <v>40</v>
      </c>
      <c r="F105" s="12">
        <v>0.52723255813953496</v>
      </c>
      <c r="G105" s="12">
        <v>0.31110174418604641</v>
      </c>
      <c r="M105" s="34"/>
      <c r="N105" s="16"/>
      <c r="O105" s="34"/>
      <c r="P105" s="22">
        <v>5.2084999999999999</v>
      </c>
      <c r="Q105" s="22">
        <v>4.9510000000000005</v>
      </c>
      <c r="R105" s="22">
        <v>0.76900000000000002</v>
      </c>
    </row>
    <row r="106" spans="1:19" x14ac:dyDescent="0.2">
      <c r="C106" s="3"/>
      <c r="D106" s="3">
        <v>261190</v>
      </c>
      <c r="E106" s="14">
        <v>50</v>
      </c>
      <c r="F106" s="12">
        <v>0.43936046511627908</v>
      </c>
      <c r="G106" s="12">
        <v>0.3046264534883722</v>
      </c>
      <c r="M106" s="34">
        <v>93.495987831986014</v>
      </c>
      <c r="N106" s="16">
        <v>7.0685000000000002</v>
      </c>
      <c r="O106" s="34">
        <v>316</v>
      </c>
      <c r="P106" s="22">
        <v>5.18</v>
      </c>
      <c r="Q106" s="22">
        <v>4.8635000000000002</v>
      </c>
      <c r="R106" s="22">
        <v>0.74299999999999999</v>
      </c>
      <c r="S106" s="3">
        <v>30.943000000000001</v>
      </c>
    </row>
    <row r="107" spans="1:19" x14ac:dyDescent="0.2">
      <c r="C107" s="3"/>
      <c r="D107" s="3">
        <v>261189</v>
      </c>
      <c r="E107" s="14">
        <v>60</v>
      </c>
      <c r="F107" s="12">
        <v>0.17086240310077522</v>
      </c>
      <c r="G107" s="12">
        <v>0.25905959302325576</v>
      </c>
      <c r="M107" s="34"/>
      <c r="N107" s="16"/>
      <c r="O107" s="34"/>
      <c r="P107" s="22">
        <v>6.5655000000000001</v>
      </c>
      <c r="Q107" s="22">
        <v>7.7279999999999998</v>
      </c>
      <c r="R107" s="22">
        <v>0.88100000000000001</v>
      </c>
    </row>
    <row r="108" spans="1:19" x14ac:dyDescent="0.2">
      <c r="C108" s="3"/>
      <c r="D108" s="3">
        <v>261188</v>
      </c>
      <c r="E108" s="14">
        <v>70</v>
      </c>
      <c r="F108" s="12">
        <v>0.14157170542635661</v>
      </c>
      <c r="G108" s="12">
        <v>0.23215116279069775</v>
      </c>
      <c r="M108" s="34"/>
      <c r="N108" s="16"/>
      <c r="O108" s="34"/>
      <c r="P108" s="22">
        <v>9.2750000000000004</v>
      </c>
      <c r="Q108" s="22">
        <v>11.3285</v>
      </c>
      <c r="R108" s="22">
        <v>1.0575000000000001</v>
      </c>
    </row>
    <row r="109" spans="1:19" x14ac:dyDescent="0.2">
      <c r="C109" s="3"/>
      <c r="D109" s="3">
        <v>261187</v>
      </c>
      <c r="E109" s="14">
        <v>80</v>
      </c>
      <c r="F109" s="12">
        <v>0.14157170542635655</v>
      </c>
      <c r="G109" s="12">
        <v>0.3744636627906977</v>
      </c>
      <c r="M109" s="34">
        <v>79.348559479516766</v>
      </c>
      <c r="N109" s="16">
        <v>6.2915000000000001</v>
      </c>
      <c r="O109" s="34">
        <v>281</v>
      </c>
      <c r="P109" s="22">
        <v>11.181999999999999</v>
      </c>
      <c r="Q109" s="22">
        <v>15.236499999999999</v>
      </c>
      <c r="R109" s="22">
        <v>1.3319999999999999</v>
      </c>
      <c r="S109" s="3">
        <v>32.018000000000001</v>
      </c>
    </row>
    <row r="110" spans="1:19" x14ac:dyDescent="0.2">
      <c r="A110" s="5">
        <v>37965</v>
      </c>
      <c r="B110" s="19">
        <v>0.56295138888888896</v>
      </c>
      <c r="C110" s="21" t="s">
        <v>98</v>
      </c>
      <c r="D110" s="33">
        <v>260710</v>
      </c>
      <c r="E110" s="14">
        <v>1</v>
      </c>
      <c r="F110" s="12">
        <v>0.71274031007751937</v>
      </c>
      <c r="G110" s="12">
        <v>0.63620930232558159</v>
      </c>
      <c r="H110" s="13">
        <v>35.968976744186044</v>
      </c>
      <c r="I110" s="12">
        <v>36.52092732558139</v>
      </c>
      <c r="J110" s="13">
        <v>24.643240310077516</v>
      </c>
      <c r="K110" s="12">
        <v>25.683209302325579</v>
      </c>
      <c r="L110" s="9">
        <v>344</v>
      </c>
      <c r="M110" s="34">
        <v>90.198933860520924</v>
      </c>
      <c r="N110" s="16">
        <v>7.0069999999999997</v>
      </c>
      <c r="O110" s="34">
        <v>313</v>
      </c>
      <c r="P110" s="22">
        <v>5.4024999999999999</v>
      </c>
      <c r="Q110" s="22">
        <v>7.8290000000000006</v>
      </c>
      <c r="R110" s="22">
        <v>0.88</v>
      </c>
    </row>
    <row r="111" spans="1:19" x14ac:dyDescent="0.2">
      <c r="C111" s="3"/>
      <c r="D111" s="33">
        <v>260709</v>
      </c>
      <c r="E111" s="14">
        <v>5</v>
      </c>
      <c r="F111" s="12">
        <v>0.63463178294573641</v>
      </c>
      <c r="G111" s="12">
        <v>0.66345348837209306</v>
      </c>
      <c r="M111" s="34"/>
      <c r="N111" s="16"/>
      <c r="O111" s="34"/>
      <c r="P111" s="22">
        <v>5.4234999999999998</v>
      </c>
      <c r="Q111" s="22">
        <v>7.8940000000000001</v>
      </c>
      <c r="R111" s="22">
        <v>0.91900000000000004</v>
      </c>
    </row>
    <row r="112" spans="1:19" x14ac:dyDescent="0.2">
      <c r="C112" s="3"/>
      <c r="D112" s="33">
        <v>260708</v>
      </c>
      <c r="E112" s="14">
        <v>10</v>
      </c>
      <c r="F112" s="12">
        <v>0.49794186046511635</v>
      </c>
      <c r="G112" s="12">
        <v>0.50075581395348834</v>
      </c>
      <c r="M112" s="34"/>
      <c r="N112" s="16"/>
      <c r="O112" s="34"/>
      <c r="P112" s="22">
        <v>5.8875000000000002</v>
      </c>
      <c r="Q112" s="22">
        <v>7.5084999999999997</v>
      </c>
      <c r="R112" s="22">
        <v>0.875</v>
      </c>
    </row>
    <row r="113" spans="3:18" x14ac:dyDescent="0.2">
      <c r="C113" s="3"/>
      <c r="D113" s="33">
        <v>260707</v>
      </c>
      <c r="E113" s="14">
        <v>20</v>
      </c>
      <c r="F113" s="12">
        <v>0.55652325581395334</v>
      </c>
      <c r="G113" s="12">
        <v>0.60407267441860479</v>
      </c>
      <c r="M113" s="34">
        <v>90.088961292462841</v>
      </c>
      <c r="N113" s="16">
        <v>6.9870000000000001</v>
      </c>
      <c r="O113" s="34">
        <v>312</v>
      </c>
      <c r="P113" s="22">
        <v>6.2435</v>
      </c>
      <c r="Q113" s="22">
        <v>8.1769999999999996</v>
      </c>
      <c r="R113" s="22">
        <v>0.92600000000000005</v>
      </c>
    </row>
    <row r="114" spans="3:18" x14ac:dyDescent="0.2">
      <c r="C114" s="3"/>
      <c r="D114" s="33">
        <v>260706</v>
      </c>
      <c r="E114" s="14">
        <v>30</v>
      </c>
      <c r="F114" s="12">
        <v>0.42471511627906988</v>
      </c>
      <c r="G114" s="12">
        <v>0.4427659883720928</v>
      </c>
      <c r="M114" s="34"/>
      <c r="N114" s="16"/>
      <c r="O114" s="34"/>
      <c r="P114" s="22">
        <v>6.8260000000000005</v>
      </c>
      <c r="Q114" s="22">
        <v>8.0889999999999986</v>
      </c>
      <c r="R114" s="22">
        <v>0.9305000000000001</v>
      </c>
    </row>
    <row r="115" spans="3:18" x14ac:dyDescent="0.2">
      <c r="C115" s="3"/>
      <c r="D115" s="3">
        <v>260705</v>
      </c>
      <c r="E115" s="14">
        <v>40</v>
      </c>
      <c r="F115" s="12">
        <v>0.4149515503875969</v>
      </c>
      <c r="G115" s="12">
        <v>0.47710901162790675</v>
      </c>
      <c r="M115" s="34"/>
      <c r="N115" s="16"/>
      <c r="O115" s="34"/>
      <c r="P115" s="22">
        <v>6.9859999999999998</v>
      </c>
      <c r="Q115" s="22">
        <v>8.173</v>
      </c>
      <c r="R115" s="22">
        <v>0.93</v>
      </c>
    </row>
    <row r="116" spans="3:18" x14ac:dyDescent="0.2">
      <c r="C116" s="3"/>
      <c r="D116" s="3">
        <v>260704</v>
      </c>
      <c r="E116" s="14">
        <v>50</v>
      </c>
      <c r="F116" s="12">
        <v>0.39054263565891473</v>
      </c>
      <c r="G116" s="12">
        <v>0.35877906976744195</v>
      </c>
      <c r="M116" s="34">
        <v>90.624326413658125</v>
      </c>
      <c r="N116" s="16">
        <v>7.0730000000000004</v>
      </c>
      <c r="O116" s="34">
        <v>316</v>
      </c>
      <c r="P116" s="22">
        <v>7.2385000000000002</v>
      </c>
      <c r="Q116" s="22">
        <v>8.0945</v>
      </c>
      <c r="R116" s="22">
        <v>0.92849999999999999</v>
      </c>
    </row>
    <row r="117" spans="3:18" x14ac:dyDescent="0.2">
      <c r="C117" s="3"/>
      <c r="D117" s="3">
        <v>260703</v>
      </c>
      <c r="E117" s="14">
        <v>60</v>
      </c>
      <c r="F117" s="12">
        <v>0.38077906976744191</v>
      </c>
      <c r="G117" s="12">
        <v>0.34362209302325564</v>
      </c>
      <c r="M117" s="34"/>
      <c r="N117" s="16"/>
      <c r="O117" s="34"/>
      <c r="P117" s="22">
        <v>7.3414999999999999</v>
      </c>
      <c r="Q117" s="22">
        <v>7.9924999999999997</v>
      </c>
      <c r="R117" s="22">
        <v>0.92200000000000004</v>
      </c>
    </row>
    <row r="118" spans="3:18" x14ac:dyDescent="0.2">
      <c r="C118" s="3"/>
      <c r="D118" s="3">
        <v>260702</v>
      </c>
      <c r="E118" s="14">
        <v>70</v>
      </c>
      <c r="F118" s="12">
        <v>0.37101550387596904</v>
      </c>
      <c r="G118" s="12">
        <v>0.31609011627906958</v>
      </c>
      <c r="M118" s="34"/>
      <c r="N118" s="16"/>
      <c r="O118" s="34"/>
      <c r="P118" s="22">
        <v>7.2584999999999997</v>
      </c>
      <c r="Q118" s="22">
        <v>9.0570000000000004</v>
      </c>
      <c r="R118" s="22">
        <v>0.91100000000000003</v>
      </c>
    </row>
    <row r="119" spans="3:18" x14ac:dyDescent="0.2">
      <c r="C119" s="3"/>
      <c r="D119" s="33">
        <v>260701</v>
      </c>
      <c r="E119" s="14">
        <v>80</v>
      </c>
      <c r="F119" s="12">
        <v>0.37101550387596904</v>
      </c>
      <c r="G119" s="12">
        <v>0.4893401162790697</v>
      </c>
      <c r="M119" s="34">
        <v>90.987190170809384</v>
      </c>
      <c r="N119" s="16">
        <v>7.1120000000000001</v>
      </c>
      <c r="O119" s="34">
        <v>317.5</v>
      </c>
      <c r="P119" s="22">
        <v>7.0365000000000002</v>
      </c>
      <c r="Q119" s="22">
        <v>8.4109999999999996</v>
      </c>
      <c r="R119" s="22">
        <v>0.96350000000000002</v>
      </c>
    </row>
    <row r="120" spans="3:18" x14ac:dyDescent="0.2">
      <c r="C120" s="3"/>
    </row>
    <row r="121" spans="3:18" x14ac:dyDescent="0.2">
      <c r="C121" s="3"/>
    </row>
    <row r="122" spans="3:18" x14ac:dyDescent="0.2">
      <c r="C122" s="3"/>
    </row>
    <row r="123" spans="3:18" x14ac:dyDescent="0.2">
      <c r="C123" s="3"/>
    </row>
    <row r="124" spans="3:18" x14ac:dyDescent="0.2">
      <c r="C124" s="3"/>
    </row>
    <row r="125" spans="3:18" x14ac:dyDescent="0.2">
      <c r="C125" s="3"/>
    </row>
    <row r="126" spans="3:18" x14ac:dyDescent="0.2">
      <c r="C126" s="3"/>
    </row>
    <row r="127" spans="3:18" x14ac:dyDescent="0.2">
      <c r="C127" s="3"/>
    </row>
    <row r="128" spans="3:18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170" spans="3:3" x14ac:dyDescent="0.2">
      <c r="C170" s="3"/>
    </row>
    <row r="171" spans="3:3" x14ac:dyDescent="0.2">
      <c r="C171" s="3"/>
    </row>
    <row r="172" spans="3:3" x14ac:dyDescent="0.2">
      <c r="C172" s="3"/>
    </row>
    <row r="173" spans="3:3" x14ac:dyDescent="0.2">
      <c r="C173" s="3"/>
    </row>
    <row r="174" spans="3:3" x14ac:dyDescent="0.2">
      <c r="C174" s="3"/>
    </row>
    <row r="175" spans="3:3" x14ac:dyDescent="0.2">
      <c r="C175" s="3"/>
    </row>
    <row r="176" spans="3:3" x14ac:dyDescent="0.2">
      <c r="C176" s="3"/>
    </row>
    <row r="177" spans="3:3" x14ac:dyDescent="0.2">
      <c r="C177" s="3"/>
    </row>
    <row r="178" spans="3:3" x14ac:dyDescent="0.2">
      <c r="C178" s="3"/>
    </row>
    <row r="179" spans="3:3" x14ac:dyDescent="0.2">
      <c r="C179" s="3"/>
    </row>
    <row r="180" spans="3:3" x14ac:dyDescent="0.2">
      <c r="C180" s="3"/>
    </row>
    <row r="181" spans="3:3" x14ac:dyDescent="0.2">
      <c r="C181" s="3"/>
    </row>
    <row r="182" spans="3:3" x14ac:dyDescent="0.2">
      <c r="C182" s="3"/>
    </row>
    <row r="183" spans="3:3" x14ac:dyDescent="0.2">
      <c r="C183" s="3"/>
    </row>
    <row r="184" spans="3:3" x14ac:dyDescent="0.2">
      <c r="C184" s="3"/>
    </row>
    <row r="185" spans="3:3" x14ac:dyDescent="0.2">
      <c r="C185" s="3"/>
    </row>
    <row r="186" spans="3:3" x14ac:dyDescent="0.2">
      <c r="C186" s="3"/>
    </row>
    <row r="187" spans="3:3" x14ac:dyDescent="0.2">
      <c r="C187" s="3"/>
    </row>
    <row r="188" spans="3:3" x14ac:dyDescent="0.2">
      <c r="C188" s="3"/>
    </row>
    <row r="189" spans="3:3" x14ac:dyDescent="0.2">
      <c r="C189" s="3"/>
    </row>
    <row r="190" spans="3:3" x14ac:dyDescent="0.2">
      <c r="C190" s="3"/>
    </row>
    <row r="191" spans="3:3" x14ac:dyDescent="0.2">
      <c r="C191" s="3"/>
    </row>
    <row r="192" spans="3:3" x14ac:dyDescent="0.2">
      <c r="C192" s="3"/>
    </row>
    <row r="193" spans="3:3" x14ac:dyDescent="0.2">
      <c r="C193" s="3"/>
    </row>
    <row r="194" spans="3:3" x14ac:dyDescent="0.2">
      <c r="C194" s="3"/>
    </row>
    <row r="195" spans="3:3" x14ac:dyDescent="0.2">
      <c r="C195" s="3"/>
    </row>
    <row r="196" spans="3:3" x14ac:dyDescent="0.2">
      <c r="C196" s="3"/>
    </row>
    <row r="197" spans="3:3" x14ac:dyDescent="0.2">
      <c r="C197" s="3"/>
    </row>
    <row r="198" spans="3:3" x14ac:dyDescent="0.2">
      <c r="C198" s="3"/>
    </row>
    <row r="199" spans="3:3" x14ac:dyDescent="0.2">
      <c r="C199" s="3"/>
    </row>
    <row r="200" spans="3:3" x14ac:dyDescent="0.2">
      <c r="C200" s="3"/>
    </row>
    <row r="201" spans="3:3" x14ac:dyDescent="0.2">
      <c r="C201" s="3"/>
    </row>
    <row r="202" spans="3:3" x14ac:dyDescent="0.2">
      <c r="C202" s="3"/>
    </row>
    <row r="203" spans="3:3" x14ac:dyDescent="0.2">
      <c r="C203" s="3"/>
    </row>
    <row r="204" spans="3:3" x14ac:dyDescent="0.2">
      <c r="C204" s="3"/>
    </row>
    <row r="205" spans="3:3" x14ac:dyDescent="0.2">
      <c r="C205" s="3"/>
    </row>
    <row r="206" spans="3:3" x14ac:dyDescent="0.2">
      <c r="C206" s="3"/>
    </row>
    <row r="207" spans="3:3" x14ac:dyDescent="0.2">
      <c r="C207" s="3"/>
    </row>
    <row r="208" spans="3:3" x14ac:dyDescent="0.2">
      <c r="C208" s="3"/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  <row r="233" spans="3:3" x14ac:dyDescent="0.2">
      <c r="C233" s="3"/>
    </row>
    <row r="234" spans="3:3" x14ac:dyDescent="0.2">
      <c r="C234" s="3"/>
    </row>
    <row r="235" spans="3:3" x14ac:dyDescent="0.2">
      <c r="C235" s="3"/>
    </row>
    <row r="236" spans="3:3" x14ac:dyDescent="0.2">
      <c r="C236" s="3"/>
    </row>
    <row r="237" spans="3:3" x14ac:dyDescent="0.2">
      <c r="C237" s="3"/>
    </row>
    <row r="238" spans="3:3" x14ac:dyDescent="0.2">
      <c r="C238" s="3"/>
    </row>
    <row r="239" spans="3:3" x14ac:dyDescent="0.2">
      <c r="C239" s="3"/>
    </row>
    <row r="240" spans="3:3" x14ac:dyDescent="0.2">
      <c r="C240" s="3"/>
    </row>
    <row r="241" spans="3:3" x14ac:dyDescent="0.2">
      <c r="C241" s="3"/>
    </row>
    <row r="242" spans="3:3" x14ac:dyDescent="0.2">
      <c r="C242" s="3"/>
    </row>
    <row r="243" spans="3:3" x14ac:dyDescent="0.2">
      <c r="C243" s="3"/>
    </row>
    <row r="244" spans="3:3" x14ac:dyDescent="0.2">
      <c r="C244" s="3"/>
    </row>
    <row r="245" spans="3:3" x14ac:dyDescent="0.2">
      <c r="C245" s="3"/>
    </row>
    <row r="246" spans="3:3" x14ac:dyDescent="0.2">
      <c r="C246" s="3"/>
    </row>
    <row r="247" spans="3:3" x14ac:dyDescent="0.2">
      <c r="C247" s="3"/>
    </row>
    <row r="248" spans="3:3" x14ac:dyDescent="0.2">
      <c r="C248" s="3"/>
    </row>
    <row r="249" spans="3:3" x14ac:dyDescent="0.2">
      <c r="C249" s="3"/>
    </row>
    <row r="250" spans="3:3" x14ac:dyDescent="0.2">
      <c r="C250" s="3"/>
    </row>
    <row r="251" spans="3:3" x14ac:dyDescent="0.2">
      <c r="C251" s="3"/>
    </row>
    <row r="252" spans="3:3" x14ac:dyDescent="0.2">
      <c r="C252" s="3"/>
    </row>
    <row r="253" spans="3:3" x14ac:dyDescent="0.2">
      <c r="C253" s="3"/>
    </row>
    <row r="254" spans="3:3" x14ac:dyDescent="0.2">
      <c r="C254" s="3"/>
    </row>
    <row r="255" spans="3:3" x14ac:dyDescent="0.2">
      <c r="C255" s="3"/>
    </row>
    <row r="256" spans="3:3" x14ac:dyDescent="0.2">
      <c r="C256" s="3"/>
    </row>
    <row r="257" spans="3:3" x14ac:dyDescent="0.2">
      <c r="C257" s="3"/>
    </row>
    <row r="258" spans="3:3" x14ac:dyDescent="0.2">
      <c r="C258" s="3"/>
    </row>
    <row r="259" spans="3:3" x14ac:dyDescent="0.2">
      <c r="C259" s="3"/>
    </row>
    <row r="260" spans="3:3" x14ac:dyDescent="0.2">
      <c r="C260" s="3"/>
    </row>
    <row r="261" spans="3:3" x14ac:dyDescent="0.2">
      <c r="C261" s="3"/>
    </row>
    <row r="262" spans="3:3" x14ac:dyDescent="0.2">
      <c r="C262" s="3"/>
    </row>
    <row r="263" spans="3:3" x14ac:dyDescent="0.2">
      <c r="C263" s="3"/>
    </row>
    <row r="264" spans="3:3" x14ac:dyDescent="0.2">
      <c r="C264" s="3"/>
    </row>
    <row r="265" spans="3:3" x14ac:dyDescent="0.2">
      <c r="C265" s="3"/>
    </row>
    <row r="266" spans="3:3" x14ac:dyDescent="0.2">
      <c r="C266" s="3"/>
    </row>
    <row r="267" spans="3:3" x14ac:dyDescent="0.2">
      <c r="C267" s="3"/>
    </row>
    <row r="268" spans="3:3" x14ac:dyDescent="0.2">
      <c r="C268" s="3"/>
    </row>
    <row r="269" spans="3:3" x14ac:dyDescent="0.2">
      <c r="C269" s="3"/>
    </row>
    <row r="270" spans="3:3" x14ac:dyDescent="0.2">
      <c r="C270" s="3"/>
    </row>
    <row r="271" spans="3:3" x14ac:dyDescent="0.2">
      <c r="C271" s="3"/>
    </row>
    <row r="272" spans="3:3" x14ac:dyDescent="0.2">
      <c r="C272" s="3"/>
    </row>
    <row r="273" spans="3:3" x14ac:dyDescent="0.2">
      <c r="C273" s="3"/>
    </row>
    <row r="274" spans="3:3" x14ac:dyDescent="0.2">
      <c r="C274" s="3"/>
    </row>
    <row r="275" spans="3:3" x14ac:dyDescent="0.2">
      <c r="C275" s="3"/>
    </row>
    <row r="276" spans="3:3" x14ac:dyDescent="0.2">
      <c r="C276" s="3"/>
    </row>
    <row r="277" spans="3:3" x14ac:dyDescent="0.2">
      <c r="C277" s="3"/>
    </row>
    <row r="278" spans="3:3" x14ac:dyDescent="0.2">
      <c r="C278" s="3"/>
    </row>
    <row r="279" spans="3:3" x14ac:dyDescent="0.2">
      <c r="C279" s="3"/>
    </row>
    <row r="280" spans="3:3" x14ac:dyDescent="0.2">
      <c r="C280" s="3"/>
    </row>
    <row r="281" spans="3:3" x14ac:dyDescent="0.2">
      <c r="C281" s="3"/>
    </row>
    <row r="282" spans="3:3" x14ac:dyDescent="0.2">
      <c r="C282" s="3"/>
    </row>
    <row r="283" spans="3:3" x14ac:dyDescent="0.2">
      <c r="C283" s="3"/>
    </row>
    <row r="284" spans="3:3" x14ac:dyDescent="0.2">
      <c r="C284" s="3"/>
    </row>
    <row r="285" spans="3:3" x14ac:dyDescent="0.2">
      <c r="C285" s="3"/>
    </row>
    <row r="286" spans="3:3" x14ac:dyDescent="0.2">
      <c r="C286" s="3"/>
    </row>
    <row r="287" spans="3:3" x14ac:dyDescent="0.2">
      <c r="C287" s="3"/>
    </row>
    <row r="288" spans="3:3" x14ac:dyDescent="0.2">
      <c r="C288" s="3"/>
    </row>
    <row r="289" spans="3:3" x14ac:dyDescent="0.2">
      <c r="C289" s="3"/>
    </row>
    <row r="290" spans="3:3" x14ac:dyDescent="0.2">
      <c r="C290" s="3"/>
    </row>
    <row r="291" spans="3:3" x14ac:dyDescent="0.2">
      <c r="C291" s="3"/>
    </row>
    <row r="292" spans="3:3" x14ac:dyDescent="0.2">
      <c r="C292" s="3"/>
    </row>
    <row r="293" spans="3:3" x14ac:dyDescent="0.2">
      <c r="C293" s="3"/>
    </row>
    <row r="294" spans="3:3" x14ac:dyDescent="0.2">
      <c r="C294" s="3"/>
    </row>
    <row r="295" spans="3:3" x14ac:dyDescent="0.2">
      <c r="C295" s="3"/>
    </row>
    <row r="296" spans="3:3" x14ac:dyDescent="0.2">
      <c r="C296" s="3"/>
    </row>
    <row r="297" spans="3:3" x14ac:dyDescent="0.2">
      <c r="C297" s="3"/>
    </row>
    <row r="298" spans="3:3" x14ac:dyDescent="0.2">
      <c r="C298" s="3"/>
    </row>
    <row r="299" spans="3:3" x14ac:dyDescent="0.2">
      <c r="C299" s="3"/>
    </row>
    <row r="300" spans="3:3" x14ac:dyDescent="0.2">
      <c r="C300" s="3"/>
    </row>
    <row r="301" spans="3:3" x14ac:dyDescent="0.2">
      <c r="C301" s="3"/>
    </row>
    <row r="302" spans="3:3" x14ac:dyDescent="0.2">
      <c r="C302" s="3"/>
    </row>
    <row r="303" spans="3:3" x14ac:dyDescent="0.2">
      <c r="C303" s="3"/>
    </row>
    <row r="304" spans="3:3" x14ac:dyDescent="0.2">
      <c r="C304" s="3"/>
    </row>
    <row r="305" spans="3:3" x14ac:dyDescent="0.2">
      <c r="C305" s="3"/>
    </row>
    <row r="306" spans="3:3" x14ac:dyDescent="0.2">
      <c r="C306" s="3"/>
    </row>
    <row r="307" spans="3:3" x14ac:dyDescent="0.2">
      <c r="C307" s="3"/>
    </row>
    <row r="308" spans="3:3" x14ac:dyDescent="0.2">
      <c r="C308" s="3"/>
    </row>
    <row r="309" spans="3:3" x14ac:dyDescent="0.2">
      <c r="C309" s="3"/>
    </row>
    <row r="310" spans="3:3" x14ac:dyDescent="0.2">
      <c r="C310" s="3"/>
    </row>
    <row r="311" spans="3:3" x14ac:dyDescent="0.2">
      <c r="C311" s="3"/>
    </row>
    <row r="312" spans="3:3" x14ac:dyDescent="0.2">
      <c r="C312" s="3"/>
    </row>
    <row r="313" spans="3:3" x14ac:dyDescent="0.2">
      <c r="C313" s="3"/>
    </row>
    <row r="314" spans="3:3" x14ac:dyDescent="0.2">
      <c r="C314" s="3"/>
    </row>
    <row r="315" spans="3:3" x14ac:dyDescent="0.2">
      <c r="C315" s="3"/>
    </row>
    <row r="316" spans="3:3" x14ac:dyDescent="0.2">
      <c r="C316" s="3"/>
    </row>
    <row r="317" spans="3:3" x14ac:dyDescent="0.2">
      <c r="C317" s="3"/>
    </row>
    <row r="318" spans="3:3" x14ac:dyDescent="0.2">
      <c r="C318" s="3"/>
    </row>
    <row r="319" spans="3:3" x14ac:dyDescent="0.2">
      <c r="C319" s="3"/>
    </row>
    <row r="320" spans="3:3" x14ac:dyDescent="0.2">
      <c r="C320" s="3"/>
    </row>
    <row r="321" spans="3:3" x14ac:dyDescent="0.2">
      <c r="C321" s="3"/>
    </row>
    <row r="322" spans="3:3" x14ac:dyDescent="0.2">
      <c r="C322" s="3"/>
    </row>
    <row r="323" spans="3:3" x14ac:dyDescent="0.2">
      <c r="C323" s="3"/>
    </row>
    <row r="324" spans="3:3" x14ac:dyDescent="0.2">
      <c r="C324" s="3"/>
    </row>
    <row r="325" spans="3:3" x14ac:dyDescent="0.2">
      <c r="C325" s="3"/>
    </row>
    <row r="326" spans="3:3" x14ac:dyDescent="0.2">
      <c r="C326" s="3"/>
    </row>
    <row r="327" spans="3:3" x14ac:dyDescent="0.2">
      <c r="C327" s="3"/>
    </row>
    <row r="328" spans="3:3" x14ac:dyDescent="0.2">
      <c r="C328" s="3"/>
    </row>
    <row r="329" spans="3:3" x14ac:dyDescent="0.2">
      <c r="C329" s="3"/>
    </row>
    <row r="330" spans="3:3" x14ac:dyDescent="0.2">
      <c r="C330" s="3"/>
    </row>
    <row r="331" spans="3:3" x14ac:dyDescent="0.2">
      <c r="C331" s="3"/>
    </row>
    <row r="332" spans="3:3" x14ac:dyDescent="0.2">
      <c r="C332" s="3"/>
    </row>
    <row r="333" spans="3:3" x14ac:dyDescent="0.2">
      <c r="C333" s="3"/>
    </row>
    <row r="334" spans="3:3" x14ac:dyDescent="0.2">
      <c r="C334" s="3"/>
    </row>
    <row r="335" spans="3:3" x14ac:dyDescent="0.2">
      <c r="C335" s="3"/>
    </row>
    <row r="336" spans="3:3" x14ac:dyDescent="0.2">
      <c r="C336" s="3"/>
    </row>
    <row r="337" spans="3:3" x14ac:dyDescent="0.2">
      <c r="C337" s="3"/>
    </row>
    <row r="338" spans="3:3" x14ac:dyDescent="0.2">
      <c r="C338" s="3"/>
    </row>
    <row r="339" spans="3:3" x14ac:dyDescent="0.2">
      <c r="C339" s="3"/>
    </row>
    <row r="340" spans="3:3" x14ac:dyDescent="0.2">
      <c r="C340" s="3"/>
    </row>
    <row r="341" spans="3:3" x14ac:dyDescent="0.2">
      <c r="C341" s="3"/>
    </row>
    <row r="342" spans="3:3" x14ac:dyDescent="0.2">
      <c r="C342" s="3"/>
    </row>
    <row r="343" spans="3:3" x14ac:dyDescent="0.2">
      <c r="C343" s="3"/>
    </row>
    <row r="344" spans="3:3" x14ac:dyDescent="0.2">
      <c r="C344" s="3"/>
    </row>
    <row r="345" spans="3:3" x14ac:dyDescent="0.2">
      <c r="C345" s="3"/>
    </row>
    <row r="346" spans="3:3" x14ac:dyDescent="0.2">
      <c r="C346" s="3"/>
    </row>
    <row r="347" spans="3:3" x14ac:dyDescent="0.2">
      <c r="C347" s="3"/>
    </row>
    <row r="348" spans="3:3" x14ac:dyDescent="0.2">
      <c r="C348" s="3"/>
    </row>
    <row r="349" spans="3:3" x14ac:dyDescent="0.2">
      <c r="C349" s="3"/>
    </row>
    <row r="350" spans="3:3" x14ac:dyDescent="0.2">
      <c r="C350" s="3"/>
    </row>
    <row r="351" spans="3:3" x14ac:dyDescent="0.2">
      <c r="C351" s="3"/>
    </row>
    <row r="352" spans="3:3" x14ac:dyDescent="0.2">
      <c r="C352" s="3"/>
    </row>
    <row r="353" spans="3:3" x14ac:dyDescent="0.2">
      <c r="C353" s="3"/>
    </row>
    <row r="354" spans="3:3" x14ac:dyDescent="0.2">
      <c r="C354" s="3"/>
    </row>
    <row r="355" spans="3:3" x14ac:dyDescent="0.2">
      <c r="C355" s="3"/>
    </row>
    <row r="356" spans="3:3" x14ac:dyDescent="0.2">
      <c r="C356" s="3"/>
    </row>
    <row r="357" spans="3:3" x14ac:dyDescent="0.2">
      <c r="C357" s="3"/>
    </row>
    <row r="358" spans="3:3" x14ac:dyDescent="0.2">
      <c r="C358" s="3"/>
    </row>
    <row r="359" spans="3:3" x14ac:dyDescent="0.2">
      <c r="C359" s="3"/>
    </row>
    <row r="360" spans="3:3" x14ac:dyDescent="0.2">
      <c r="C360" s="3"/>
    </row>
    <row r="361" spans="3:3" x14ac:dyDescent="0.2">
      <c r="C361" s="3"/>
    </row>
    <row r="362" spans="3:3" x14ac:dyDescent="0.2">
      <c r="C362" s="3"/>
    </row>
    <row r="363" spans="3:3" x14ac:dyDescent="0.2">
      <c r="C363" s="3"/>
    </row>
    <row r="364" spans="3:3" x14ac:dyDescent="0.2">
      <c r="C364" s="3"/>
    </row>
    <row r="365" spans="3:3" x14ac:dyDescent="0.2">
      <c r="C365" s="3"/>
    </row>
    <row r="366" spans="3:3" x14ac:dyDescent="0.2">
      <c r="C366" s="3"/>
    </row>
    <row r="367" spans="3:3" x14ac:dyDescent="0.2">
      <c r="C367" s="3"/>
    </row>
    <row r="368" spans="3:3" x14ac:dyDescent="0.2">
      <c r="C368" s="3"/>
    </row>
    <row r="369" spans="3:3" x14ac:dyDescent="0.2">
      <c r="C369" s="3"/>
    </row>
    <row r="370" spans="3:3" x14ac:dyDescent="0.2">
      <c r="C370" s="3"/>
    </row>
    <row r="371" spans="3:3" x14ac:dyDescent="0.2">
      <c r="C371" s="3"/>
    </row>
    <row r="372" spans="3:3" x14ac:dyDescent="0.2">
      <c r="C372" s="3"/>
    </row>
    <row r="373" spans="3:3" x14ac:dyDescent="0.2">
      <c r="C373" s="3"/>
    </row>
    <row r="374" spans="3:3" x14ac:dyDescent="0.2">
      <c r="C374" s="3"/>
    </row>
    <row r="375" spans="3:3" x14ac:dyDescent="0.2">
      <c r="C375" s="3"/>
    </row>
    <row r="376" spans="3:3" x14ac:dyDescent="0.2">
      <c r="C376" s="3"/>
    </row>
    <row r="377" spans="3:3" x14ac:dyDescent="0.2">
      <c r="C377" s="3"/>
    </row>
    <row r="378" spans="3:3" x14ac:dyDescent="0.2">
      <c r="C378" s="3"/>
    </row>
    <row r="379" spans="3:3" x14ac:dyDescent="0.2">
      <c r="C379" s="3"/>
    </row>
    <row r="380" spans="3:3" x14ac:dyDescent="0.2">
      <c r="C380" s="3"/>
    </row>
    <row r="381" spans="3:3" x14ac:dyDescent="0.2">
      <c r="C381" s="3"/>
    </row>
    <row r="382" spans="3:3" x14ac:dyDescent="0.2">
      <c r="C382" s="3"/>
    </row>
    <row r="383" spans="3:3" x14ac:dyDescent="0.2">
      <c r="C383" s="3"/>
    </row>
    <row r="384" spans="3:3" x14ac:dyDescent="0.2">
      <c r="C384" s="3"/>
    </row>
    <row r="385" spans="3:3" x14ac:dyDescent="0.2">
      <c r="C385" s="3"/>
    </row>
    <row r="386" spans="3:3" x14ac:dyDescent="0.2">
      <c r="C386" s="3"/>
    </row>
    <row r="387" spans="3:3" x14ac:dyDescent="0.2">
      <c r="C387" s="3"/>
    </row>
    <row r="388" spans="3:3" x14ac:dyDescent="0.2">
      <c r="C388" s="3"/>
    </row>
    <row r="389" spans="3:3" x14ac:dyDescent="0.2">
      <c r="C389" s="3"/>
    </row>
    <row r="390" spans="3:3" x14ac:dyDescent="0.2">
      <c r="C390" s="3"/>
    </row>
    <row r="391" spans="3:3" x14ac:dyDescent="0.2">
      <c r="C391" s="3"/>
    </row>
    <row r="392" spans="3:3" x14ac:dyDescent="0.2">
      <c r="C392" s="3"/>
    </row>
    <row r="393" spans="3:3" x14ac:dyDescent="0.2">
      <c r="C393" s="3"/>
    </row>
    <row r="394" spans="3:3" x14ac:dyDescent="0.2">
      <c r="C394" s="3"/>
    </row>
    <row r="395" spans="3:3" x14ac:dyDescent="0.2">
      <c r="C395" s="3"/>
    </row>
    <row r="396" spans="3:3" x14ac:dyDescent="0.2">
      <c r="C396" s="3"/>
    </row>
    <row r="397" spans="3:3" x14ac:dyDescent="0.2">
      <c r="C397" s="3"/>
    </row>
    <row r="398" spans="3:3" x14ac:dyDescent="0.2">
      <c r="C398" s="3"/>
    </row>
    <row r="399" spans="3:3" x14ac:dyDescent="0.2">
      <c r="C399" s="3"/>
    </row>
    <row r="400" spans="3:3" x14ac:dyDescent="0.2">
      <c r="C400" s="3"/>
    </row>
    <row r="401" spans="3:3" x14ac:dyDescent="0.2">
      <c r="C401" s="3"/>
    </row>
    <row r="402" spans="3:3" x14ac:dyDescent="0.2">
      <c r="C402" s="3"/>
    </row>
    <row r="403" spans="3:3" x14ac:dyDescent="0.2">
      <c r="C403" s="3"/>
    </row>
    <row r="404" spans="3:3" x14ac:dyDescent="0.2">
      <c r="C404" s="3"/>
    </row>
    <row r="405" spans="3:3" x14ac:dyDescent="0.2">
      <c r="C405" s="3"/>
    </row>
    <row r="406" spans="3:3" x14ac:dyDescent="0.2">
      <c r="C406" s="3"/>
    </row>
    <row r="407" spans="3:3" x14ac:dyDescent="0.2">
      <c r="C407" s="3"/>
    </row>
    <row r="408" spans="3:3" x14ac:dyDescent="0.2">
      <c r="C408" s="3"/>
    </row>
    <row r="409" spans="3:3" x14ac:dyDescent="0.2">
      <c r="C409" s="3"/>
    </row>
    <row r="410" spans="3:3" x14ac:dyDescent="0.2">
      <c r="C410" s="3"/>
    </row>
    <row r="411" spans="3:3" x14ac:dyDescent="0.2">
      <c r="C411" s="3"/>
    </row>
    <row r="412" spans="3:3" x14ac:dyDescent="0.2">
      <c r="C412" s="3"/>
    </row>
    <row r="413" spans="3:3" x14ac:dyDescent="0.2">
      <c r="C413" s="3"/>
    </row>
    <row r="414" spans="3:3" x14ac:dyDescent="0.2">
      <c r="C414" s="3"/>
    </row>
    <row r="415" spans="3:3" x14ac:dyDescent="0.2">
      <c r="C415" s="3"/>
    </row>
    <row r="416" spans="3:3" x14ac:dyDescent="0.2">
      <c r="C416" s="3"/>
    </row>
    <row r="417" spans="3:3" x14ac:dyDescent="0.2">
      <c r="C417" s="3"/>
    </row>
    <row r="418" spans="3:3" x14ac:dyDescent="0.2">
      <c r="C418" s="3"/>
    </row>
    <row r="419" spans="3:3" x14ac:dyDescent="0.2">
      <c r="C419" s="3"/>
    </row>
    <row r="420" spans="3:3" x14ac:dyDescent="0.2">
      <c r="C420" s="3"/>
    </row>
    <row r="421" spans="3:3" x14ac:dyDescent="0.2">
      <c r="C421" s="3"/>
    </row>
    <row r="422" spans="3:3" x14ac:dyDescent="0.2">
      <c r="C422" s="3"/>
    </row>
    <row r="423" spans="3:3" x14ac:dyDescent="0.2">
      <c r="C423" s="3"/>
    </row>
    <row r="424" spans="3:3" x14ac:dyDescent="0.2">
      <c r="C424" s="3"/>
    </row>
    <row r="425" spans="3:3" x14ac:dyDescent="0.2">
      <c r="C425" s="3"/>
    </row>
    <row r="426" spans="3:3" x14ac:dyDescent="0.2">
      <c r="C426" s="3"/>
    </row>
    <row r="427" spans="3:3" x14ac:dyDescent="0.2">
      <c r="C427" s="3"/>
    </row>
    <row r="428" spans="3:3" x14ac:dyDescent="0.2">
      <c r="C428" s="3"/>
    </row>
    <row r="429" spans="3:3" x14ac:dyDescent="0.2">
      <c r="C429" s="3"/>
    </row>
    <row r="430" spans="3:3" x14ac:dyDescent="0.2">
      <c r="C430" s="3"/>
    </row>
    <row r="431" spans="3:3" x14ac:dyDescent="0.2">
      <c r="C431" s="3"/>
    </row>
    <row r="432" spans="3:3" x14ac:dyDescent="0.2">
      <c r="C432" s="3"/>
    </row>
    <row r="433" spans="3:3" x14ac:dyDescent="0.2">
      <c r="C433" s="3"/>
    </row>
    <row r="434" spans="3:3" x14ac:dyDescent="0.2">
      <c r="C434" s="3"/>
    </row>
    <row r="435" spans="3:3" x14ac:dyDescent="0.2">
      <c r="C435" s="3"/>
    </row>
    <row r="436" spans="3:3" x14ac:dyDescent="0.2">
      <c r="C436" s="3"/>
    </row>
    <row r="437" spans="3:3" x14ac:dyDescent="0.2">
      <c r="C437" s="3"/>
    </row>
    <row r="438" spans="3:3" x14ac:dyDescent="0.2">
      <c r="C438" s="3"/>
    </row>
    <row r="439" spans="3:3" x14ac:dyDescent="0.2">
      <c r="C439" s="3"/>
    </row>
    <row r="440" spans="3:3" x14ac:dyDescent="0.2">
      <c r="C440" s="3"/>
    </row>
    <row r="441" spans="3:3" x14ac:dyDescent="0.2">
      <c r="C441" s="3"/>
    </row>
    <row r="442" spans="3:3" x14ac:dyDescent="0.2">
      <c r="C442" s="3"/>
    </row>
    <row r="443" spans="3:3" x14ac:dyDescent="0.2">
      <c r="C443" s="3"/>
    </row>
    <row r="444" spans="3:3" x14ac:dyDescent="0.2">
      <c r="C444" s="3"/>
    </row>
    <row r="445" spans="3:3" x14ac:dyDescent="0.2">
      <c r="C445" s="3"/>
    </row>
    <row r="446" spans="3:3" x14ac:dyDescent="0.2">
      <c r="C446" s="3"/>
    </row>
    <row r="447" spans="3:3" x14ac:dyDescent="0.2">
      <c r="C447" s="3"/>
    </row>
    <row r="448" spans="3:3" x14ac:dyDescent="0.2">
      <c r="C448" s="3"/>
    </row>
    <row r="449" spans="3:3" x14ac:dyDescent="0.2">
      <c r="C449" s="3"/>
    </row>
    <row r="450" spans="3:3" x14ac:dyDescent="0.2">
      <c r="C450" s="3"/>
    </row>
    <row r="451" spans="3:3" x14ac:dyDescent="0.2">
      <c r="C451" s="3"/>
    </row>
    <row r="452" spans="3:3" x14ac:dyDescent="0.2">
      <c r="C452" s="3"/>
    </row>
    <row r="453" spans="3:3" x14ac:dyDescent="0.2">
      <c r="C453" s="3"/>
    </row>
    <row r="454" spans="3:3" x14ac:dyDescent="0.2">
      <c r="C454" s="3"/>
    </row>
    <row r="455" spans="3:3" x14ac:dyDescent="0.2">
      <c r="C455" s="3"/>
    </row>
    <row r="456" spans="3:3" x14ac:dyDescent="0.2">
      <c r="C456" s="3"/>
    </row>
    <row r="457" spans="3:3" x14ac:dyDescent="0.2">
      <c r="C457" s="3"/>
    </row>
    <row r="458" spans="3:3" x14ac:dyDescent="0.2">
      <c r="C458" s="3"/>
    </row>
    <row r="459" spans="3:3" x14ac:dyDescent="0.2">
      <c r="C459" s="3"/>
    </row>
    <row r="460" spans="3:3" x14ac:dyDescent="0.2">
      <c r="C460" s="3"/>
    </row>
    <row r="461" spans="3:3" x14ac:dyDescent="0.2">
      <c r="C461" s="3"/>
    </row>
    <row r="462" spans="3:3" x14ac:dyDescent="0.2">
      <c r="C462" s="3"/>
    </row>
    <row r="463" spans="3:3" x14ac:dyDescent="0.2">
      <c r="C463" s="3"/>
    </row>
    <row r="464" spans="3:3" x14ac:dyDescent="0.2">
      <c r="C464" s="3"/>
    </row>
    <row r="465" spans="3:3" x14ac:dyDescent="0.2">
      <c r="C465" s="3"/>
    </row>
    <row r="466" spans="3:3" x14ac:dyDescent="0.2">
      <c r="C466" s="3"/>
    </row>
    <row r="467" spans="3:3" x14ac:dyDescent="0.2">
      <c r="C467" s="3"/>
    </row>
    <row r="468" spans="3:3" x14ac:dyDescent="0.2">
      <c r="C468" s="3"/>
    </row>
    <row r="469" spans="3:3" x14ac:dyDescent="0.2">
      <c r="C469" s="3"/>
    </row>
    <row r="470" spans="3:3" x14ac:dyDescent="0.2">
      <c r="C470" s="3"/>
    </row>
    <row r="471" spans="3:3" x14ac:dyDescent="0.2">
      <c r="C471" s="3"/>
    </row>
    <row r="472" spans="3:3" x14ac:dyDescent="0.2">
      <c r="C472" s="3"/>
    </row>
    <row r="473" spans="3:3" x14ac:dyDescent="0.2">
      <c r="C473" s="3"/>
    </row>
    <row r="474" spans="3:3" x14ac:dyDescent="0.2">
      <c r="C474" s="3"/>
    </row>
    <row r="475" spans="3:3" x14ac:dyDescent="0.2">
      <c r="C475" s="3"/>
    </row>
    <row r="476" spans="3:3" x14ac:dyDescent="0.2">
      <c r="C476" s="3"/>
    </row>
    <row r="477" spans="3:3" x14ac:dyDescent="0.2">
      <c r="C477" s="3"/>
    </row>
    <row r="478" spans="3:3" x14ac:dyDescent="0.2">
      <c r="C478" s="3"/>
    </row>
    <row r="479" spans="3:3" x14ac:dyDescent="0.2">
      <c r="C479" s="3"/>
    </row>
    <row r="480" spans="3:3" x14ac:dyDescent="0.2">
      <c r="C480" s="3"/>
    </row>
    <row r="481" spans="3:3" x14ac:dyDescent="0.2">
      <c r="C481" s="3"/>
    </row>
    <row r="482" spans="3:3" x14ac:dyDescent="0.2">
      <c r="C482" s="3"/>
    </row>
    <row r="483" spans="3:3" x14ac:dyDescent="0.2">
      <c r="C483" s="3"/>
    </row>
    <row r="484" spans="3:3" x14ac:dyDescent="0.2">
      <c r="C484" s="3"/>
    </row>
    <row r="485" spans="3:3" x14ac:dyDescent="0.2">
      <c r="C485" s="3"/>
    </row>
    <row r="486" spans="3:3" x14ac:dyDescent="0.2">
      <c r="C486" s="3"/>
    </row>
    <row r="487" spans="3:3" x14ac:dyDescent="0.2">
      <c r="C487" s="3"/>
    </row>
    <row r="488" spans="3:3" x14ac:dyDescent="0.2">
      <c r="C488" s="3"/>
    </row>
    <row r="489" spans="3:3" x14ac:dyDescent="0.2">
      <c r="C489" s="3"/>
    </row>
    <row r="490" spans="3:3" x14ac:dyDescent="0.2">
      <c r="C490" s="3"/>
    </row>
    <row r="491" spans="3:3" x14ac:dyDescent="0.2">
      <c r="C491" s="3"/>
    </row>
    <row r="492" spans="3:3" x14ac:dyDescent="0.2">
      <c r="C492" s="3"/>
    </row>
    <row r="493" spans="3:3" x14ac:dyDescent="0.2">
      <c r="C493" s="3"/>
    </row>
    <row r="494" spans="3:3" x14ac:dyDescent="0.2">
      <c r="C494" s="3"/>
    </row>
    <row r="495" spans="3:3" x14ac:dyDescent="0.2">
      <c r="C495" s="3"/>
    </row>
    <row r="496" spans="3:3" x14ac:dyDescent="0.2">
      <c r="C496" s="3"/>
    </row>
    <row r="497" spans="3:3" x14ac:dyDescent="0.2">
      <c r="C497" s="3"/>
    </row>
    <row r="498" spans="3:3" x14ac:dyDescent="0.2">
      <c r="C498" s="3"/>
    </row>
    <row r="499" spans="3:3" x14ac:dyDescent="0.2">
      <c r="C499" s="3"/>
    </row>
    <row r="500" spans="3:3" x14ac:dyDescent="0.2">
      <c r="C500" s="3"/>
    </row>
    <row r="501" spans="3:3" x14ac:dyDescent="0.2">
      <c r="C501" s="3"/>
    </row>
    <row r="502" spans="3:3" x14ac:dyDescent="0.2">
      <c r="C502" s="3"/>
    </row>
    <row r="503" spans="3:3" x14ac:dyDescent="0.2">
      <c r="C503" s="3"/>
    </row>
    <row r="504" spans="3:3" x14ac:dyDescent="0.2">
      <c r="C504" s="3"/>
    </row>
    <row r="505" spans="3:3" x14ac:dyDescent="0.2">
      <c r="C505" s="3"/>
    </row>
    <row r="506" spans="3:3" x14ac:dyDescent="0.2">
      <c r="C506" s="3"/>
    </row>
    <row r="507" spans="3:3" x14ac:dyDescent="0.2">
      <c r="C507" s="3"/>
    </row>
    <row r="508" spans="3:3" x14ac:dyDescent="0.2">
      <c r="C508" s="3"/>
    </row>
    <row r="509" spans="3:3" x14ac:dyDescent="0.2">
      <c r="C509" s="3"/>
    </row>
    <row r="510" spans="3:3" x14ac:dyDescent="0.2">
      <c r="C510" s="3"/>
    </row>
    <row r="511" spans="3:3" x14ac:dyDescent="0.2">
      <c r="C511" s="3"/>
    </row>
    <row r="512" spans="3:3" x14ac:dyDescent="0.2">
      <c r="C512" s="3"/>
    </row>
    <row r="513" spans="3:3" x14ac:dyDescent="0.2">
      <c r="C513" s="3"/>
    </row>
    <row r="514" spans="3:3" x14ac:dyDescent="0.2">
      <c r="C514" s="3"/>
    </row>
    <row r="515" spans="3:3" x14ac:dyDescent="0.2">
      <c r="C515" s="3"/>
    </row>
    <row r="516" spans="3:3" x14ac:dyDescent="0.2">
      <c r="C516" s="3"/>
    </row>
    <row r="517" spans="3:3" x14ac:dyDescent="0.2">
      <c r="C517" s="3"/>
    </row>
    <row r="518" spans="3:3" x14ac:dyDescent="0.2">
      <c r="C518" s="3"/>
    </row>
    <row r="519" spans="3:3" x14ac:dyDescent="0.2">
      <c r="C519" s="3"/>
    </row>
    <row r="520" spans="3:3" x14ac:dyDescent="0.2">
      <c r="C520" s="3"/>
    </row>
    <row r="521" spans="3:3" x14ac:dyDescent="0.2">
      <c r="C521" s="3"/>
    </row>
    <row r="522" spans="3:3" x14ac:dyDescent="0.2">
      <c r="C522" s="3"/>
    </row>
    <row r="523" spans="3:3" x14ac:dyDescent="0.2">
      <c r="C523" s="3"/>
    </row>
    <row r="524" spans="3:3" x14ac:dyDescent="0.2">
      <c r="C524" s="3"/>
    </row>
    <row r="525" spans="3:3" x14ac:dyDescent="0.2">
      <c r="C525" s="3"/>
    </row>
    <row r="526" spans="3:3" x14ac:dyDescent="0.2">
      <c r="C526" s="3"/>
    </row>
    <row r="527" spans="3:3" x14ac:dyDescent="0.2">
      <c r="C527" s="3"/>
    </row>
    <row r="528" spans="3:3" x14ac:dyDescent="0.2">
      <c r="C528" s="3"/>
    </row>
    <row r="529" spans="3:3" x14ac:dyDescent="0.2">
      <c r="C529" s="3"/>
    </row>
    <row r="530" spans="3:3" x14ac:dyDescent="0.2">
      <c r="C530" s="3"/>
    </row>
    <row r="531" spans="3:3" x14ac:dyDescent="0.2">
      <c r="C531" s="3"/>
    </row>
    <row r="532" spans="3:3" x14ac:dyDescent="0.2">
      <c r="C532" s="3"/>
    </row>
    <row r="533" spans="3:3" x14ac:dyDescent="0.2">
      <c r="C533" s="3"/>
    </row>
    <row r="534" spans="3:3" x14ac:dyDescent="0.2">
      <c r="C534" s="3"/>
    </row>
    <row r="535" spans="3:3" x14ac:dyDescent="0.2">
      <c r="C535" s="3"/>
    </row>
    <row r="536" spans="3:3" x14ac:dyDescent="0.2">
      <c r="C536" s="3"/>
    </row>
    <row r="537" spans="3:3" x14ac:dyDescent="0.2">
      <c r="C537" s="3"/>
    </row>
    <row r="538" spans="3:3" x14ac:dyDescent="0.2">
      <c r="C538" s="3"/>
    </row>
    <row r="539" spans="3:3" x14ac:dyDescent="0.2">
      <c r="C539" s="3"/>
    </row>
    <row r="540" spans="3:3" x14ac:dyDescent="0.2">
      <c r="C540" s="3"/>
    </row>
    <row r="541" spans="3:3" x14ac:dyDescent="0.2">
      <c r="C541" s="3"/>
    </row>
    <row r="542" spans="3:3" x14ac:dyDescent="0.2">
      <c r="C542" s="3"/>
    </row>
    <row r="543" spans="3:3" x14ac:dyDescent="0.2">
      <c r="C543" s="3"/>
    </row>
    <row r="544" spans="3:3" x14ac:dyDescent="0.2">
      <c r="C544" s="3"/>
    </row>
    <row r="545" spans="3:3" x14ac:dyDescent="0.2">
      <c r="C545" s="3"/>
    </row>
    <row r="546" spans="3:3" x14ac:dyDescent="0.2">
      <c r="C546" s="3"/>
    </row>
    <row r="547" spans="3:3" x14ac:dyDescent="0.2">
      <c r="C547" s="3"/>
    </row>
    <row r="548" spans="3:3" x14ac:dyDescent="0.2">
      <c r="C548" s="3"/>
    </row>
    <row r="549" spans="3:3" x14ac:dyDescent="0.2">
      <c r="C549" s="3"/>
    </row>
    <row r="550" spans="3:3" x14ac:dyDescent="0.2">
      <c r="C550" s="3"/>
    </row>
    <row r="551" spans="3:3" x14ac:dyDescent="0.2">
      <c r="C551" s="3"/>
    </row>
    <row r="552" spans="3:3" x14ac:dyDescent="0.2">
      <c r="C552" s="3"/>
    </row>
    <row r="553" spans="3:3" x14ac:dyDescent="0.2">
      <c r="C553" s="3"/>
    </row>
    <row r="554" spans="3:3" x14ac:dyDescent="0.2">
      <c r="C554" s="3"/>
    </row>
    <row r="555" spans="3:3" x14ac:dyDescent="0.2">
      <c r="C555" s="3"/>
    </row>
    <row r="556" spans="3:3" x14ac:dyDescent="0.2">
      <c r="C556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"/>
  <sheetViews>
    <sheetView workbookViewId="0">
      <selection activeCell="A8" sqref="A8:R8"/>
    </sheetView>
  </sheetViews>
  <sheetFormatPr defaultRowHeight="12.75" x14ac:dyDescent="0.2"/>
  <cols>
    <col min="3" max="3" width="12.5703125" bestFit="1" customWidth="1"/>
    <col min="6" max="7" width="19.5703125" bestFit="1" customWidth="1"/>
    <col min="10" max="10" width="11.28515625" bestFit="1" customWidth="1"/>
    <col min="11" max="11" width="14" bestFit="1" customWidth="1"/>
    <col min="13" max="13" width="11.7109375" bestFit="1" customWidth="1"/>
    <col min="16" max="16" width="15.140625" bestFit="1" customWidth="1"/>
    <col min="17" max="17" width="11.7109375" bestFit="1" customWidth="1"/>
    <col min="18" max="18" width="11.28515625" bestFit="1" customWidth="1"/>
  </cols>
  <sheetData>
    <row r="1" spans="1:49" x14ac:dyDescent="0.2">
      <c r="A1" s="5" t="s">
        <v>49</v>
      </c>
      <c r="B1" s="19"/>
      <c r="C1" s="17"/>
      <c r="D1" s="3"/>
      <c r="E1" s="3"/>
      <c r="F1" s="13"/>
      <c r="G1" s="12"/>
      <c r="H1" s="13"/>
      <c r="I1" s="12"/>
      <c r="J1" s="13"/>
      <c r="K1" s="12"/>
      <c r="L1" s="9"/>
      <c r="M1" s="6"/>
      <c r="N1" s="6"/>
      <c r="P1" s="13"/>
      <c r="Q1" s="13"/>
      <c r="R1" s="13"/>
      <c r="S1" s="43" t="s">
        <v>24</v>
      </c>
      <c r="T1" s="42"/>
      <c r="U1" s="41"/>
      <c r="V1" s="42"/>
      <c r="W1" s="43"/>
      <c r="X1" s="43"/>
      <c r="Y1" s="43"/>
      <c r="Z1" s="43" t="s">
        <v>24</v>
      </c>
      <c r="AA1" s="44"/>
      <c r="AB1" s="44"/>
      <c r="AC1" s="59"/>
      <c r="AD1" s="43"/>
      <c r="AE1" s="43"/>
      <c r="AF1" s="43"/>
      <c r="AH1" s="3"/>
      <c r="AJ1" s="61"/>
      <c r="AK1" s="61"/>
      <c r="AL1" s="61"/>
      <c r="AM1" s="61"/>
    </row>
    <row r="2" spans="1:49" x14ac:dyDescent="0.2">
      <c r="A2" s="5" t="s">
        <v>4</v>
      </c>
      <c r="B2" s="19"/>
      <c r="C2" s="17"/>
      <c r="D2" s="3"/>
      <c r="E2" s="3"/>
      <c r="F2" s="13"/>
      <c r="G2" s="12"/>
      <c r="H2" s="13"/>
      <c r="I2" s="12"/>
      <c r="J2" s="13"/>
      <c r="K2" s="12"/>
      <c r="L2" s="9"/>
      <c r="M2" s="6"/>
      <c r="N2" s="6"/>
      <c r="P2" s="13"/>
      <c r="Q2" s="13"/>
      <c r="R2" s="13"/>
      <c r="S2" s="43" t="s">
        <v>25</v>
      </c>
      <c r="T2" s="42"/>
      <c r="U2" s="41" t="s">
        <v>26</v>
      </c>
      <c r="V2" s="42"/>
      <c r="W2" s="43"/>
      <c r="X2" s="43"/>
      <c r="Y2" s="43"/>
      <c r="Z2" s="43" t="s">
        <v>25</v>
      </c>
      <c r="AA2" s="44"/>
      <c r="AB2" s="44" t="s">
        <v>26</v>
      </c>
      <c r="AC2" s="59"/>
      <c r="AD2" s="43"/>
      <c r="AE2" s="43"/>
      <c r="AF2" s="43"/>
      <c r="AH2" s="3"/>
      <c r="AJ2" s="61"/>
      <c r="AK2" s="61"/>
      <c r="AL2" s="61"/>
      <c r="AM2" s="61"/>
    </row>
    <row r="3" spans="1:49" x14ac:dyDescent="0.2">
      <c r="A3" s="5" t="s">
        <v>21</v>
      </c>
      <c r="B3" s="19"/>
      <c r="C3" s="17"/>
      <c r="D3" s="3"/>
      <c r="E3" s="3"/>
      <c r="F3" s="13"/>
      <c r="G3" s="12"/>
      <c r="H3" s="13"/>
      <c r="I3" s="12"/>
      <c r="J3" s="13"/>
      <c r="K3" s="12"/>
      <c r="L3" s="9"/>
      <c r="M3" t="s">
        <v>38</v>
      </c>
      <c r="N3" t="s">
        <v>38</v>
      </c>
      <c r="O3" t="s">
        <v>38</v>
      </c>
      <c r="P3" s="13"/>
      <c r="Q3" s="13" t="s">
        <v>35</v>
      </c>
      <c r="R3" s="13"/>
      <c r="S3" s="43" t="s">
        <v>27</v>
      </c>
      <c r="T3" s="41"/>
      <c r="U3" s="41" t="s">
        <v>28</v>
      </c>
      <c r="V3" s="41"/>
      <c r="W3" s="43"/>
      <c r="X3" s="43" t="s">
        <v>26</v>
      </c>
      <c r="Y3" s="43"/>
      <c r="Z3" s="43" t="s">
        <v>27</v>
      </c>
      <c r="AA3" s="44"/>
      <c r="AB3" s="44" t="s">
        <v>28</v>
      </c>
      <c r="AC3" s="59"/>
      <c r="AD3" s="43"/>
      <c r="AE3" s="43" t="s">
        <v>29</v>
      </c>
      <c r="AF3" s="43"/>
      <c r="AH3" s="9" t="s">
        <v>95</v>
      </c>
      <c r="AJ3" s="60"/>
      <c r="AK3" s="43"/>
      <c r="AL3" s="43" t="s">
        <v>103</v>
      </c>
      <c r="AM3" s="43"/>
    </row>
    <row r="4" spans="1:49" x14ac:dyDescent="0.2">
      <c r="A4" s="5" t="s">
        <v>22</v>
      </c>
      <c r="B4" s="19"/>
      <c r="C4" s="17"/>
      <c r="D4" s="3"/>
      <c r="E4" s="3"/>
      <c r="F4" s="13"/>
      <c r="G4" s="12"/>
      <c r="H4" s="13" t="s">
        <v>19</v>
      </c>
      <c r="I4" s="13"/>
      <c r="J4" s="13" t="s">
        <v>20</v>
      </c>
      <c r="K4" s="12"/>
      <c r="L4" s="9"/>
      <c r="M4" s="9" t="s">
        <v>57</v>
      </c>
      <c r="N4" t="s">
        <v>39</v>
      </c>
      <c r="O4" t="s">
        <v>39</v>
      </c>
      <c r="P4" s="13"/>
      <c r="Q4" s="13" t="s">
        <v>36</v>
      </c>
      <c r="R4" s="13"/>
      <c r="S4" s="43" t="s">
        <v>28</v>
      </c>
      <c r="T4" s="41"/>
      <c r="U4" s="41" t="s">
        <v>30</v>
      </c>
      <c r="V4" s="41"/>
      <c r="W4" s="43"/>
      <c r="X4" s="43" t="s">
        <v>31</v>
      </c>
      <c r="Y4" s="43"/>
      <c r="Z4" s="43" t="s">
        <v>28</v>
      </c>
      <c r="AA4" s="44"/>
      <c r="AB4" s="44" t="s">
        <v>30</v>
      </c>
      <c r="AC4" s="59"/>
      <c r="AD4" s="43"/>
      <c r="AE4" s="43" t="s">
        <v>31</v>
      </c>
      <c r="AF4" s="43"/>
      <c r="AH4" s="9" t="s">
        <v>96</v>
      </c>
      <c r="AJ4" s="60"/>
      <c r="AK4" s="43"/>
      <c r="AL4" s="43" t="s">
        <v>31</v>
      </c>
      <c r="AM4" s="43"/>
    </row>
    <row r="5" spans="1:49" s="3" customFormat="1" x14ac:dyDescent="0.2">
      <c r="A5" s="18" t="s">
        <v>5</v>
      </c>
      <c r="B5" s="10" t="s">
        <v>41</v>
      </c>
      <c r="C5" s="18" t="s">
        <v>37</v>
      </c>
      <c r="D5" s="9" t="s">
        <v>6</v>
      </c>
      <c r="E5" s="9" t="s">
        <v>0</v>
      </c>
      <c r="F5" s="13" t="s">
        <v>7</v>
      </c>
      <c r="G5" s="13" t="s">
        <v>8</v>
      </c>
      <c r="H5" s="13" t="s">
        <v>3</v>
      </c>
      <c r="I5" s="13" t="s">
        <v>8</v>
      </c>
      <c r="J5" s="13" t="s">
        <v>3</v>
      </c>
      <c r="K5" s="13" t="s">
        <v>8</v>
      </c>
      <c r="L5" s="9" t="s">
        <v>9</v>
      </c>
      <c r="M5" s="3" t="s">
        <v>58</v>
      </c>
      <c r="N5" s="9" t="s">
        <v>59</v>
      </c>
      <c r="O5" s="9" t="s">
        <v>40</v>
      </c>
      <c r="P5" s="13" t="s">
        <v>32</v>
      </c>
      <c r="Q5" s="13" t="s">
        <v>33</v>
      </c>
      <c r="R5" s="13" t="s">
        <v>34</v>
      </c>
      <c r="S5" s="60"/>
      <c r="T5" s="44" t="s">
        <v>32</v>
      </c>
      <c r="U5" s="44" t="s">
        <v>33</v>
      </c>
      <c r="V5" s="44" t="s">
        <v>34</v>
      </c>
      <c r="W5" s="60" t="s">
        <v>32</v>
      </c>
      <c r="X5" s="60" t="s">
        <v>33</v>
      </c>
      <c r="Y5" s="60" t="s">
        <v>34</v>
      </c>
      <c r="Z5" s="60"/>
      <c r="AA5" s="44" t="s">
        <v>32</v>
      </c>
      <c r="AB5" s="44" t="s">
        <v>33</v>
      </c>
      <c r="AC5" s="44" t="s">
        <v>34</v>
      </c>
      <c r="AD5" s="60" t="s">
        <v>32</v>
      </c>
      <c r="AE5" s="60" t="s">
        <v>33</v>
      </c>
      <c r="AF5" s="60" t="s">
        <v>34</v>
      </c>
      <c r="AG5" s="9"/>
      <c r="AH5" s="9"/>
      <c r="AI5" s="9"/>
      <c r="AJ5" s="60" t="s">
        <v>9</v>
      </c>
      <c r="AK5" s="60" t="s">
        <v>32</v>
      </c>
      <c r="AL5" s="60" t="s">
        <v>33</v>
      </c>
      <c r="AM5" s="60" t="s">
        <v>34</v>
      </c>
      <c r="AN5" s="9"/>
    </row>
    <row r="6" spans="1:49" x14ac:dyDescent="0.2"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J6" s="61"/>
      <c r="AK6" s="61"/>
      <c r="AL6" s="61"/>
      <c r="AM6" s="61"/>
    </row>
    <row r="7" spans="1:49" x14ac:dyDescent="0.2"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J7" s="61"/>
      <c r="AK7" s="61"/>
      <c r="AL7" s="61"/>
      <c r="AM7" s="61"/>
    </row>
    <row r="8" spans="1:49" ht="15" x14ac:dyDescent="0.25">
      <c r="A8" s="51" t="s">
        <v>110</v>
      </c>
      <c r="B8" s="52" t="s">
        <v>111</v>
      </c>
      <c r="C8" s="56" t="s">
        <v>112</v>
      </c>
      <c r="D8" s="50" t="s">
        <v>113</v>
      </c>
      <c r="E8" s="49" t="s">
        <v>114</v>
      </c>
      <c r="F8" s="53" t="s">
        <v>115</v>
      </c>
      <c r="G8" s="54" t="s">
        <v>116</v>
      </c>
      <c r="H8" s="55" t="s">
        <v>117</v>
      </c>
      <c r="I8" s="48" t="s">
        <v>118</v>
      </c>
      <c r="J8" s="55" t="s">
        <v>119</v>
      </c>
      <c r="K8" s="48" t="s">
        <v>120</v>
      </c>
      <c r="L8" s="49" t="s">
        <v>121</v>
      </c>
      <c r="M8" s="57" t="s">
        <v>122</v>
      </c>
      <c r="N8" s="58" t="s">
        <v>123</v>
      </c>
      <c r="O8" s="57" t="s">
        <v>124</v>
      </c>
      <c r="P8" s="47" t="s">
        <v>125</v>
      </c>
      <c r="Q8" s="47" t="s">
        <v>126</v>
      </c>
      <c r="R8" s="46" t="s">
        <v>127</v>
      </c>
      <c r="S8" s="63" t="s">
        <v>128</v>
      </c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45"/>
      <c r="AH8" s="45" t="s">
        <v>129</v>
      </c>
      <c r="AI8" s="45"/>
      <c r="AJ8" s="63" t="s">
        <v>128</v>
      </c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</row>
  </sheetData>
  <mergeCells count="2">
    <mergeCell ref="S8:AF8"/>
    <mergeCell ref="AJ8:AW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A14" sqref="A14"/>
    </sheetView>
  </sheetViews>
  <sheetFormatPr defaultRowHeight="12.75" x14ac:dyDescent="0.2"/>
  <sheetData>
    <row r="2" spans="1:1" x14ac:dyDescent="0.2">
      <c r="A2" s="40" t="s">
        <v>104</v>
      </c>
    </row>
    <row r="4" spans="1:1" x14ac:dyDescent="0.2">
      <c r="A4" s="39" t="s">
        <v>130</v>
      </c>
    </row>
    <row r="5" spans="1:1" x14ac:dyDescent="0.2">
      <c r="A5" s="39"/>
    </row>
    <row r="6" spans="1:1" x14ac:dyDescent="0.2">
      <c r="A6" s="39" t="s">
        <v>105</v>
      </c>
    </row>
    <row r="7" spans="1:1" x14ac:dyDescent="0.2">
      <c r="A7" s="39"/>
    </row>
    <row r="8" spans="1:1" x14ac:dyDescent="0.2">
      <c r="A8" s="39" t="s">
        <v>106</v>
      </c>
    </row>
    <row r="13" spans="1:1" x14ac:dyDescent="0.2">
      <c r="A13" s="38" t="s">
        <v>131</v>
      </c>
    </row>
    <row r="14" spans="1:1" x14ac:dyDescent="0.2">
      <c r="A14" s="38" t="s">
        <v>133</v>
      </c>
    </row>
    <row r="15" spans="1:1" x14ac:dyDescent="0.2">
      <c r="A15" s="38" t="s">
        <v>132</v>
      </c>
    </row>
    <row r="16" spans="1:1" x14ac:dyDescent="0.2">
      <c r="A16" s="38" t="s">
        <v>107</v>
      </c>
    </row>
    <row r="17" spans="1:1" x14ac:dyDescent="0.2">
      <c r="A17" s="38" t="s">
        <v>108</v>
      </c>
    </row>
    <row r="18" spans="1:1" x14ac:dyDescent="0.2">
      <c r="A18" s="3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SHEDSUM</vt:lpstr>
      <vt:lpstr>SHEDPLT</vt:lpstr>
      <vt:lpstr>DIARY</vt:lpstr>
      <vt:lpstr>1uM_Nuts</vt:lpstr>
      <vt:lpstr>BIOLSUMS_FOR_RELOAD</vt:lpstr>
      <vt:lpstr>MAP</vt:lpstr>
      <vt:lpstr>README</vt:lpstr>
      <vt:lpstr>DIARY!Print_Area</vt:lpstr>
      <vt:lpstr>SHEDPLT!Print_Area</vt:lpstr>
      <vt:lpstr>SHEDSUM!Print_Area</vt:lpstr>
    </vt:vector>
  </TitlesOfParts>
  <Company>Dept. Of Fisheries and Oceans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User</dc:creator>
  <cp:lastModifiedBy>Landry, Claudette</cp:lastModifiedBy>
  <cp:lastPrinted>2002-11-19T18:50:17Z</cp:lastPrinted>
  <dcterms:created xsi:type="dcterms:W3CDTF">2000-03-27T17:24:05Z</dcterms:created>
  <dcterms:modified xsi:type="dcterms:W3CDTF">2019-07-23T17:25:33Z</dcterms:modified>
</cp:coreProperties>
</file>