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6168" windowWidth="25236" windowHeight="6192" activeTab="6"/>
  </bookViews>
  <sheets>
    <sheet name="P5_CHLINT" sheetId="1" r:id="rId1"/>
    <sheet name="P5_PLT" sheetId="2" r:id="rId2"/>
    <sheet name="WOLVES_PLT" sheetId="6" r:id="rId3"/>
    <sheet name="DIARY" sheetId="3" r:id="rId4"/>
    <sheet name="1uM_Nuts" sheetId="4" r:id="rId5"/>
    <sheet name="Work" sheetId="5" r:id="rId6"/>
    <sheet name="BIOLSUMS_FOR_RELOAD" sheetId="7" r:id="rId7"/>
    <sheet name="MAP" sheetId="8" r:id="rId8"/>
    <sheet name="README" sheetId="9" r:id="rId9"/>
  </sheets>
  <externalReferences>
    <externalReference r:id="rId10"/>
  </externalReferences>
  <definedNames>
    <definedName name="_xlnm.Print_Area" localSheetId="3">DIARY!$A$1:$H$22</definedName>
    <definedName name="_xlnm.Print_Area" localSheetId="0">P5_CHLINT!$A$1:$Y$12</definedName>
    <definedName name="_xlnm.Print_Area" localSheetId="1">P5_PLT!$A$1:$E$100</definedName>
  </definedNames>
  <calcPr calcId="162913"/>
</workbook>
</file>

<file path=xl/calcChain.xml><?xml version="1.0" encoding="utf-8"?>
<calcChain xmlns="http://schemas.openxmlformats.org/spreadsheetml/2006/main">
  <c r="Y12" i="1" l="1"/>
  <c r="X12" i="1"/>
  <c r="Y10" i="1"/>
  <c r="X10" i="1"/>
  <c r="P54" i="6"/>
  <c r="Q54" i="6"/>
  <c r="R54" i="6"/>
  <c r="S54" i="6"/>
  <c r="T54" i="6"/>
  <c r="V23" i="5"/>
  <c r="W23" i="5"/>
  <c r="X23" i="5"/>
  <c r="Y23" i="5"/>
  <c r="Y25" i="5"/>
  <c r="Y26" i="5"/>
  <c r="Y27" i="5"/>
  <c r="Y28" i="5"/>
  <c r="Y29" i="5"/>
  <c r="Y30" i="5"/>
  <c r="Y31" i="5"/>
  <c r="Y32" i="5"/>
  <c r="Y33" i="5"/>
  <c r="Y34" i="5"/>
  <c r="X25" i="5"/>
  <c r="Y24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W25" i="5"/>
  <c r="V25" i="5"/>
  <c r="X24" i="5"/>
  <c r="W24" i="5"/>
  <c r="V24" i="5"/>
  <c r="S12" i="1"/>
  <c r="R12" i="1"/>
  <c r="S10" i="1"/>
  <c r="R10" i="1"/>
  <c r="W10" i="1"/>
  <c r="L10" i="1"/>
  <c r="AH10" i="6"/>
  <c r="AH11" i="6"/>
  <c r="AL10" i="6" s="1"/>
  <c r="AH12" i="6"/>
  <c r="AH13" i="6"/>
  <c r="AH14" i="6"/>
  <c r="AL14" i="6" s="1"/>
  <c r="AH15" i="6"/>
  <c r="AH16" i="6"/>
  <c r="AH17" i="6"/>
  <c r="AH18" i="6"/>
  <c r="AH19" i="6"/>
  <c r="AL18" i="6" s="1"/>
  <c r="AH20" i="6"/>
  <c r="AH21" i="6"/>
  <c r="AH22" i="6"/>
  <c r="AL22" i="6" s="1"/>
  <c r="AH23" i="6"/>
  <c r="AH24" i="6"/>
  <c r="AH25" i="6"/>
  <c r="AH26" i="6"/>
  <c r="AL26" i="6"/>
  <c r="AH27" i="6"/>
  <c r="AH28" i="6"/>
  <c r="AH29" i="6"/>
  <c r="AH30" i="6"/>
  <c r="AH31" i="6"/>
  <c r="AH32" i="6"/>
  <c r="AH33" i="6"/>
  <c r="AL30" i="6"/>
  <c r="AH34" i="6"/>
  <c r="AH35" i="6"/>
  <c r="AL34" i="6" s="1"/>
  <c r="AH36" i="6"/>
  <c r="AH37" i="6"/>
  <c r="AH38" i="6"/>
  <c r="AH39" i="6"/>
  <c r="AH40" i="6"/>
  <c r="AL38" i="6" s="1"/>
  <c r="AH41" i="6"/>
  <c r="AH6" i="6"/>
  <c r="AL6" i="6"/>
  <c r="AH7" i="6"/>
  <c r="AH8" i="6"/>
  <c r="AH9" i="6"/>
  <c r="Y10" i="6"/>
  <c r="Y11" i="6"/>
  <c r="Y12" i="6"/>
  <c r="Y13" i="6"/>
  <c r="AC10" i="6"/>
  <c r="Y14" i="6"/>
  <c r="Y15" i="6"/>
  <c r="Y16" i="6"/>
  <c r="AC14" i="6" s="1"/>
  <c r="Y17" i="6"/>
  <c r="Y18" i="6"/>
  <c r="AC18" i="6" s="1"/>
  <c r="Y19" i="6"/>
  <c r="Y20" i="6"/>
  <c r="Y21" i="6"/>
  <c r="Y22" i="6"/>
  <c r="Y23" i="6"/>
  <c r="AC22" i="6" s="1"/>
  <c r="Y24" i="6"/>
  <c r="Y25" i="6"/>
  <c r="Y26" i="6"/>
  <c r="AC26" i="6" s="1"/>
  <c r="Y27" i="6"/>
  <c r="Y28" i="6"/>
  <c r="Y29" i="6"/>
  <c r="Y30" i="6"/>
  <c r="Y31" i="6"/>
  <c r="AC30" i="6" s="1"/>
  <c r="Y32" i="6"/>
  <c r="Y33" i="6"/>
  <c r="Y34" i="6"/>
  <c r="AC34" i="6" s="1"/>
  <c r="Y35" i="6"/>
  <c r="Y36" i="6"/>
  <c r="Y37" i="6"/>
  <c r="Y38" i="6"/>
  <c r="AC38" i="6"/>
  <c r="Y39" i="6"/>
  <c r="Y40" i="6"/>
  <c r="Y41" i="6"/>
  <c r="Y6" i="6"/>
  <c r="Y7" i="6"/>
  <c r="Y8" i="6"/>
  <c r="Y9" i="6"/>
  <c r="AC6" i="6"/>
  <c r="AH11" i="2"/>
  <c r="AL11" i="2" s="1"/>
  <c r="AH12" i="2"/>
  <c r="AH13" i="2"/>
  <c r="AH14" i="2"/>
  <c r="AH16" i="2"/>
  <c r="AH17" i="2"/>
  <c r="AH18" i="2"/>
  <c r="AL16" i="2" s="1"/>
  <c r="AH19" i="2"/>
  <c r="AH21" i="2"/>
  <c r="AL21" i="2"/>
  <c r="AH22" i="2"/>
  <c r="AH23" i="2"/>
  <c r="AH24" i="2"/>
  <c r="AH26" i="2"/>
  <c r="AH27" i="2"/>
  <c r="AH28" i="2"/>
  <c r="AH29" i="2"/>
  <c r="AL26" i="2"/>
  <c r="AH31" i="2"/>
  <c r="AH32" i="2"/>
  <c r="AH33" i="2"/>
  <c r="AL31" i="2" s="1"/>
  <c r="AH34" i="2"/>
  <c r="AH36" i="2"/>
  <c r="AL36" i="2" s="1"/>
  <c r="AH37" i="2"/>
  <c r="AH38" i="2"/>
  <c r="AH39" i="2"/>
  <c r="AH41" i="2"/>
  <c r="AH42" i="2"/>
  <c r="AL41" i="2" s="1"/>
  <c r="AH43" i="2"/>
  <c r="AH44" i="2"/>
  <c r="AH46" i="2"/>
  <c r="AL46" i="2" s="1"/>
  <c r="AH47" i="2"/>
  <c r="AH48" i="2"/>
  <c r="AH49" i="2"/>
  <c r="AH51" i="2"/>
  <c r="AH52" i="2"/>
  <c r="AL51" i="2" s="1"/>
  <c r="AH53" i="2"/>
  <c r="AH54" i="2"/>
  <c r="AH56" i="2"/>
  <c r="AL56" i="2" s="1"/>
  <c r="AH57" i="2"/>
  <c r="AH58" i="2"/>
  <c r="AH59" i="2"/>
  <c r="AH61" i="2"/>
  <c r="AH62" i="2"/>
  <c r="AH63" i="2"/>
  <c r="AL61" i="2" s="1"/>
  <c r="AH64" i="2"/>
  <c r="AH6" i="2"/>
  <c r="AH7" i="2"/>
  <c r="AH8" i="2"/>
  <c r="AH9" i="2"/>
  <c r="AL6" i="2"/>
  <c r="Y11" i="2"/>
  <c r="Y12" i="2"/>
  <c r="Y13" i="2"/>
  <c r="Y14" i="2"/>
  <c r="Y15" i="2"/>
  <c r="AC11" i="2" s="1"/>
  <c r="Y16" i="2"/>
  <c r="Y17" i="2"/>
  <c r="Y18" i="2"/>
  <c r="Y19" i="2"/>
  <c r="AC16" i="2" s="1"/>
  <c r="Y20" i="2"/>
  <c r="Y21" i="2"/>
  <c r="Y22" i="2"/>
  <c r="Y23" i="2"/>
  <c r="Y24" i="2"/>
  <c r="Y25" i="2"/>
  <c r="AC21" i="2" s="1"/>
  <c r="Y26" i="2"/>
  <c r="Y27" i="2"/>
  <c r="Y28" i="2"/>
  <c r="Y29" i="2"/>
  <c r="Y30" i="2"/>
  <c r="AC26" i="2"/>
  <c r="Y31" i="2"/>
  <c r="Y32" i="2"/>
  <c r="Y33" i="2"/>
  <c r="Y34" i="2"/>
  <c r="Y35" i="2"/>
  <c r="AC31" i="2" s="1"/>
  <c r="Y36" i="2"/>
  <c r="Y37" i="2"/>
  <c r="Y38" i="2"/>
  <c r="Y39" i="2"/>
  <c r="Y40" i="2"/>
  <c r="AC36" i="2"/>
  <c r="Y41" i="2"/>
  <c r="Y42" i="2"/>
  <c r="Y43" i="2"/>
  <c r="Y44" i="2"/>
  <c r="Y45" i="2"/>
  <c r="AC41" i="2" s="1"/>
  <c r="Y46" i="2"/>
  <c r="Y47" i="2"/>
  <c r="Y48" i="2"/>
  <c r="Y49" i="2"/>
  <c r="Y50" i="2"/>
  <c r="AC46" i="2"/>
  <c r="Y51" i="2"/>
  <c r="Y52" i="2"/>
  <c r="AC51" i="2" s="1"/>
  <c r="Y53" i="2"/>
  <c r="Y54" i="2"/>
  <c r="Y55" i="2"/>
  <c r="Y56" i="2"/>
  <c r="Y57" i="2"/>
  <c r="Y58" i="2"/>
  <c r="Y59" i="2"/>
  <c r="AC56" i="2" s="1"/>
  <c r="Y60" i="2"/>
  <c r="Y61" i="2"/>
  <c r="Y62" i="2"/>
  <c r="AC61" i="2" s="1"/>
  <c r="Y63" i="2"/>
  <c r="Y64" i="2"/>
  <c r="Y65" i="2"/>
  <c r="Y6" i="2"/>
  <c r="Y7" i="2"/>
  <c r="Y8" i="2"/>
  <c r="Y9" i="2"/>
  <c r="AC6" i="2" s="1"/>
  <c r="Y10" i="2"/>
  <c r="M12" i="1"/>
  <c r="L12" i="1"/>
  <c r="M10" i="1"/>
  <c r="V61" i="2"/>
  <c r="Z61" i="2" s="1"/>
  <c r="V62" i="2"/>
  <c r="V63" i="2"/>
  <c r="V64" i="2"/>
  <c r="V65" i="2"/>
  <c r="V10" i="6"/>
  <c r="Z10" i="6" s="1"/>
  <c r="W10" i="6"/>
  <c r="AA10" i="6" s="1"/>
  <c r="X10" i="6"/>
  <c r="V11" i="6"/>
  <c r="V12" i="6"/>
  <c r="V13" i="6"/>
  <c r="W11" i="6"/>
  <c r="W12" i="6"/>
  <c r="W13" i="6"/>
  <c r="X11" i="6"/>
  <c r="X12" i="6"/>
  <c r="AB10" i="6" s="1"/>
  <c r="X13" i="6"/>
  <c r="AE10" i="6"/>
  <c r="AF10" i="6"/>
  <c r="AJ10" i="6" s="1"/>
  <c r="AG10" i="6"/>
  <c r="AE11" i="6"/>
  <c r="AI10" i="6" s="1"/>
  <c r="AE12" i="6"/>
  <c r="AE13" i="6"/>
  <c r="AF11" i="6"/>
  <c r="AF12" i="6"/>
  <c r="AF13" i="6"/>
  <c r="AG11" i="6"/>
  <c r="AK10" i="6" s="1"/>
  <c r="AG12" i="6"/>
  <c r="AG13" i="6"/>
  <c r="V14" i="6"/>
  <c r="W14" i="6"/>
  <c r="X14" i="6"/>
  <c r="V15" i="6"/>
  <c r="V16" i="6"/>
  <c r="V17" i="6"/>
  <c r="Z14" i="6" s="1"/>
  <c r="W15" i="6"/>
  <c r="W16" i="6"/>
  <c r="W17" i="6"/>
  <c r="AA14" i="6" s="1"/>
  <c r="X15" i="6"/>
  <c r="AB14" i="6" s="1"/>
  <c r="X16" i="6"/>
  <c r="X17" i="6"/>
  <c r="AE14" i="6"/>
  <c r="AI14" i="6" s="1"/>
  <c r="AF14" i="6"/>
  <c r="AG14" i="6"/>
  <c r="AK14" i="6" s="1"/>
  <c r="AE15" i="6"/>
  <c r="AE16" i="6"/>
  <c r="AE17" i="6"/>
  <c r="AF15" i="6"/>
  <c r="AJ14" i="6" s="1"/>
  <c r="AF16" i="6"/>
  <c r="AF17" i="6"/>
  <c r="AG15" i="6"/>
  <c r="AG16" i="6"/>
  <c r="AG17" i="6"/>
  <c r="V18" i="6"/>
  <c r="Z18" i="6" s="1"/>
  <c r="W18" i="6"/>
  <c r="AA18" i="6" s="1"/>
  <c r="X18" i="6"/>
  <c r="AB18" i="6" s="1"/>
  <c r="V19" i="6"/>
  <c r="V20" i="6"/>
  <c r="V21" i="6"/>
  <c r="W19" i="6"/>
  <c r="W20" i="6"/>
  <c r="W21" i="6"/>
  <c r="X19" i="6"/>
  <c r="X20" i="6"/>
  <c r="X21" i="6"/>
  <c r="AE18" i="6"/>
  <c r="AF18" i="6"/>
  <c r="AG18" i="6"/>
  <c r="AK18" i="6" s="1"/>
  <c r="AE19" i="6"/>
  <c r="AE20" i="6"/>
  <c r="AE21" i="6"/>
  <c r="AI18" i="6" s="1"/>
  <c r="AF19" i="6"/>
  <c r="AF20" i="6"/>
  <c r="AF21" i="6"/>
  <c r="AJ18" i="6"/>
  <c r="AG19" i="6"/>
  <c r="AG20" i="6"/>
  <c r="AG21" i="6"/>
  <c r="V22" i="6"/>
  <c r="W22" i="6"/>
  <c r="X22" i="6"/>
  <c r="AB22" i="6" s="1"/>
  <c r="V23" i="6"/>
  <c r="V24" i="6"/>
  <c r="V25" i="6"/>
  <c r="Z22" i="6"/>
  <c r="W23" i="6"/>
  <c r="W24" i="6"/>
  <c r="W25" i="6"/>
  <c r="AA22" i="6" s="1"/>
  <c r="X23" i="6"/>
  <c r="X24" i="6"/>
  <c r="X25" i="6"/>
  <c r="AE22" i="6"/>
  <c r="AI22" i="6" s="1"/>
  <c r="AF22" i="6"/>
  <c r="AG22" i="6"/>
  <c r="AK22" i="6" s="1"/>
  <c r="AE23" i="6"/>
  <c r="AE24" i="6"/>
  <c r="AE25" i="6"/>
  <c r="AF23" i="6"/>
  <c r="AJ22" i="6" s="1"/>
  <c r="AF24" i="6"/>
  <c r="AF25" i="6"/>
  <c r="AG23" i="6"/>
  <c r="AG24" i="6"/>
  <c r="AG25" i="6"/>
  <c r="V26" i="6"/>
  <c r="Z26" i="6" s="1"/>
  <c r="W26" i="6"/>
  <c r="AA26" i="6" s="1"/>
  <c r="X26" i="6"/>
  <c r="AB26" i="6" s="1"/>
  <c r="V27" i="6"/>
  <c r="V28" i="6"/>
  <c r="V29" i="6"/>
  <c r="W27" i="6"/>
  <c r="W28" i="6"/>
  <c r="W29" i="6"/>
  <c r="X27" i="6"/>
  <c r="X28" i="6"/>
  <c r="X29" i="6"/>
  <c r="AE26" i="6"/>
  <c r="AF26" i="6"/>
  <c r="AG26" i="6"/>
  <c r="AK26" i="6" s="1"/>
  <c r="AE27" i="6"/>
  <c r="AE28" i="6"/>
  <c r="AE29" i="6"/>
  <c r="AI26" i="6" s="1"/>
  <c r="AF27" i="6"/>
  <c r="AF28" i="6"/>
  <c r="AF29" i="6"/>
  <c r="AJ26" i="6" s="1"/>
  <c r="AG27" i="6"/>
  <c r="AG28" i="6"/>
  <c r="AG29" i="6"/>
  <c r="V30" i="6"/>
  <c r="W30" i="6"/>
  <c r="X30" i="6"/>
  <c r="AB30" i="6" s="1"/>
  <c r="V31" i="6"/>
  <c r="V32" i="6"/>
  <c r="V33" i="6"/>
  <c r="Z30" i="6"/>
  <c r="W31" i="6"/>
  <c r="W32" i="6"/>
  <c r="W33" i="6"/>
  <c r="AA30" i="6" s="1"/>
  <c r="X31" i="6"/>
  <c r="X32" i="6"/>
  <c r="X33" i="6"/>
  <c r="AE30" i="6"/>
  <c r="AI30" i="6" s="1"/>
  <c r="AF30" i="6"/>
  <c r="AG30" i="6"/>
  <c r="AK30" i="6" s="1"/>
  <c r="AE31" i="6"/>
  <c r="AE32" i="6"/>
  <c r="AE33" i="6"/>
  <c r="AF31" i="6"/>
  <c r="AJ30" i="6" s="1"/>
  <c r="AF32" i="6"/>
  <c r="AF33" i="6"/>
  <c r="AG31" i="6"/>
  <c r="AG32" i="6"/>
  <c r="AG33" i="6"/>
  <c r="V34" i="6"/>
  <c r="W34" i="6"/>
  <c r="AA34" i="6" s="1"/>
  <c r="X34" i="6"/>
  <c r="AB34" i="6" s="1"/>
  <c r="V35" i="6"/>
  <c r="Z34" i="6" s="1"/>
  <c r="V36" i="6"/>
  <c r="V37" i="6"/>
  <c r="W35" i="6"/>
  <c r="W36" i="6"/>
  <c r="W37" i="6"/>
  <c r="X35" i="6"/>
  <c r="X36" i="6"/>
  <c r="X37" i="6"/>
  <c r="AE34" i="6"/>
  <c r="AF34" i="6"/>
  <c r="AG34" i="6"/>
  <c r="AK34" i="6" s="1"/>
  <c r="AE35" i="6"/>
  <c r="AE36" i="6"/>
  <c r="AE37" i="6"/>
  <c r="AI34" i="6" s="1"/>
  <c r="AF35" i="6"/>
  <c r="AF36" i="6"/>
  <c r="AF37" i="6"/>
  <c r="AJ34" i="6"/>
  <c r="AG35" i="6"/>
  <c r="AG36" i="6"/>
  <c r="AG37" i="6"/>
  <c r="V38" i="6"/>
  <c r="W38" i="6"/>
  <c r="X38" i="6"/>
  <c r="AB38" i="6" s="1"/>
  <c r="V39" i="6"/>
  <c r="V40" i="6"/>
  <c r="V41" i="6"/>
  <c r="Z38" i="6"/>
  <c r="W39" i="6"/>
  <c r="W40" i="6"/>
  <c r="W41" i="6"/>
  <c r="AA38" i="6" s="1"/>
  <c r="X39" i="6"/>
  <c r="X40" i="6"/>
  <c r="X41" i="6"/>
  <c r="AE38" i="6"/>
  <c r="AI38" i="6" s="1"/>
  <c r="AF38" i="6"/>
  <c r="AG38" i="6"/>
  <c r="AK38" i="6" s="1"/>
  <c r="AE39" i="6"/>
  <c r="AE40" i="6"/>
  <c r="AE41" i="6"/>
  <c r="AF39" i="6"/>
  <c r="AJ38" i="6" s="1"/>
  <c r="AF40" i="6"/>
  <c r="AF41" i="6"/>
  <c r="AG39" i="6"/>
  <c r="AG40" i="6"/>
  <c r="AG41" i="6"/>
  <c r="AG9" i="6"/>
  <c r="AF9" i="6"/>
  <c r="AE9" i="6"/>
  <c r="X9" i="6"/>
  <c r="W9" i="6"/>
  <c r="V9" i="6"/>
  <c r="AG8" i="6"/>
  <c r="AF8" i="6"/>
  <c r="AE8" i="6"/>
  <c r="X8" i="6"/>
  <c r="W8" i="6"/>
  <c r="V8" i="6"/>
  <c r="AG7" i="6"/>
  <c r="AF7" i="6"/>
  <c r="AE7" i="6"/>
  <c r="AI6" i="6"/>
  <c r="X7" i="6"/>
  <c r="W7" i="6"/>
  <c r="V7" i="6"/>
  <c r="AG6" i="6"/>
  <c r="AK6" i="6" s="1"/>
  <c r="AF6" i="6"/>
  <c r="AJ6" i="6" s="1"/>
  <c r="AE6" i="6"/>
  <c r="X6" i="6"/>
  <c r="AB6" i="6" s="1"/>
  <c r="W6" i="6"/>
  <c r="AA6" i="6"/>
  <c r="V6" i="6"/>
  <c r="Z6" i="6" s="1"/>
  <c r="J31" i="4"/>
  <c r="V14" i="5"/>
  <c r="W14" i="5"/>
  <c r="X14" i="5"/>
  <c r="V15" i="5"/>
  <c r="W15" i="5"/>
  <c r="X15" i="5"/>
  <c r="V6" i="5"/>
  <c r="W6" i="5"/>
  <c r="X6" i="5"/>
  <c r="V7" i="5"/>
  <c r="W7" i="5"/>
  <c r="X7" i="5"/>
  <c r="V8" i="5"/>
  <c r="W8" i="5"/>
  <c r="X8" i="5"/>
  <c r="V9" i="5"/>
  <c r="W9" i="5"/>
  <c r="X9" i="5"/>
  <c r="V10" i="5"/>
  <c r="W10" i="5"/>
  <c r="X10" i="5"/>
  <c r="V11" i="5"/>
  <c r="W11" i="5"/>
  <c r="X11" i="5"/>
  <c r="V12" i="5"/>
  <c r="W12" i="5"/>
  <c r="X12" i="5"/>
  <c r="V13" i="5"/>
  <c r="W13" i="5"/>
  <c r="X13" i="5"/>
  <c r="V16" i="5"/>
  <c r="W16" i="5"/>
  <c r="X16" i="5"/>
  <c r="W5" i="5"/>
  <c r="X5" i="5"/>
  <c r="V5" i="5"/>
  <c r="J10" i="1"/>
  <c r="H10" i="1"/>
  <c r="O12" i="1"/>
  <c r="P10" i="1"/>
  <c r="N10" i="1"/>
  <c r="O10" i="1"/>
  <c r="Q10" i="1"/>
  <c r="N12" i="1"/>
  <c r="P12" i="1"/>
  <c r="Q12" i="1"/>
  <c r="B10" i="1"/>
  <c r="D10" i="1"/>
  <c r="E10" i="1"/>
  <c r="F10" i="1"/>
  <c r="G10" i="1"/>
  <c r="I10" i="1"/>
  <c r="K10" i="1"/>
  <c r="D12" i="1"/>
  <c r="E12" i="1"/>
  <c r="F12" i="1"/>
  <c r="G12" i="1"/>
  <c r="H12" i="1"/>
  <c r="I12" i="1"/>
  <c r="J12" i="1"/>
  <c r="K12" i="1"/>
  <c r="T10" i="1"/>
  <c r="U10" i="1"/>
  <c r="V10" i="1"/>
  <c r="T12" i="1"/>
  <c r="U12" i="1"/>
  <c r="V12" i="1"/>
  <c r="W12" i="1"/>
  <c r="C10" i="1"/>
  <c r="B12" i="1"/>
  <c r="C12" i="1"/>
  <c r="K8" i="4"/>
  <c r="J8" i="4"/>
  <c r="AE11" i="2"/>
  <c r="AI11" i="2" s="1"/>
  <c r="AF11" i="2"/>
  <c r="AJ11" i="2" s="1"/>
  <c r="AG11" i="2"/>
  <c r="AE12" i="2"/>
  <c r="AE13" i="2"/>
  <c r="AE14" i="2"/>
  <c r="AF12" i="2"/>
  <c r="AF13" i="2"/>
  <c r="AF14" i="2"/>
  <c r="AG12" i="2"/>
  <c r="AG13" i="2"/>
  <c r="AK11" i="2" s="1"/>
  <c r="AG14" i="2"/>
  <c r="AE16" i="2"/>
  <c r="AF16" i="2"/>
  <c r="AJ16" i="2" s="1"/>
  <c r="AG16" i="2"/>
  <c r="AE17" i="2"/>
  <c r="AI16" i="2" s="1"/>
  <c r="AE18" i="2"/>
  <c r="AE19" i="2"/>
  <c r="AF17" i="2"/>
  <c r="AF18" i="2"/>
  <c r="AF19" i="2"/>
  <c r="AG17" i="2"/>
  <c r="AG18" i="2"/>
  <c r="AG19" i="2"/>
  <c r="AK16" i="2"/>
  <c r="AE21" i="2"/>
  <c r="AI21" i="2" s="1"/>
  <c r="AF21" i="2"/>
  <c r="AG21" i="2"/>
  <c r="AK21" i="2" s="1"/>
  <c r="AE22" i="2"/>
  <c r="AE23" i="2"/>
  <c r="AE24" i="2"/>
  <c r="AF22" i="2"/>
  <c r="AJ21" i="2" s="1"/>
  <c r="AF23" i="2"/>
  <c r="AF24" i="2"/>
  <c r="AG22" i="2"/>
  <c r="AG23" i="2"/>
  <c r="AG24" i="2"/>
  <c r="AE26" i="2"/>
  <c r="AI26" i="2" s="1"/>
  <c r="AF26" i="2"/>
  <c r="AJ26" i="2" s="1"/>
  <c r="AG26" i="2"/>
  <c r="AK26" i="2" s="1"/>
  <c r="AE27" i="2"/>
  <c r="AE28" i="2"/>
  <c r="AE29" i="2"/>
  <c r="AF27" i="2"/>
  <c r="AF28" i="2"/>
  <c r="AF29" i="2"/>
  <c r="AG27" i="2"/>
  <c r="AG28" i="2"/>
  <c r="AG29" i="2"/>
  <c r="AE31" i="2"/>
  <c r="AI31" i="2" s="1"/>
  <c r="AF31" i="2"/>
  <c r="AJ31" i="2" s="1"/>
  <c r="AG31" i="2"/>
  <c r="AE32" i="2"/>
  <c r="AE33" i="2"/>
  <c r="AE34" i="2"/>
  <c r="AF32" i="2"/>
  <c r="AF33" i="2"/>
  <c r="AF34" i="2"/>
  <c r="AG32" i="2"/>
  <c r="AG33" i="2"/>
  <c r="AK31" i="2" s="1"/>
  <c r="AG34" i="2"/>
  <c r="AE36" i="2"/>
  <c r="AF36" i="2"/>
  <c r="AJ36" i="2" s="1"/>
  <c r="AG36" i="2"/>
  <c r="AE37" i="2"/>
  <c r="AI36" i="2" s="1"/>
  <c r="AE38" i="2"/>
  <c r="AE39" i="2"/>
  <c r="AF37" i="2"/>
  <c r="AF38" i="2"/>
  <c r="AF39" i="2"/>
  <c r="AG37" i="2"/>
  <c r="AG38" i="2"/>
  <c r="AG39" i="2"/>
  <c r="AK36" i="2"/>
  <c r="AE41" i="2"/>
  <c r="AI41" i="2" s="1"/>
  <c r="AF41" i="2"/>
  <c r="AG41" i="2"/>
  <c r="AK41" i="2" s="1"/>
  <c r="AE42" i="2"/>
  <c r="AE43" i="2"/>
  <c r="AE44" i="2"/>
  <c r="AF42" i="2"/>
  <c r="AJ41" i="2" s="1"/>
  <c r="AF43" i="2"/>
  <c r="AF44" i="2"/>
  <c r="AG42" i="2"/>
  <c r="AG43" i="2"/>
  <c r="AG44" i="2"/>
  <c r="AE46" i="2"/>
  <c r="AI46" i="2" s="1"/>
  <c r="AF46" i="2"/>
  <c r="AJ46" i="2" s="1"/>
  <c r="AG46" i="2"/>
  <c r="AK46" i="2" s="1"/>
  <c r="AE47" i="2"/>
  <c r="AE48" i="2"/>
  <c r="AE49" i="2"/>
  <c r="AF47" i="2"/>
  <c r="AF48" i="2"/>
  <c r="AF49" i="2"/>
  <c r="AG47" i="2"/>
  <c r="AG48" i="2"/>
  <c r="AG49" i="2"/>
  <c r="AE51" i="2"/>
  <c r="AI51" i="2" s="1"/>
  <c r="AF51" i="2"/>
  <c r="AJ51" i="2" s="1"/>
  <c r="AG51" i="2"/>
  <c r="AE52" i="2"/>
  <c r="AE53" i="2"/>
  <c r="AE54" i="2"/>
  <c r="AF52" i="2"/>
  <c r="AF53" i="2"/>
  <c r="AF54" i="2"/>
  <c r="AG52" i="2"/>
  <c r="AG53" i="2"/>
  <c r="AK51" i="2" s="1"/>
  <c r="AG54" i="2"/>
  <c r="AE56" i="2"/>
  <c r="AF56" i="2"/>
  <c r="AJ56" i="2" s="1"/>
  <c r="AG56" i="2"/>
  <c r="AE57" i="2"/>
  <c r="AI56" i="2" s="1"/>
  <c r="AE58" i="2"/>
  <c r="AE59" i="2"/>
  <c r="AF57" i="2"/>
  <c r="AF58" i="2"/>
  <c r="AF59" i="2"/>
  <c r="AG57" i="2"/>
  <c r="AG58" i="2"/>
  <c r="AG59" i="2"/>
  <c r="AK56" i="2"/>
  <c r="AE61" i="2"/>
  <c r="AI61" i="2" s="1"/>
  <c r="AF61" i="2"/>
  <c r="AG61" i="2"/>
  <c r="AK61" i="2" s="1"/>
  <c r="AE62" i="2"/>
  <c r="AE63" i="2"/>
  <c r="AE64" i="2"/>
  <c r="AF62" i="2"/>
  <c r="AJ61" i="2" s="1"/>
  <c r="AF63" i="2"/>
  <c r="AF64" i="2"/>
  <c r="AG62" i="2"/>
  <c r="AG63" i="2"/>
  <c r="AG64" i="2"/>
  <c r="V11" i="2"/>
  <c r="W11" i="2"/>
  <c r="AA11" i="2" s="1"/>
  <c r="X11" i="2"/>
  <c r="AB11" i="2" s="1"/>
  <c r="V12" i="2"/>
  <c r="V13" i="2"/>
  <c r="V14" i="2"/>
  <c r="V15" i="2"/>
  <c r="Z11" i="2"/>
  <c r="W12" i="2"/>
  <c r="W13" i="2"/>
  <c r="W14" i="2"/>
  <c r="W15" i="2"/>
  <c r="X12" i="2"/>
  <c r="X13" i="2"/>
  <c r="X14" i="2"/>
  <c r="X15" i="2"/>
  <c r="V16" i="2"/>
  <c r="W16" i="2"/>
  <c r="AA16" i="2" s="1"/>
  <c r="X16" i="2"/>
  <c r="V17" i="2"/>
  <c r="Z16" i="2" s="1"/>
  <c r="V18" i="2"/>
  <c r="V19" i="2"/>
  <c r="V20" i="2"/>
  <c r="W17" i="2"/>
  <c r="W18" i="2"/>
  <c r="W19" i="2"/>
  <c r="W20" i="2"/>
  <c r="X17" i="2"/>
  <c r="AB16" i="2" s="1"/>
  <c r="X18" i="2"/>
  <c r="X19" i="2"/>
  <c r="X20" i="2"/>
  <c r="V21" i="2"/>
  <c r="W21" i="2"/>
  <c r="AA21" i="2" s="1"/>
  <c r="X21" i="2"/>
  <c r="AB21" i="2" s="1"/>
  <c r="V22" i="2"/>
  <c r="V23" i="2"/>
  <c r="V24" i="2"/>
  <c r="V25" i="2"/>
  <c r="Z21" i="2"/>
  <c r="W22" i="2"/>
  <c r="W23" i="2"/>
  <c r="W24" i="2"/>
  <c r="W25" i="2"/>
  <c r="X22" i="2"/>
  <c r="X23" i="2"/>
  <c r="X24" i="2"/>
  <c r="X25" i="2"/>
  <c r="V26" i="2"/>
  <c r="W26" i="2"/>
  <c r="AA26" i="2" s="1"/>
  <c r="X26" i="2"/>
  <c r="V27" i="2"/>
  <c r="Z26" i="2" s="1"/>
  <c r="V28" i="2"/>
  <c r="V29" i="2"/>
  <c r="V30" i="2"/>
  <c r="W27" i="2"/>
  <c r="W28" i="2"/>
  <c r="W29" i="2"/>
  <c r="W30" i="2"/>
  <c r="X27" i="2"/>
  <c r="AB26" i="2" s="1"/>
  <c r="X28" i="2"/>
  <c r="X29" i="2"/>
  <c r="X30" i="2"/>
  <c r="V31" i="2"/>
  <c r="W31" i="2"/>
  <c r="AA31" i="2" s="1"/>
  <c r="X31" i="2"/>
  <c r="AB31" i="2" s="1"/>
  <c r="V32" i="2"/>
  <c r="V33" i="2"/>
  <c r="V34" i="2"/>
  <c r="V35" i="2"/>
  <c r="Z31" i="2"/>
  <c r="W32" i="2"/>
  <c r="W33" i="2"/>
  <c r="W34" i="2"/>
  <c r="W35" i="2"/>
  <c r="X32" i="2"/>
  <c r="X33" i="2"/>
  <c r="X34" i="2"/>
  <c r="X35" i="2"/>
  <c r="V36" i="2"/>
  <c r="W36" i="2"/>
  <c r="AA36" i="2" s="1"/>
  <c r="X36" i="2"/>
  <c r="V37" i="2"/>
  <c r="Z36" i="2" s="1"/>
  <c r="V38" i="2"/>
  <c r="V39" i="2"/>
  <c r="V40" i="2"/>
  <c r="W37" i="2"/>
  <c r="W38" i="2"/>
  <c r="W39" i="2"/>
  <c r="W40" i="2"/>
  <c r="X37" i="2"/>
  <c r="AB36" i="2" s="1"/>
  <c r="X38" i="2"/>
  <c r="X39" i="2"/>
  <c r="X40" i="2"/>
  <c r="V41" i="2"/>
  <c r="W41" i="2"/>
  <c r="AA41" i="2" s="1"/>
  <c r="X41" i="2"/>
  <c r="AB41" i="2" s="1"/>
  <c r="V42" i="2"/>
  <c r="V43" i="2"/>
  <c r="V44" i="2"/>
  <c r="V45" i="2"/>
  <c r="Z41" i="2"/>
  <c r="W42" i="2"/>
  <c r="W43" i="2"/>
  <c r="W44" i="2"/>
  <c r="W45" i="2"/>
  <c r="X42" i="2"/>
  <c r="X43" i="2"/>
  <c r="X44" i="2"/>
  <c r="X45" i="2"/>
  <c r="V46" i="2"/>
  <c r="W46" i="2"/>
  <c r="AA46" i="2" s="1"/>
  <c r="X46" i="2"/>
  <c r="V47" i="2"/>
  <c r="Z46" i="2" s="1"/>
  <c r="V48" i="2"/>
  <c r="V49" i="2"/>
  <c r="V50" i="2"/>
  <c r="W47" i="2"/>
  <c r="W48" i="2"/>
  <c r="W49" i="2"/>
  <c r="W50" i="2"/>
  <c r="X47" i="2"/>
  <c r="AB46" i="2" s="1"/>
  <c r="X48" i="2"/>
  <c r="X49" i="2"/>
  <c r="X50" i="2"/>
  <c r="V51" i="2"/>
  <c r="W51" i="2"/>
  <c r="AA51" i="2" s="1"/>
  <c r="X51" i="2"/>
  <c r="AB51" i="2" s="1"/>
  <c r="V52" i="2"/>
  <c r="V53" i="2"/>
  <c r="V54" i="2"/>
  <c r="V55" i="2"/>
  <c r="Z51" i="2"/>
  <c r="W52" i="2"/>
  <c r="W53" i="2"/>
  <c r="W54" i="2"/>
  <c r="W55" i="2"/>
  <c r="X52" i="2"/>
  <c r="X53" i="2"/>
  <c r="X54" i="2"/>
  <c r="X55" i="2"/>
  <c r="V56" i="2"/>
  <c r="W56" i="2"/>
  <c r="AA56" i="2" s="1"/>
  <c r="X56" i="2"/>
  <c r="V57" i="2"/>
  <c r="Z56" i="2" s="1"/>
  <c r="V58" i="2"/>
  <c r="V59" i="2"/>
  <c r="V60" i="2"/>
  <c r="W57" i="2"/>
  <c r="W58" i="2"/>
  <c r="W59" i="2"/>
  <c r="W60" i="2"/>
  <c r="X57" i="2"/>
  <c r="AB56" i="2" s="1"/>
  <c r="X58" i="2"/>
  <c r="X59" i="2"/>
  <c r="X60" i="2"/>
  <c r="W61" i="2"/>
  <c r="AA61" i="2" s="1"/>
  <c r="X61" i="2"/>
  <c r="AB61" i="2" s="1"/>
  <c r="W62" i="2"/>
  <c r="W63" i="2"/>
  <c r="W64" i="2"/>
  <c r="W65" i="2"/>
  <c r="X62" i="2"/>
  <c r="X63" i="2"/>
  <c r="X64" i="2"/>
  <c r="X65" i="2"/>
  <c r="X10" i="2"/>
  <c r="W10" i="2"/>
  <c r="V10" i="2"/>
  <c r="AG9" i="2"/>
  <c r="AF9" i="2"/>
  <c r="AE9" i="2"/>
  <c r="X9" i="2"/>
  <c r="W9" i="2"/>
  <c r="V9" i="2"/>
  <c r="AG8" i="2"/>
  <c r="AF8" i="2"/>
  <c r="AE8" i="2"/>
  <c r="X8" i="2"/>
  <c r="W8" i="2"/>
  <c r="V8" i="2"/>
  <c r="AG7" i="2"/>
  <c r="AF7" i="2"/>
  <c r="AE7" i="2"/>
  <c r="X7" i="2"/>
  <c r="W7" i="2"/>
  <c r="V7" i="2"/>
  <c r="AG6" i="2"/>
  <c r="AK6" i="2" s="1"/>
  <c r="AF6" i="2"/>
  <c r="AJ6" i="2" s="1"/>
  <c r="AE6" i="2"/>
  <c r="AI6" i="2" s="1"/>
  <c r="X6" i="2"/>
  <c r="AB6" i="2" s="1"/>
  <c r="W6" i="2"/>
  <c r="AA6" i="2" s="1"/>
  <c r="V6" i="2"/>
  <c r="Z6" i="2" s="1"/>
  <c r="Z10" i="1"/>
  <c r="AA10" i="1"/>
  <c r="AB10" i="1"/>
  <c r="AC10" i="1"/>
  <c r="AD10" i="1"/>
  <c r="AE10" i="1"/>
  <c r="AF10" i="1"/>
  <c r="AG10" i="1"/>
  <c r="AH10" i="1"/>
  <c r="AI10" i="1"/>
  <c r="Z12" i="1"/>
  <c r="AA12" i="1"/>
  <c r="AB12" i="1"/>
  <c r="AC12" i="1"/>
  <c r="AD12" i="1"/>
  <c r="AE12" i="1"/>
  <c r="AF12" i="1"/>
  <c r="AG12" i="1"/>
  <c r="AH12" i="1"/>
  <c r="AI12" i="1"/>
  <c r="AJ10" i="1"/>
  <c r="AK10" i="1"/>
  <c r="AL10" i="1"/>
  <c r="AM10" i="1"/>
  <c r="AN10" i="1"/>
  <c r="AO10" i="1"/>
  <c r="AJ12" i="1"/>
  <c r="AK12" i="1"/>
  <c r="AL12" i="1"/>
  <c r="AM12" i="1"/>
  <c r="AN12" i="1"/>
  <c r="AO12" i="1"/>
</calcChain>
</file>

<file path=xl/sharedStrings.xml><?xml version="1.0" encoding="utf-8"?>
<sst xmlns="http://schemas.openxmlformats.org/spreadsheetml/2006/main" count="498" uniqueCount="125">
  <si>
    <t>DEPTH</t>
  </si>
  <si>
    <t>MEAN C</t>
  </si>
  <si>
    <t>MEAN P</t>
  </si>
  <si>
    <t>INT.CHL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</si>
  <si>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</si>
  <si>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</si>
  <si>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</si>
  <si>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</si>
  <si>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</si>
  <si>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</si>
  <si>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</si>
  <si>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</si>
  <si>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</si>
  <si>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</si>
  <si>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Sampling Diary</t>
  </si>
  <si>
    <t>Sequence</t>
  </si>
  <si>
    <t>INT.CHL (0-BOT)</t>
  </si>
  <si>
    <t>INT. CHL (0-50)</t>
  </si>
  <si>
    <t>COLUMN</t>
  </si>
  <si>
    <t>0 - 50m</t>
  </si>
  <si>
    <t>LATITUDE: 44 56.00</t>
  </si>
  <si>
    <t>Pandalus</t>
  </si>
  <si>
    <t>Time(Z)</t>
  </si>
  <si>
    <t xml:space="preserve">Nutrient </t>
  </si>
  <si>
    <t xml:space="preserve">Integrating </t>
  </si>
  <si>
    <t>Column</t>
  </si>
  <si>
    <t>Discrete</t>
  </si>
  <si>
    <t>Depth</t>
  </si>
  <si>
    <t>Range</t>
  </si>
  <si>
    <t>0 - 50 M</t>
  </si>
  <si>
    <t>Nutrients</t>
  </si>
  <si>
    <t>Values</t>
  </si>
  <si>
    <t>Integrated</t>
  </si>
  <si>
    <t>N</t>
  </si>
  <si>
    <t>S</t>
  </si>
  <si>
    <t>P</t>
  </si>
  <si>
    <t>Orion Meter</t>
  </si>
  <si>
    <t>Oxygen</t>
  </si>
  <si>
    <t>uMol/l</t>
  </si>
  <si>
    <t>TIME</t>
  </si>
  <si>
    <t>VESSEL</t>
  </si>
  <si>
    <t>LONGITUDE: 66 51.00</t>
  </si>
  <si>
    <t>Amm.</t>
  </si>
  <si>
    <t>Nitrate</t>
  </si>
  <si>
    <t>Nitrite</t>
  </si>
  <si>
    <t>ml/l</t>
  </si>
  <si>
    <t>In Situ</t>
  </si>
  <si>
    <t>BOTTLE</t>
  </si>
  <si>
    <t>:</t>
  </si>
  <si>
    <t>EXTRACTED CHLOROPHYLL &amp; NUTRIENTS</t>
  </si>
  <si>
    <t>Silicate</t>
  </si>
  <si>
    <t>1uM_depth</t>
  </si>
  <si>
    <t>% Sat</t>
  </si>
  <si>
    <t>Phosphate</t>
  </si>
  <si>
    <t>Salinometer</t>
  </si>
  <si>
    <t>Salinity</t>
  </si>
  <si>
    <t>&gt;50m</t>
  </si>
  <si>
    <t>Ammon.</t>
  </si>
  <si>
    <t>LATITUDE: 44 59.599</t>
  </si>
  <si>
    <t>LONGITUDE: 66 44.3598</t>
  </si>
  <si>
    <t>Vector</t>
  </si>
  <si>
    <t>P5</t>
  </si>
  <si>
    <t>Wolves</t>
  </si>
  <si>
    <t>BCD2009669</t>
  </si>
  <si>
    <t>09669602b.hex</t>
  </si>
  <si>
    <t>09669601</t>
  </si>
  <si>
    <t>09669601b</t>
  </si>
  <si>
    <t>09669602</t>
  </si>
  <si>
    <t>09669603</t>
  </si>
  <si>
    <t>09669604</t>
  </si>
  <si>
    <t>09669605</t>
  </si>
  <si>
    <t>09669606</t>
  </si>
  <si>
    <t>09669607</t>
  </si>
  <si>
    <t>09669608</t>
  </si>
  <si>
    <t>09669609</t>
  </si>
  <si>
    <t>09669610</t>
  </si>
  <si>
    <t>09669611</t>
  </si>
  <si>
    <t>09669612</t>
  </si>
  <si>
    <t>09669603b.hex</t>
  </si>
  <si>
    <t>09669604b.hex</t>
  </si>
  <si>
    <t>09669605b.hex</t>
  </si>
  <si>
    <t>FIXED STATION PRINCE 5 CHL RESULTS 2009</t>
  </si>
  <si>
    <t>FIXED STATION 'The Wolves' CHL RESULTS 2009</t>
  </si>
  <si>
    <t>09669606b.hex</t>
  </si>
  <si>
    <t>09669607b.hex</t>
  </si>
  <si>
    <t>09669608b.hex</t>
  </si>
  <si>
    <t>09669609b.hex</t>
  </si>
  <si>
    <t>09669610b.hex</t>
  </si>
  <si>
    <t>09669611b.hex</t>
  </si>
  <si>
    <t>09669612b.hex</t>
  </si>
  <si>
    <t>Amm</t>
  </si>
  <si>
    <t>Wolves sampling on Dec 15/CTD on Dec. 18</t>
  </si>
  <si>
    <t>Modifications to "P5_PLT"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</si>
  <si>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</si>
  <si>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</si>
  <si>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</si>
  <si>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</si>
  <si>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Prince5_chlsum_2009.xls</t>
    </r>
    <r>
      <rPr>
        <sz val="10"/>
        <rFont val="Arial"/>
        <family val="2"/>
      </rPr>
      <t xml:space="preserve"> located in \\dcnsbiona01a\BIODataSvcSrc\BIOCHEMInventory\Data_by_Year_and_Cruise\2000-2009\2009\BCD2009669\Files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</si>
  <si>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</si>
  <si>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</si>
  <si>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</si>
  <si>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</si>
  <si>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</si>
  <si>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</si>
  <si>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</si>
  <si>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</si>
  <si>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</si>
  <si>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</si>
  <si>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</si>
  <si>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j_day</t>
  </si>
  <si>
    <t>O2_Electrode</t>
  </si>
  <si>
    <t>o2_ml</t>
  </si>
  <si>
    <t>o2_um</t>
  </si>
  <si>
    <t>SiO4_Tech_F</t>
  </si>
  <si>
    <t>PO4_Tech_F</t>
  </si>
  <si>
    <t>NH3_Tech_F</t>
  </si>
  <si>
    <t>NO2_Tech_F</t>
  </si>
  <si>
    <t>Salinity_Sal_PSS</t>
  </si>
  <si>
    <t>Reid Steele, August 12 2020</t>
  </si>
  <si>
    <t xml:space="preserve">Prince 5 biolsums from 2001-2013 list NO3_Tech_F as the nitrate method, whereas all other rebooted nitrate methods use NO2NO3_Tech_F. </t>
  </si>
  <si>
    <t>The biochem reload group decided to use NO2NO3_Tech_F for sake of consistency based on the following email from Jeff Spry:</t>
  </si>
  <si>
    <t xml:space="preserve">That refers to the analysis method mostly. All the fixed stations and at sea mission samples (all AZMP really) are handled in the same way. </t>
  </si>
  <si>
    <t xml:space="preserve">We say the ‘nitrate’ concentration but it is really NO3 and a very small amount of NO2. Both are correct but someone decided to be more descriptive with  NO2NO3 version. </t>
  </si>
  <si>
    <t>Thus, I have changed NO3_Tech_F to NO2NO3_Tech_F in MAP and BIOLSUMS_FOR_RELOAD</t>
  </si>
  <si>
    <t>NO2NO3_Tech_F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</si>
</sst>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1009]d\-mmm\-yy;@"/>
    <numFmt numFmtId="166" formatCode="0.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/>
  </cellStyleXfs>
  <cellXfs count="65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1" fontId="0" fillId="0" borderId="0" xfId="0" applyNumberFormat="1"/>
    <xf numFmtId="0" fontId="2" fillId="0" borderId="0" xfId="0" applyFont="1"/>
    <xf numFmtId="14" fontId="0" fillId="0" borderId="0" xfId="0" applyNumberFormat="1"/>
    <xf numFmtId="1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164" fontId="2" fillId="0" borderId="0" xfId="0" applyNumberFormat="1" applyFont="1"/>
    <xf numFmtId="15" fontId="2" fillId="0" borderId="0" xfId="0" applyNumberFormat="1" applyFont="1"/>
    <xf numFmtId="14" fontId="2" fillId="0" borderId="0" xfId="0" applyNumberFormat="1" applyFon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/>
    <xf numFmtId="16" fontId="5" fillId="0" borderId="0" xfId="0" applyNumberFormat="1" applyFont="1"/>
    <xf numFmtId="49" fontId="5" fillId="0" borderId="0" xfId="0" applyNumberFormat="1" applyFont="1" applyAlignment="1">
      <alignment horizontal="center"/>
    </xf>
    <xf numFmtId="2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15" fontId="5" fillId="0" borderId="0" xfId="0" applyNumberFormat="1" applyFont="1"/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15" fontId="8" fillId="0" borderId="0" xfId="0" applyNumberFormat="1" applyFont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/>
    <xf numFmtId="0" fontId="8" fillId="0" borderId="0" xfId="0" applyFont="1" applyBorder="1"/>
    <xf numFmtId="166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" fillId="0" borderId="0" xfId="0" applyFont="1"/>
    <xf numFmtId="0" fontId="9" fillId="0" borderId="0" xfId="0" applyFont="1" applyAlignment="1">
      <alignment vertical="center"/>
    </xf>
  </cellXfs>
  <cellStyles count="2">
    <cellStyle name="Fix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utrients/AZMP-2009_CruzNuts_Sum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D2009-841"/>
      <sheetName val="NED2009-002"/>
      <sheetName val="HUD2009-005"/>
      <sheetName val="HUD2009-015"/>
      <sheetName val="NED2009-027"/>
      <sheetName val="HUD2009-048"/>
      <sheetName val="TEL2009-892"/>
      <sheetName val="2009-666"/>
      <sheetName val="2009-668"/>
      <sheetName val="2009-669"/>
      <sheetName val="JMartin_20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H10">
            <v>327456</v>
          </cell>
          <cell r="I10">
            <v>10.472</v>
          </cell>
          <cell r="J10">
            <v>12.920500000000001</v>
          </cell>
          <cell r="K10">
            <v>1.0665</v>
          </cell>
          <cell r="L10">
            <v>1.0110000000000001</v>
          </cell>
          <cell r="M10">
            <v>0.28049999999999997</v>
          </cell>
        </row>
        <row r="11">
          <cell r="H11">
            <v>327457</v>
          </cell>
          <cell r="I11">
            <v>10.919</v>
          </cell>
          <cell r="J11">
            <v>10.435499999999999</v>
          </cell>
          <cell r="K11">
            <v>1.101</v>
          </cell>
          <cell r="L11">
            <v>0.5595</v>
          </cell>
          <cell r="M11">
            <v>0.29099999999999998</v>
          </cell>
        </row>
        <row r="12">
          <cell r="H12">
            <v>327458</v>
          </cell>
          <cell r="I12">
            <v>10.6785</v>
          </cell>
          <cell r="J12">
            <v>10.404</v>
          </cell>
          <cell r="K12">
            <v>1.0985</v>
          </cell>
          <cell r="L12">
            <v>0.39750000000000002</v>
          </cell>
          <cell r="M12">
            <v>0.30549999999999999</v>
          </cell>
        </row>
        <row r="13">
          <cell r="H13">
            <v>327459</v>
          </cell>
          <cell r="I13">
            <v>10.661</v>
          </cell>
          <cell r="J13">
            <v>10.404</v>
          </cell>
          <cell r="K13">
            <v>1.0840000000000001</v>
          </cell>
          <cell r="L13">
            <v>0.4345</v>
          </cell>
          <cell r="M13">
            <v>0.29499999999999998</v>
          </cell>
        </row>
        <row r="14">
          <cell r="H14">
            <v>327460</v>
          </cell>
          <cell r="I14">
            <v>10.586500000000001</v>
          </cell>
          <cell r="J14">
            <v>10.3935</v>
          </cell>
          <cell r="K14">
            <v>1.1065</v>
          </cell>
          <cell r="L14">
            <v>0.2225</v>
          </cell>
          <cell r="M14">
            <v>0.28499999999999998</v>
          </cell>
        </row>
        <row r="15">
          <cell r="H15">
            <v>327461</v>
          </cell>
          <cell r="I15">
            <v>10.616499999999998</v>
          </cell>
          <cell r="J15">
            <v>10.644</v>
          </cell>
          <cell r="K15">
            <v>1.0954999999999999</v>
          </cell>
          <cell r="L15">
            <v>0.53149999999999997</v>
          </cell>
          <cell r="M15">
            <v>0.30399999999999999</v>
          </cell>
        </row>
        <row r="16">
          <cell r="H16">
            <v>327462</v>
          </cell>
          <cell r="I16">
            <v>10.6225</v>
          </cell>
          <cell r="J16">
            <v>11.113</v>
          </cell>
          <cell r="K16">
            <v>1.1299999999999999</v>
          </cell>
          <cell r="L16">
            <v>0.88050000000000006</v>
          </cell>
          <cell r="M16">
            <v>0.308</v>
          </cell>
        </row>
        <row r="17">
          <cell r="H17">
            <v>327463</v>
          </cell>
          <cell r="I17">
            <v>10.5905</v>
          </cell>
          <cell r="J17">
            <v>11.321</v>
          </cell>
          <cell r="K17">
            <v>1.0874999999999999</v>
          </cell>
          <cell r="L17">
            <v>0.66399999999999992</v>
          </cell>
          <cell r="M17">
            <v>0.29499999999999998</v>
          </cell>
        </row>
        <row r="18">
          <cell r="H18">
            <v>327464</v>
          </cell>
          <cell r="I18">
            <v>9.9809999999999999</v>
          </cell>
          <cell r="J18">
            <v>13.555</v>
          </cell>
          <cell r="K18">
            <v>1.008</v>
          </cell>
          <cell r="L18">
            <v>1.6094999999999999</v>
          </cell>
          <cell r="M18">
            <v>0.27650000000000002</v>
          </cell>
        </row>
        <row r="19">
          <cell r="H19">
            <v>327465</v>
          </cell>
          <cell r="I19">
            <v>10.791</v>
          </cell>
          <cell r="J19">
            <v>10.57</v>
          </cell>
          <cell r="K19">
            <v>1.129</v>
          </cell>
          <cell r="L19">
            <v>1.069</v>
          </cell>
          <cell r="M19">
            <v>0.28149999999999997</v>
          </cell>
        </row>
        <row r="20">
          <cell r="H20">
            <v>327466</v>
          </cell>
          <cell r="I20">
            <v>10.7685</v>
          </cell>
          <cell r="J20">
            <v>10.851000000000001</v>
          </cell>
          <cell r="K20">
            <v>1.0655000000000001</v>
          </cell>
          <cell r="L20">
            <v>0.4355</v>
          </cell>
          <cell r="M20">
            <v>0.29099999999999998</v>
          </cell>
        </row>
        <row r="21">
          <cell r="H21">
            <v>327467</v>
          </cell>
          <cell r="I21">
            <v>9.6024999999999991</v>
          </cell>
          <cell r="J21">
            <v>9.5904999999999987</v>
          </cell>
          <cell r="K21">
            <v>0.94900000000000007</v>
          </cell>
          <cell r="L21">
            <v>1.6739999999999999</v>
          </cell>
          <cell r="M21">
            <v>0.39449999999999996</v>
          </cell>
        </row>
        <row r="22">
          <cell r="H22">
            <v>327468</v>
          </cell>
          <cell r="I22">
            <v>10.564499999999999</v>
          </cell>
          <cell r="J22">
            <v>10.622</v>
          </cell>
          <cell r="K22">
            <v>1.0620000000000001</v>
          </cell>
          <cell r="L22">
            <v>0.41349999999999998</v>
          </cell>
          <cell r="M22">
            <v>0.28399999999999997</v>
          </cell>
        </row>
        <row r="23">
          <cell r="H23">
            <v>327469</v>
          </cell>
          <cell r="I23">
            <v>10.369</v>
          </cell>
          <cell r="J23">
            <v>10.945</v>
          </cell>
          <cell r="K23">
            <v>1.0465</v>
          </cell>
          <cell r="L23">
            <v>0.96799999999999997</v>
          </cell>
          <cell r="M23">
            <v>0.29899999999999999</v>
          </cell>
        </row>
        <row r="24">
          <cell r="H24">
            <v>327470</v>
          </cell>
          <cell r="I24">
            <v>10.292999999999999</v>
          </cell>
          <cell r="J24">
            <v>11.466000000000001</v>
          </cell>
          <cell r="K24">
            <v>1.0449999999999999</v>
          </cell>
          <cell r="L24">
            <v>1.2570000000000001</v>
          </cell>
          <cell r="M24">
            <v>0.309</v>
          </cell>
        </row>
        <row r="25">
          <cell r="H25">
            <v>327471</v>
          </cell>
          <cell r="I25">
            <v>10.525</v>
          </cell>
          <cell r="J25">
            <v>12.3005</v>
          </cell>
          <cell r="K25">
            <v>1.0175000000000001</v>
          </cell>
          <cell r="L25">
            <v>1.2414999999999998</v>
          </cell>
          <cell r="M25">
            <v>0.29549999999999998</v>
          </cell>
        </row>
        <row r="26">
          <cell r="H26">
            <v>327472</v>
          </cell>
          <cell r="I26">
            <v>9.1560000000000006</v>
          </cell>
          <cell r="J26">
            <v>16.132999999999999</v>
          </cell>
          <cell r="K26">
            <v>0.87250000000000005</v>
          </cell>
          <cell r="L26">
            <v>1.64</v>
          </cell>
          <cell r="M26">
            <v>0.29049999999999998</v>
          </cell>
        </row>
        <row r="27">
          <cell r="H27">
            <v>327473</v>
          </cell>
          <cell r="I27">
            <v>9.7059999999999995</v>
          </cell>
          <cell r="J27">
            <v>10.1</v>
          </cell>
          <cell r="K27">
            <v>0.98250000000000004</v>
          </cell>
          <cell r="L27">
            <v>0.61650000000000005</v>
          </cell>
          <cell r="M27">
            <v>0.26500000000000001</v>
          </cell>
        </row>
        <row r="28">
          <cell r="H28">
            <v>327474</v>
          </cell>
          <cell r="I28">
            <v>9.6819999999999986</v>
          </cell>
          <cell r="J28">
            <v>10.0375</v>
          </cell>
          <cell r="K28">
            <v>0.95950000000000002</v>
          </cell>
          <cell r="L28">
            <v>0.44</v>
          </cell>
          <cell r="M28">
            <v>0.26500000000000001</v>
          </cell>
        </row>
        <row r="29">
          <cell r="H29">
            <v>327475</v>
          </cell>
          <cell r="I29">
            <v>9.3455000000000013</v>
          </cell>
          <cell r="J29">
            <v>9.6415000000000006</v>
          </cell>
          <cell r="K29">
            <v>0.95</v>
          </cell>
          <cell r="L29">
            <v>0.63300000000000001</v>
          </cell>
          <cell r="M29">
            <v>0.27250000000000002</v>
          </cell>
        </row>
        <row r="30">
          <cell r="H30">
            <v>327476</v>
          </cell>
          <cell r="I30">
            <v>9.7304999999999993</v>
          </cell>
          <cell r="J30">
            <v>9.6</v>
          </cell>
          <cell r="K30">
            <v>0.97899999999999998</v>
          </cell>
          <cell r="L30">
            <v>0.47799999999999998</v>
          </cell>
          <cell r="M30">
            <v>0.26800000000000002</v>
          </cell>
        </row>
        <row r="31">
          <cell r="H31">
            <v>327477</v>
          </cell>
          <cell r="I31">
            <v>9.56</v>
          </cell>
          <cell r="J31">
            <v>9.9749999999999996</v>
          </cell>
          <cell r="K31">
            <v>0.99849999999999994</v>
          </cell>
          <cell r="L31">
            <v>0.95599999999999996</v>
          </cell>
          <cell r="M31">
            <v>0.26950000000000002</v>
          </cell>
        </row>
        <row r="32">
          <cell r="H32">
            <v>327478</v>
          </cell>
          <cell r="I32">
            <v>9.3840000000000003</v>
          </cell>
          <cell r="J32">
            <v>10.547499999999999</v>
          </cell>
          <cell r="K32">
            <v>0.98649999999999993</v>
          </cell>
          <cell r="L32">
            <v>1.2570000000000001</v>
          </cell>
          <cell r="M32">
            <v>0.28200000000000003</v>
          </cell>
        </row>
        <row r="33">
          <cell r="H33">
            <v>327479</v>
          </cell>
          <cell r="I33">
            <v>9.843</v>
          </cell>
          <cell r="J33">
            <v>11.484999999999999</v>
          </cell>
          <cell r="K33">
            <v>0.96750000000000003</v>
          </cell>
          <cell r="L33">
            <v>0.82850000000000001</v>
          </cell>
          <cell r="M33">
            <v>0.27700000000000002</v>
          </cell>
        </row>
        <row r="34">
          <cell r="H34">
            <v>327480</v>
          </cell>
          <cell r="I34">
            <v>6.3059999999999992</v>
          </cell>
          <cell r="J34">
            <v>20.031500000000001</v>
          </cell>
          <cell r="K34">
            <v>0.57099999999999995</v>
          </cell>
          <cell r="L34">
            <v>1.6274999999999999</v>
          </cell>
          <cell r="M34">
            <v>0.255</v>
          </cell>
        </row>
        <row r="35">
          <cell r="H35">
            <v>327481</v>
          </cell>
          <cell r="I35">
            <v>9.3330000000000002</v>
          </cell>
          <cell r="J35">
            <v>10.443</v>
          </cell>
          <cell r="K35">
            <v>0.90800000000000003</v>
          </cell>
          <cell r="L35">
            <v>0.86799999999999999</v>
          </cell>
          <cell r="M35">
            <v>0.3105</v>
          </cell>
        </row>
        <row r="36">
          <cell r="H36">
            <v>327482</v>
          </cell>
          <cell r="I36">
            <v>9.2584999999999997</v>
          </cell>
          <cell r="J36">
            <v>10.359500000000001</v>
          </cell>
          <cell r="K36">
            <v>0.89650000000000007</v>
          </cell>
          <cell r="L36">
            <v>0.71450000000000002</v>
          </cell>
          <cell r="M36">
            <v>0.30499999999999999</v>
          </cell>
        </row>
        <row r="37">
          <cell r="H37">
            <v>327483</v>
          </cell>
          <cell r="I37">
            <v>9.2040000000000006</v>
          </cell>
          <cell r="J37">
            <v>9.8699999999999992</v>
          </cell>
          <cell r="K37">
            <v>0.90249999999999997</v>
          </cell>
          <cell r="L37">
            <v>0.48549999999999999</v>
          </cell>
          <cell r="M37">
            <v>0.29349999999999998</v>
          </cell>
        </row>
        <row r="38">
          <cell r="H38">
            <v>327484</v>
          </cell>
          <cell r="I38">
            <v>9.3760000000000012</v>
          </cell>
          <cell r="J38">
            <v>8.8919999999999995</v>
          </cell>
          <cell r="K38">
            <v>0.94399999999999995</v>
          </cell>
          <cell r="L38">
            <v>0.314</v>
          </cell>
          <cell r="M38">
            <v>0.309</v>
          </cell>
        </row>
        <row r="39">
          <cell r="H39">
            <v>327485</v>
          </cell>
          <cell r="I39">
            <v>8.3535000000000004</v>
          </cell>
          <cell r="J39">
            <v>11.202500000000001</v>
          </cell>
          <cell r="K39">
            <v>0.85149999999999992</v>
          </cell>
          <cell r="L39">
            <v>1.248</v>
          </cell>
          <cell r="M39">
            <v>0.3115</v>
          </cell>
        </row>
        <row r="40">
          <cell r="H40">
            <v>327486</v>
          </cell>
          <cell r="I40">
            <v>8.6754999999999995</v>
          </cell>
          <cell r="J40">
            <v>11.7645</v>
          </cell>
          <cell r="K40">
            <v>0.88749999999999996</v>
          </cell>
          <cell r="L40">
            <v>1.9590000000000001</v>
          </cell>
          <cell r="M40">
            <v>0.34050000000000002</v>
          </cell>
        </row>
        <row r="41">
          <cell r="H41">
            <v>327487</v>
          </cell>
          <cell r="I41">
            <v>7.0564999999999998</v>
          </cell>
          <cell r="J41">
            <v>14.632000000000001</v>
          </cell>
          <cell r="K41">
            <v>0.57850000000000001</v>
          </cell>
          <cell r="L41">
            <v>1.5529999999999999</v>
          </cell>
          <cell r="M41">
            <v>0.28599999999999998</v>
          </cell>
        </row>
        <row r="42">
          <cell r="H42">
            <v>327488</v>
          </cell>
          <cell r="I42">
            <v>3.3745000000000003</v>
          </cell>
          <cell r="J42">
            <v>7.5410000000000004</v>
          </cell>
          <cell r="K42">
            <v>0.53749999999999998</v>
          </cell>
          <cell r="L42">
            <v>1.1859999999999999</v>
          </cell>
          <cell r="M42">
            <v>0.29649999999999999</v>
          </cell>
        </row>
        <row r="43">
          <cell r="H43">
            <v>327489</v>
          </cell>
          <cell r="I43">
            <v>6.3179999999999996</v>
          </cell>
          <cell r="J43">
            <v>6.7930000000000001</v>
          </cell>
          <cell r="K43">
            <v>0.73350000000000004</v>
          </cell>
          <cell r="L43">
            <v>2.2050000000000001</v>
          </cell>
          <cell r="M43">
            <v>0.38</v>
          </cell>
        </row>
        <row r="44">
          <cell r="H44">
            <v>327490</v>
          </cell>
          <cell r="I44">
            <v>5.6839999999999993</v>
          </cell>
          <cell r="J44">
            <v>6.1084999999999994</v>
          </cell>
          <cell r="K44">
            <v>0.7</v>
          </cell>
          <cell r="L44">
            <v>0.42349999999999999</v>
          </cell>
          <cell r="M44">
            <v>0.35199999999999998</v>
          </cell>
        </row>
        <row r="45">
          <cell r="H45">
            <v>327491</v>
          </cell>
          <cell r="I45">
            <v>7.7394999999999996</v>
          </cell>
          <cell r="J45">
            <v>7.4060000000000006</v>
          </cell>
          <cell r="K45">
            <v>0.86250000000000004</v>
          </cell>
          <cell r="L45">
            <v>0.49149999999999999</v>
          </cell>
          <cell r="M45">
            <v>0.35549999999999998</v>
          </cell>
        </row>
        <row r="46">
          <cell r="H46">
            <v>327492</v>
          </cell>
          <cell r="I46">
            <v>8.7605000000000004</v>
          </cell>
          <cell r="J46">
            <v>8.2475000000000005</v>
          </cell>
          <cell r="K46">
            <v>0.95550000000000002</v>
          </cell>
          <cell r="L46">
            <v>1.272</v>
          </cell>
          <cell r="M46">
            <v>0.3785</v>
          </cell>
        </row>
        <row r="47">
          <cell r="H47">
            <v>327493</v>
          </cell>
          <cell r="I47">
            <v>6.6405000000000003</v>
          </cell>
          <cell r="J47">
            <v>7.5830000000000002</v>
          </cell>
          <cell r="K47">
            <v>0.745</v>
          </cell>
          <cell r="L47">
            <v>1.2690000000000001</v>
          </cell>
          <cell r="M47">
            <v>0.35849999999999999</v>
          </cell>
        </row>
        <row r="48">
          <cell r="H48">
            <v>327494</v>
          </cell>
          <cell r="I48">
            <v>6.3789999999999996</v>
          </cell>
          <cell r="J48">
            <v>6.5760000000000005</v>
          </cell>
          <cell r="K48">
            <v>0.76400000000000001</v>
          </cell>
          <cell r="L48">
            <v>2.1164999999999998</v>
          </cell>
          <cell r="M48">
            <v>0.36899999999999999</v>
          </cell>
        </row>
        <row r="49">
          <cell r="H49">
            <v>327495</v>
          </cell>
          <cell r="I49">
            <v>0.83349999999999991</v>
          </cell>
          <cell r="J49">
            <v>0.73299999999999998</v>
          </cell>
          <cell r="K49">
            <v>0.33599999999999997</v>
          </cell>
          <cell r="L49">
            <v>1.7970000000000002</v>
          </cell>
          <cell r="M49">
            <v>0.16049999999999998</v>
          </cell>
        </row>
        <row r="50">
          <cell r="H50">
            <v>327496</v>
          </cell>
          <cell r="I50">
            <v>2.09</v>
          </cell>
          <cell r="J50">
            <v>5.7255000000000003</v>
          </cell>
          <cell r="K50">
            <v>0.43049999999999999</v>
          </cell>
          <cell r="L50">
            <v>1.7030000000000001</v>
          </cell>
          <cell r="M50">
            <v>0.28100000000000003</v>
          </cell>
        </row>
        <row r="51">
          <cell r="H51">
            <v>327497</v>
          </cell>
          <cell r="I51">
            <v>4.7729999999999997</v>
          </cell>
          <cell r="J51">
            <v>7.2610000000000001</v>
          </cell>
          <cell r="K51">
            <v>0.58650000000000002</v>
          </cell>
          <cell r="L51">
            <v>1.984</v>
          </cell>
          <cell r="M51">
            <v>0.38350000000000001</v>
          </cell>
        </row>
        <row r="52">
          <cell r="H52">
            <v>327498</v>
          </cell>
          <cell r="I52">
            <v>5.8304999999999998</v>
          </cell>
          <cell r="J52">
            <v>7.3339999999999996</v>
          </cell>
          <cell r="K52">
            <v>0.67799999999999994</v>
          </cell>
          <cell r="L52">
            <v>0.624</v>
          </cell>
          <cell r="M52">
            <v>0.44650000000000001</v>
          </cell>
        </row>
        <row r="53">
          <cell r="H53">
            <v>327499</v>
          </cell>
          <cell r="I53">
            <v>7.6920000000000002</v>
          </cell>
          <cell r="J53">
            <v>7.5519999999999996</v>
          </cell>
          <cell r="K53">
            <v>0.82850000000000001</v>
          </cell>
          <cell r="L53">
            <v>1.002</v>
          </cell>
          <cell r="M53">
            <v>0.378</v>
          </cell>
        </row>
        <row r="54">
          <cell r="H54">
            <v>327500</v>
          </cell>
          <cell r="I54">
            <v>8.3979999999999997</v>
          </cell>
          <cell r="J54">
            <v>7.8535000000000004</v>
          </cell>
          <cell r="K54">
            <v>0.91050000000000009</v>
          </cell>
          <cell r="L54">
            <v>0.77350000000000008</v>
          </cell>
          <cell r="M54">
            <v>0.38150000000000001</v>
          </cell>
        </row>
        <row r="55">
          <cell r="H55">
            <v>340501</v>
          </cell>
          <cell r="I55">
            <v>5.54</v>
          </cell>
          <cell r="J55">
            <v>7.9154999999999998</v>
          </cell>
          <cell r="K55">
            <v>0.66549999999999998</v>
          </cell>
          <cell r="L55">
            <v>1.8105000000000002</v>
          </cell>
          <cell r="M55">
            <v>0.35349999999999998</v>
          </cell>
        </row>
        <row r="56">
          <cell r="H56">
            <v>340502</v>
          </cell>
          <cell r="I56">
            <v>5.3755000000000006</v>
          </cell>
          <cell r="J56">
            <v>6.6704999999999997</v>
          </cell>
          <cell r="K56">
            <v>0.69550000000000001</v>
          </cell>
          <cell r="L56">
            <v>1.4805000000000001</v>
          </cell>
          <cell r="M56">
            <v>0.36449999999999999</v>
          </cell>
        </row>
        <row r="57">
          <cell r="H57">
            <v>340503</v>
          </cell>
          <cell r="I57">
            <v>0.71699999999999997</v>
          </cell>
          <cell r="J57">
            <v>0.624</v>
          </cell>
          <cell r="K57">
            <v>0.22450000000000001</v>
          </cell>
          <cell r="L57">
            <v>0.84450000000000003</v>
          </cell>
          <cell r="M57">
            <v>0.14849999999999999</v>
          </cell>
        </row>
        <row r="58">
          <cell r="H58">
            <v>340504</v>
          </cell>
          <cell r="I58">
            <v>1.0075000000000001</v>
          </cell>
          <cell r="J58">
            <v>2.7650000000000001</v>
          </cell>
          <cell r="K58">
            <v>0.26800000000000002</v>
          </cell>
          <cell r="L58">
            <v>0.83050000000000002</v>
          </cell>
          <cell r="M58">
            <v>0.16200000000000001</v>
          </cell>
        </row>
        <row r="59">
          <cell r="H59">
            <v>340505</v>
          </cell>
          <cell r="I59">
            <v>2.0579999999999998</v>
          </cell>
          <cell r="J59">
            <v>5.758</v>
          </cell>
          <cell r="K59">
            <v>0.40500000000000003</v>
          </cell>
          <cell r="L59">
            <v>1.081</v>
          </cell>
          <cell r="M59">
            <v>0.27350000000000002</v>
          </cell>
        </row>
        <row r="60">
          <cell r="H60">
            <v>340506</v>
          </cell>
          <cell r="I60">
            <v>4.1645000000000003</v>
          </cell>
          <cell r="J60">
            <v>3.3765000000000001</v>
          </cell>
          <cell r="K60">
            <v>0.60850000000000004</v>
          </cell>
          <cell r="L60">
            <v>0.67449999999999999</v>
          </cell>
          <cell r="M60">
            <v>0.29449999999999998</v>
          </cell>
        </row>
        <row r="61">
          <cell r="H61">
            <v>340507</v>
          </cell>
          <cell r="I61">
            <v>7.3780000000000001</v>
          </cell>
          <cell r="J61">
            <v>6.4009999999999998</v>
          </cell>
          <cell r="K61">
            <v>0.80249999999999999</v>
          </cell>
          <cell r="L61">
            <v>0.93199999999999994</v>
          </cell>
          <cell r="M61">
            <v>0.36599999999999999</v>
          </cell>
        </row>
        <row r="62">
          <cell r="H62">
            <v>340508</v>
          </cell>
          <cell r="I62">
            <v>8.0504999999999995</v>
          </cell>
          <cell r="J62">
            <v>6.9510000000000005</v>
          </cell>
          <cell r="K62">
            <v>0.87250000000000005</v>
          </cell>
          <cell r="L62">
            <v>1.0149999999999999</v>
          </cell>
          <cell r="M62">
            <v>0.38300000000000001</v>
          </cell>
        </row>
        <row r="63">
          <cell r="H63">
            <v>340509</v>
          </cell>
          <cell r="I63">
            <v>2.9085000000000001</v>
          </cell>
          <cell r="J63">
            <v>7.5425000000000004</v>
          </cell>
          <cell r="K63">
            <v>0.41599999999999998</v>
          </cell>
          <cell r="L63">
            <v>0.60850000000000004</v>
          </cell>
          <cell r="M63">
            <v>0.26200000000000001</v>
          </cell>
        </row>
        <row r="64">
          <cell r="H64">
            <v>340510</v>
          </cell>
          <cell r="I64">
            <v>1.397</v>
          </cell>
          <cell r="J64">
            <v>4.0599999999999996</v>
          </cell>
          <cell r="K64">
            <v>0.34749999999999998</v>
          </cell>
          <cell r="L64">
            <v>1.0095000000000001</v>
          </cell>
          <cell r="M64">
            <v>0.22650000000000001</v>
          </cell>
        </row>
        <row r="65">
          <cell r="H65">
            <v>340511</v>
          </cell>
          <cell r="I65">
            <v>0.84399999999999997</v>
          </cell>
          <cell r="J65">
            <v>4.2474999999999996</v>
          </cell>
          <cell r="K65">
            <v>0.1925</v>
          </cell>
          <cell r="L65">
            <v>0.88700000000000001</v>
          </cell>
          <cell r="M65">
            <v>0.154</v>
          </cell>
        </row>
        <row r="66">
          <cell r="H66">
            <v>340512</v>
          </cell>
          <cell r="I66">
            <v>2.0649999999999999</v>
          </cell>
          <cell r="J66">
            <v>2.8405</v>
          </cell>
          <cell r="K66">
            <v>0.52849999999999997</v>
          </cell>
          <cell r="L66">
            <v>1.2555000000000001</v>
          </cell>
          <cell r="M66">
            <v>0.253</v>
          </cell>
        </row>
        <row r="67">
          <cell r="H67">
            <v>340513</v>
          </cell>
          <cell r="I67">
            <v>0.89650000000000007</v>
          </cell>
          <cell r="J67">
            <v>0.80400000000000005</v>
          </cell>
          <cell r="K67">
            <v>0.36499999999999999</v>
          </cell>
          <cell r="L67">
            <v>0.80249999999999999</v>
          </cell>
          <cell r="M67">
            <v>0.14949999999999999</v>
          </cell>
        </row>
        <row r="68">
          <cell r="H68">
            <v>340514</v>
          </cell>
          <cell r="I68">
            <v>1.1520000000000001</v>
          </cell>
          <cell r="J68">
            <v>1.0525</v>
          </cell>
          <cell r="K68">
            <v>0.38950000000000001</v>
          </cell>
          <cell r="L68">
            <v>0.30249999999999999</v>
          </cell>
          <cell r="M68">
            <v>0.191</v>
          </cell>
        </row>
        <row r="69">
          <cell r="H69">
            <v>340515</v>
          </cell>
          <cell r="I69">
            <v>1.927</v>
          </cell>
          <cell r="J69">
            <v>1.456</v>
          </cell>
          <cell r="K69">
            <v>0.46199999999999997</v>
          </cell>
          <cell r="L69">
            <v>0.36050000000000004</v>
          </cell>
          <cell r="M69">
            <v>0.2135</v>
          </cell>
        </row>
        <row r="70">
          <cell r="H70">
            <v>340516</v>
          </cell>
          <cell r="I70">
            <v>7.1520000000000001</v>
          </cell>
          <cell r="J70">
            <v>8.7579999999999991</v>
          </cell>
          <cell r="K70">
            <v>0.88200000000000001</v>
          </cell>
          <cell r="L70">
            <v>1.0229999999999999</v>
          </cell>
          <cell r="M70">
            <v>0.38800000000000001</v>
          </cell>
        </row>
        <row r="71">
          <cell r="H71">
            <v>340517</v>
          </cell>
          <cell r="I71">
            <v>1.175</v>
          </cell>
          <cell r="J71">
            <v>1.3325</v>
          </cell>
          <cell r="K71">
            <v>0.40049999999999997</v>
          </cell>
          <cell r="L71">
            <v>0.48749999999999999</v>
          </cell>
          <cell r="M71">
            <v>0.18049999999999999</v>
          </cell>
        </row>
        <row r="72">
          <cell r="H72">
            <v>340518</v>
          </cell>
          <cell r="I72">
            <v>2.016</v>
          </cell>
          <cell r="J72">
            <v>1.7770000000000001</v>
          </cell>
          <cell r="K72">
            <v>0.51749999999999996</v>
          </cell>
          <cell r="L72">
            <v>0.88450000000000006</v>
          </cell>
          <cell r="M72">
            <v>0.23949999999999999</v>
          </cell>
        </row>
        <row r="73">
          <cell r="H73">
            <v>340519</v>
          </cell>
          <cell r="I73">
            <v>1.1200000000000001</v>
          </cell>
          <cell r="J73">
            <v>0.96199999999999997</v>
          </cell>
          <cell r="K73">
            <v>0.39549999999999996</v>
          </cell>
          <cell r="L73">
            <v>1.0129999999999999</v>
          </cell>
          <cell r="M73">
            <v>0.1865</v>
          </cell>
        </row>
        <row r="74">
          <cell r="H74">
            <v>340520</v>
          </cell>
          <cell r="I74">
            <v>1.5230000000000001</v>
          </cell>
          <cell r="J74">
            <v>3.6905000000000001</v>
          </cell>
          <cell r="K74">
            <v>0.48899999999999999</v>
          </cell>
          <cell r="L74">
            <v>2.0205000000000002</v>
          </cell>
          <cell r="M74">
            <v>0.2465</v>
          </cell>
        </row>
        <row r="75">
          <cell r="H75">
            <v>340521</v>
          </cell>
          <cell r="I75">
            <v>1.8625</v>
          </cell>
          <cell r="J75">
            <v>1.0659999999999998</v>
          </cell>
          <cell r="K75">
            <v>0.50649999999999995</v>
          </cell>
          <cell r="L75">
            <v>1.2024999999999999</v>
          </cell>
          <cell r="M75">
            <v>0.27700000000000002</v>
          </cell>
        </row>
        <row r="76">
          <cell r="H76">
            <v>340522</v>
          </cell>
          <cell r="I76">
            <v>3.1549999999999998</v>
          </cell>
          <cell r="J76">
            <v>1.7785</v>
          </cell>
          <cell r="K76">
            <v>0.59949999999999992</v>
          </cell>
          <cell r="L76">
            <v>0.76700000000000002</v>
          </cell>
          <cell r="M76">
            <v>0.32900000000000001</v>
          </cell>
        </row>
        <row r="77">
          <cell r="H77">
            <v>340523</v>
          </cell>
          <cell r="I77">
            <v>4.0579999999999998</v>
          </cell>
          <cell r="J77">
            <v>2.5955000000000004</v>
          </cell>
          <cell r="K77">
            <v>0.6865</v>
          </cell>
          <cell r="L77">
            <v>0.82750000000000001</v>
          </cell>
          <cell r="M77">
            <v>0.35749999999999998</v>
          </cell>
        </row>
        <row r="78">
          <cell r="H78">
            <v>340524</v>
          </cell>
          <cell r="I78">
            <v>6.0694999999999997</v>
          </cell>
          <cell r="J78">
            <v>4.5605000000000002</v>
          </cell>
          <cell r="K78">
            <v>0.82899999999999996</v>
          </cell>
          <cell r="L78">
            <v>0.85699999999999998</v>
          </cell>
          <cell r="M78">
            <v>0.40449999999999997</v>
          </cell>
        </row>
        <row r="79">
          <cell r="H79">
            <v>340525</v>
          </cell>
          <cell r="I79">
            <v>0.84799999999999998</v>
          </cell>
          <cell r="J79">
            <v>0.77800000000000002</v>
          </cell>
          <cell r="K79">
            <v>0.33400000000000002</v>
          </cell>
          <cell r="L79">
            <v>0.74299999999999999</v>
          </cell>
          <cell r="M79">
            <v>0.151</v>
          </cell>
        </row>
        <row r="80">
          <cell r="H80">
            <v>340526</v>
          </cell>
          <cell r="I80">
            <v>1.0920000000000001</v>
          </cell>
          <cell r="J80">
            <v>0.6855</v>
          </cell>
          <cell r="K80">
            <v>0.4325</v>
          </cell>
          <cell r="L80">
            <v>0.76899999999999991</v>
          </cell>
          <cell r="M80">
            <v>0.1835</v>
          </cell>
        </row>
        <row r="81">
          <cell r="H81">
            <v>340527</v>
          </cell>
          <cell r="I81">
            <v>0.88650000000000007</v>
          </cell>
          <cell r="J81">
            <v>0.5625</v>
          </cell>
          <cell r="K81">
            <v>0.3755</v>
          </cell>
          <cell r="L81">
            <v>0.84550000000000003</v>
          </cell>
          <cell r="M81">
            <v>0.21</v>
          </cell>
        </row>
        <row r="82">
          <cell r="H82">
            <v>340528</v>
          </cell>
          <cell r="I82">
            <v>1.7475000000000001</v>
          </cell>
          <cell r="J82">
            <v>3.0514999999999999</v>
          </cell>
          <cell r="K82">
            <v>0.57650000000000001</v>
          </cell>
          <cell r="L82">
            <v>1.4689999999999999</v>
          </cell>
          <cell r="M82">
            <v>0.28700000000000003</v>
          </cell>
        </row>
        <row r="83">
          <cell r="H83">
            <v>340529</v>
          </cell>
          <cell r="I83">
            <v>1.8125</v>
          </cell>
          <cell r="J83">
            <v>1.2195</v>
          </cell>
          <cell r="K83">
            <v>0.502</v>
          </cell>
          <cell r="L83">
            <v>1.012</v>
          </cell>
          <cell r="M83">
            <v>0.28549999999999998</v>
          </cell>
        </row>
        <row r="84">
          <cell r="H84">
            <v>340530</v>
          </cell>
          <cell r="I84">
            <v>2.8340000000000001</v>
          </cell>
          <cell r="J84">
            <v>1.669</v>
          </cell>
          <cell r="K84">
            <v>0.61699999999999999</v>
          </cell>
          <cell r="L84">
            <v>0.67900000000000005</v>
          </cell>
          <cell r="M84">
            <v>0.34099999999999997</v>
          </cell>
        </row>
        <row r="85">
          <cell r="H85">
            <v>340531</v>
          </cell>
          <cell r="I85">
            <v>4.4395000000000007</v>
          </cell>
          <cell r="J85">
            <v>2.7075</v>
          </cell>
          <cell r="K85">
            <v>0.73299999999999998</v>
          </cell>
          <cell r="L85">
            <v>0.88500000000000001</v>
          </cell>
          <cell r="M85">
            <v>0.38450000000000001</v>
          </cell>
        </row>
        <row r="86">
          <cell r="H86">
            <v>340532</v>
          </cell>
          <cell r="I86">
            <v>6.0139999999999993</v>
          </cell>
          <cell r="J86">
            <v>4.3045</v>
          </cell>
          <cell r="K86">
            <v>0.87450000000000006</v>
          </cell>
          <cell r="L86">
            <v>1.0465</v>
          </cell>
          <cell r="M86">
            <v>0.41649999999999998</v>
          </cell>
        </row>
        <row r="87">
          <cell r="H87">
            <v>340533</v>
          </cell>
          <cell r="I87">
            <v>0.78800000000000003</v>
          </cell>
          <cell r="J87">
            <v>0.61199999999999999</v>
          </cell>
          <cell r="K87">
            <v>0.36849999999999999</v>
          </cell>
          <cell r="L87">
            <v>0.57899999999999996</v>
          </cell>
          <cell r="M87">
            <v>0.1825</v>
          </cell>
        </row>
        <row r="88">
          <cell r="H88">
            <v>340534</v>
          </cell>
          <cell r="I88">
            <v>1.1399999999999999</v>
          </cell>
          <cell r="J88">
            <v>0.87250000000000005</v>
          </cell>
          <cell r="K88">
            <v>0.46150000000000002</v>
          </cell>
          <cell r="L88">
            <v>0.72599999999999998</v>
          </cell>
          <cell r="M88">
            <v>0.23449999999999999</v>
          </cell>
        </row>
        <row r="89">
          <cell r="H89">
            <v>340535</v>
          </cell>
          <cell r="I89">
            <v>0.88400000000000001</v>
          </cell>
          <cell r="J89">
            <v>0.92849999999999999</v>
          </cell>
          <cell r="K89">
            <v>0.42599999999999999</v>
          </cell>
          <cell r="L89">
            <v>0.6855</v>
          </cell>
          <cell r="M89">
            <v>0.19</v>
          </cell>
        </row>
        <row r="90">
          <cell r="H90">
            <v>340536</v>
          </cell>
          <cell r="I90">
            <v>2.0920000000000001</v>
          </cell>
          <cell r="J90">
            <v>3.5369999999999999</v>
          </cell>
          <cell r="K90">
            <v>0.47799999999999998</v>
          </cell>
          <cell r="L90">
            <v>1.4890000000000001</v>
          </cell>
          <cell r="M90">
            <v>0.255</v>
          </cell>
        </row>
        <row r="91">
          <cell r="H91">
            <v>340537</v>
          </cell>
          <cell r="I91">
            <v>0.67200000000000004</v>
          </cell>
          <cell r="J91">
            <v>2.6604999999999999</v>
          </cell>
          <cell r="K91">
            <v>0.27649999999999997</v>
          </cell>
          <cell r="L91">
            <v>0.64200000000000002</v>
          </cell>
          <cell r="M91">
            <v>0.13900000000000001</v>
          </cell>
        </row>
        <row r="92">
          <cell r="H92">
            <v>340538</v>
          </cell>
          <cell r="I92">
            <v>2.0569999999999999</v>
          </cell>
          <cell r="J92">
            <v>1.3774999999999999</v>
          </cell>
          <cell r="K92">
            <v>0.51</v>
          </cell>
          <cell r="L92">
            <v>0.74250000000000005</v>
          </cell>
          <cell r="M92">
            <v>0.3135</v>
          </cell>
        </row>
        <row r="93">
          <cell r="H93">
            <v>340539</v>
          </cell>
          <cell r="I93">
            <v>3.6719999999999997</v>
          </cell>
          <cell r="J93">
            <v>2.2685</v>
          </cell>
          <cell r="K93">
            <v>0.66949999999999998</v>
          </cell>
          <cell r="L93">
            <v>1.2765</v>
          </cell>
          <cell r="M93">
            <v>0.32200000000000001</v>
          </cell>
        </row>
        <row r="94">
          <cell r="H94">
            <v>340540</v>
          </cell>
          <cell r="I94">
            <v>6.1504999999999992</v>
          </cell>
          <cell r="J94">
            <v>4.7789999999999999</v>
          </cell>
          <cell r="K94">
            <v>0.86050000000000004</v>
          </cell>
          <cell r="L94">
            <v>1.1955</v>
          </cell>
          <cell r="M94">
            <v>0.35549999999999998</v>
          </cell>
        </row>
        <row r="95">
          <cell r="H95">
            <v>340541</v>
          </cell>
          <cell r="I95">
            <v>0.628</v>
          </cell>
          <cell r="J95">
            <v>2.7309999999999999</v>
          </cell>
          <cell r="K95">
            <v>0.28100000000000003</v>
          </cell>
          <cell r="L95">
            <v>0.57250000000000001</v>
          </cell>
          <cell r="M95">
            <v>0.13500000000000001</v>
          </cell>
        </row>
        <row r="96">
          <cell r="H96">
            <v>340542</v>
          </cell>
          <cell r="I96">
            <v>1.0615000000000001</v>
          </cell>
          <cell r="J96">
            <v>2.84</v>
          </cell>
          <cell r="K96">
            <v>0.38300000000000001</v>
          </cell>
          <cell r="L96">
            <v>0.996</v>
          </cell>
          <cell r="M96">
            <v>0.22750000000000001</v>
          </cell>
        </row>
        <row r="97">
          <cell r="H97">
            <v>340543</v>
          </cell>
          <cell r="I97">
            <v>0.65300000000000002</v>
          </cell>
          <cell r="J97">
            <v>1.1599999999999999</v>
          </cell>
          <cell r="K97">
            <v>0.187</v>
          </cell>
          <cell r="L97">
            <v>0.52249999999999996</v>
          </cell>
          <cell r="M97">
            <v>0.11749999999999999</v>
          </cell>
        </row>
        <row r="98">
          <cell r="H98">
            <v>340544</v>
          </cell>
          <cell r="I98">
            <v>2.3754999999999997</v>
          </cell>
          <cell r="J98">
            <v>8.8940000000000001</v>
          </cell>
          <cell r="K98">
            <v>0.6845</v>
          </cell>
          <cell r="L98">
            <v>3.4615</v>
          </cell>
          <cell r="M98">
            <v>0.40899999999999997</v>
          </cell>
        </row>
        <row r="99">
          <cell r="H99">
            <v>340545</v>
          </cell>
          <cell r="I99">
            <v>2.2045000000000003</v>
          </cell>
          <cell r="J99">
            <v>2.0299999999999998</v>
          </cell>
          <cell r="K99">
            <v>0.77600000000000002</v>
          </cell>
          <cell r="L99">
            <v>1.9724999999999999</v>
          </cell>
          <cell r="M99">
            <v>0.38800000000000001</v>
          </cell>
        </row>
        <row r="100">
          <cell r="H100">
            <v>340551</v>
          </cell>
          <cell r="I100">
            <v>2.488</v>
          </cell>
          <cell r="J100">
            <v>2.7945000000000002</v>
          </cell>
          <cell r="K100">
            <v>0.65149999999999997</v>
          </cell>
          <cell r="L100">
            <v>1.5259999999999998</v>
          </cell>
          <cell r="M100">
            <v>0.28100000000000003</v>
          </cell>
        </row>
        <row r="101">
          <cell r="H101">
            <v>340552</v>
          </cell>
          <cell r="I101">
            <v>2.2854999999999999</v>
          </cell>
          <cell r="J101">
            <v>13.153</v>
          </cell>
          <cell r="K101">
            <v>0.47599999999999998</v>
          </cell>
          <cell r="L101">
            <v>2.6635</v>
          </cell>
          <cell r="M101">
            <v>0.26950000000000002</v>
          </cell>
        </row>
        <row r="102">
          <cell r="H102">
            <v>340553</v>
          </cell>
          <cell r="I102">
            <v>2.6965000000000003</v>
          </cell>
          <cell r="J102">
            <v>3.375</v>
          </cell>
          <cell r="K102">
            <v>0.4375</v>
          </cell>
          <cell r="L102">
            <v>0.625</v>
          </cell>
          <cell r="M102">
            <v>0.24299999999999999</v>
          </cell>
        </row>
        <row r="103">
          <cell r="H103">
            <v>340554</v>
          </cell>
          <cell r="I103">
            <v>4.1875</v>
          </cell>
          <cell r="J103">
            <v>3.5720000000000001</v>
          </cell>
          <cell r="K103">
            <v>0.628</v>
          </cell>
          <cell r="L103">
            <v>0.79149999999999998</v>
          </cell>
          <cell r="M103">
            <v>0.29200000000000004</v>
          </cell>
        </row>
        <row r="104">
          <cell r="H104">
            <v>340555</v>
          </cell>
          <cell r="I104">
            <v>4.6080000000000005</v>
          </cell>
          <cell r="J104">
            <v>4.0984999999999996</v>
          </cell>
          <cell r="K104">
            <v>0.6825</v>
          </cell>
          <cell r="L104">
            <v>1.2685</v>
          </cell>
          <cell r="M104">
            <v>0.31</v>
          </cell>
        </row>
        <row r="105">
          <cell r="H105">
            <v>340556</v>
          </cell>
          <cell r="I105">
            <v>6.9349999999999996</v>
          </cell>
          <cell r="J105">
            <v>6.1580000000000004</v>
          </cell>
          <cell r="K105">
            <v>0.86799999999999999</v>
          </cell>
          <cell r="L105">
            <v>1.115</v>
          </cell>
          <cell r="M105">
            <v>0.30599999999999999</v>
          </cell>
        </row>
        <row r="106">
          <cell r="H106">
            <v>340558</v>
          </cell>
          <cell r="I106">
            <v>2.109</v>
          </cell>
          <cell r="J106">
            <v>5.4960000000000004</v>
          </cell>
          <cell r="K106">
            <v>0.51600000000000001</v>
          </cell>
          <cell r="L106">
            <v>1.478</v>
          </cell>
          <cell r="M106">
            <v>0.28000000000000003</v>
          </cell>
        </row>
        <row r="107">
          <cell r="H107">
            <v>340614</v>
          </cell>
          <cell r="I107">
            <v>1.133</v>
          </cell>
          <cell r="J107">
            <v>2.6980000000000004</v>
          </cell>
          <cell r="K107">
            <v>0.63749999999999996</v>
          </cell>
          <cell r="L107">
            <v>1.94</v>
          </cell>
        </row>
        <row r="108">
          <cell r="H108">
            <v>340615</v>
          </cell>
          <cell r="I108">
            <v>0.1295</v>
          </cell>
          <cell r="J108">
            <v>3.1720000000000002</v>
          </cell>
          <cell r="K108">
            <v>0.40400000000000003</v>
          </cell>
          <cell r="L108">
            <v>0.39300000000000002</v>
          </cell>
        </row>
        <row r="109">
          <cell r="H109">
            <v>340616</v>
          </cell>
          <cell r="I109">
            <v>3.4565000000000001</v>
          </cell>
          <cell r="J109">
            <v>10.6815</v>
          </cell>
          <cell r="K109">
            <v>0.8135</v>
          </cell>
          <cell r="L109">
            <v>1.3365</v>
          </cell>
        </row>
        <row r="110">
          <cell r="H110">
            <v>340617</v>
          </cell>
          <cell r="I110">
            <v>1.911</v>
          </cell>
          <cell r="J110">
            <v>3.3774999999999999</v>
          </cell>
          <cell r="K110">
            <v>0.62450000000000006</v>
          </cell>
          <cell r="L110">
            <v>0.76649999999999996</v>
          </cell>
        </row>
        <row r="111">
          <cell r="H111">
            <v>340618</v>
          </cell>
          <cell r="I111">
            <v>3.8050000000000002</v>
          </cell>
          <cell r="J111">
            <v>4.3289999999999997</v>
          </cell>
          <cell r="K111">
            <v>0.66149999999999998</v>
          </cell>
          <cell r="L111">
            <v>0.84950000000000003</v>
          </cell>
        </row>
        <row r="112">
          <cell r="H112">
            <v>340620</v>
          </cell>
          <cell r="I112">
            <v>6.3160000000000007</v>
          </cell>
          <cell r="J112">
            <v>6.4320000000000004</v>
          </cell>
          <cell r="K112">
            <v>0.85499999999999998</v>
          </cell>
          <cell r="L112">
            <v>1.292</v>
          </cell>
        </row>
        <row r="113">
          <cell r="H113">
            <v>340621</v>
          </cell>
          <cell r="I113">
            <v>2.0055000000000001</v>
          </cell>
          <cell r="J113">
            <v>5.3890000000000002</v>
          </cell>
          <cell r="K113">
            <v>0.71350000000000002</v>
          </cell>
          <cell r="L113">
            <v>1.871</v>
          </cell>
        </row>
        <row r="114">
          <cell r="H114">
            <v>340622</v>
          </cell>
          <cell r="I114">
            <v>2.6259999999999999</v>
          </cell>
          <cell r="J114">
            <v>5.3034999999999997</v>
          </cell>
          <cell r="K114">
            <v>0.8075</v>
          </cell>
          <cell r="L114">
            <v>2.7040000000000002</v>
          </cell>
        </row>
        <row r="115">
          <cell r="H115">
            <v>340623</v>
          </cell>
          <cell r="I115">
            <v>2.0525000000000002</v>
          </cell>
          <cell r="J115">
            <v>4.8019999999999996</v>
          </cell>
          <cell r="K115">
            <v>0.59299999999999997</v>
          </cell>
          <cell r="L115">
            <v>1.0339999999999998</v>
          </cell>
        </row>
        <row r="116">
          <cell r="H116">
            <v>340624</v>
          </cell>
          <cell r="I116">
            <v>4.4119999999999999</v>
          </cell>
          <cell r="J116">
            <v>9.9439999999999991</v>
          </cell>
          <cell r="K116">
            <v>0.74199999999999999</v>
          </cell>
          <cell r="L116">
            <v>2.0265</v>
          </cell>
        </row>
        <row r="117">
          <cell r="H117">
            <v>340625</v>
          </cell>
          <cell r="I117">
            <v>3.2560000000000002</v>
          </cell>
          <cell r="J117">
            <v>4.3759999999999994</v>
          </cell>
          <cell r="K117">
            <v>0.64700000000000002</v>
          </cell>
          <cell r="L117">
            <v>1.661</v>
          </cell>
        </row>
        <row r="118">
          <cell r="H118">
            <v>340626</v>
          </cell>
          <cell r="I118">
            <v>3.4080000000000004</v>
          </cell>
          <cell r="J118">
            <v>4.4630000000000001</v>
          </cell>
          <cell r="K118">
            <v>0.64900000000000002</v>
          </cell>
          <cell r="L118">
            <v>0.41749999999999998</v>
          </cell>
        </row>
        <row r="119">
          <cell r="H119">
            <v>340627</v>
          </cell>
          <cell r="I119">
            <v>3.5964999999999998</v>
          </cell>
          <cell r="J119">
            <v>4.3475000000000001</v>
          </cell>
          <cell r="K119">
            <v>0.60499999999999998</v>
          </cell>
          <cell r="L119">
            <v>0.5655</v>
          </cell>
        </row>
        <row r="120">
          <cell r="H120">
            <v>340628</v>
          </cell>
          <cell r="I120">
            <v>6.6025</v>
          </cell>
          <cell r="J120">
            <v>6.5815000000000001</v>
          </cell>
          <cell r="K120">
            <v>0.77300000000000002</v>
          </cell>
          <cell r="L120">
            <v>0.95550000000000002</v>
          </cell>
        </row>
        <row r="121">
          <cell r="H121">
            <v>340629</v>
          </cell>
          <cell r="I121">
            <v>2.665</v>
          </cell>
          <cell r="J121">
            <v>5.9050000000000002</v>
          </cell>
          <cell r="K121">
            <v>0.68100000000000005</v>
          </cell>
          <cell r="L121">
            <v>1.5590000000000002</v>
          </cell>
        </row>
        <row r="122">
          <cell r="H122">
            <v>340630</v>
          </cell>
          <cell r="I122">
            <v>3.3395000000000001</v>
          </cell>
          <cell r="J122">
            <v>5.9209999999999994</v>
          </cell>
          <cell r="K122">
            <v>0.81</v>
          </cell>
          <cell r="L122">
            <v>2.9740000000000002</v>
          </cell>
        </row>
        <row r="123">
          <cell r="H123">
            <v>340631</v>
          </cell>
          <cell r="I123">
            <v>-9.4500000000000001E-2</v>
          </cell>
          <cell r="J123">
            <v>3.3875000000000002</v>
          </cell>
          <cell r="K123">
            <v>0.3805</v>
          </cell>
          <cell r="L123">
            <v>0.64749999999999996</v>
          </cell>
        </row>
        <row r="124">
          <cell r="H124">
            <v>340632</v>
          </cell>
          <cell r="I124">
            <v>5.6280000000000001</v>
          </cell>
          <cell r="J124">
            <v>10.163</v>
          </cell>
          <cell r="K124">
            <v>0.79500000000000004</v>
          </cell>
          <cell r="L124">
            <v>1.5880000000000001</v>
          </cell>
        </row>
        <row r="125">
          <cell r="H125">
            <v>340633</v>
          </cell>
          <cell r="I125">
            <v>4.4044999999999996</v>
          </cell>
          <cell r="J125">
            <v>5.4515000000000002</v>
          </cell>
          <cell r="K125">
            <v>0.66549999999999998</v>
          </cell>
          <cell r="L125">
            <v>2.3834999999999997</v>
          </cell>
        </row>
        <row r="126">
          <cell r="H126">
            <v>340634</v>
          </cell>
          <cell r="I126">
            <v>4.6085000000000003</v>
          </cell>
          <cell r="J126">
            <v>5.5389999999999997</v>
          </cell>
          <cell r="K126">
            <v>0.65349999999999997</v>
          </cell>
          <cell r="L126">
            <v>0.44600000000000001</v>
          </cell>
        </row>
        <row r="127">
          <cell r="H127">
            <v>340635</v>
          </cell>
          <cell r="I127">
            <v>6.1980000000000004</v>
          </cell>
          <cell r="J127">
            <v>6.3685</v>
          </cell>
          <cell r="K127">
            <v>0.76849999999999996</v>
          </cell>
          <cell r="L127">
            <v>0.76749999999999996</v>
          </cell>
        </row>
        <row r="128">
          <cell r="H128">
            <v>340636</v>
          </cell>
          <cell r="I128">
            <v>8.9794999999999998</v>
          </cell>
          <cell r="J128">
            <v>8.5124999999999993</v>
          </cell>
          <cell r="K128">
            <v>0.9405</v>
          </cell>
          <cell r="L128">
            <v>1.1305000000000001</v>
          </cell>
        </row>
        <row r="129">
          <cell r="H129">
            <v>340637</v>
          </cell>
          <cell r="I129">
            <v>3.2995000000000001</v>
          </cell>
          <cell r="J129">
            <v>5.5460000000000003</v>
          </cell>
          <cell r="K129">
            <v>0.74150000000000005</v>
          </cell>
          <cell r="L129">
            <v>0.92449999999999999</v>
          </cell>
        </row>
        <row r="130">
          <cell r="H130">
            <v>340638</v>
          </cell>
          <cell r="I130">
            <v>4.7430000000000003</v>
          </cell>
          <cell r="J130">
            <v>6.5484999999999998</v>
          </cell>
          <cell r="K130">
            <v>0.85349999999999993</v>
          </cell>
          <cell r="L130">
            <v>2.4684999999999997</v>
          </cell>
        </row>
        <row r="131">
          <cell r="H131">
            <v>340639</v>
          </cell>
          <cell r="I131">
            <v>5.1415000000000006</v>
          </cell>
          <cell r="J131">
            <v>8.4894999999999996</v>
          </cell>
          <cell r="K131">
            <v>0.749</v>
          </cell>
          <cell r="L131">
            <v>1.5205</v>
          </cell>
        </row>
        <row r="132">
          <cell r="H132">
            <v>340640</v>
          </cell>
          <cell r="I132">
            <v>5.9634999999999998</v>
          </cell>
          <cell r="J132">
            <v>9.6875</v>
          </cell>
          <cell r="K132">
            <v>0.83349999999999991</v>
          </cell>
          <cell r="L132">
            <v>1.3634999999999999</v>
          </cell>
        </row>
        <row r="133">
          <cell r="H133">
            <v>340641</v>
          </cell>
          <cell r="I133">
            <v>3.4725000000000001</v>
          </cell>
          <cell r="J133">
            <v>4.1289999999999996</v>
          </cell>
          <cell r="K133">
            <v>0.54800000000000004</v>
          </cell>
          <cell r="L133">
            <v>0.90949999999999998</v>
          </cell>
        </row>
        <row r="134">
          <cell r="H134">
            <v>340642</v>
          </cell>
          <cell r="I134">
            <v>4.9524999999999997</v>
          </cell>
          <cell r="J134">
            <v>5.16</v>
          </cell>
          <cell r="K134">
            <v>0.65249999999999997</v>
          </cell>
          <cell r="L134">
            <v>0.1915</v>
          </cell>
        </row>
        <row r="135">
          <cell r="H135">
            <v>340643</v>
          </cell>
          <cell r="I135">
            <v>7.3644999999999996</v>
          </cell>
          <cell r="J135">
            <v>6.8125</v>
          </cell>
          <cell r="K135">
            <v>0.83250000000000002</v>
          </cell>
          <cell r="L135">
            <v>0.26350000000000001</v>
          </cell>
        </row>
        <row r="136">
          <cell r="H136">
            <v>340644</v>
          </cell>
          <cell r="I136">
            <v>10.013500000000001</v>
          </cell>
          <cell r="J136">
            <v>8.8030000000000008</v>
          </cell>
          <cell r="K136">
            <v>0.95699999999999996</v>
          </cell>
          <cell r="L136">
            <v>0.26800000000000002</v>
          </cell>
        </row>
        <row r="137">
          <cell r="H137">
            <v>340645</v>
          </cell>
          <cell r="I137">
            <v>3.9359999999999999</v>
          </cell>
          <cell r="J137">
            <v>4.8934999999999995</v>
          </cell>
          <cell r="K137">
            <v>0.72449999999999992</v>
          </cell>
          <cell r="L137">
            <v>0.9395</v>
          </cell>
        </row>
        <row r="138">
          <cell r="H138">
            <v>340646</v>
          </cell>
          <cell r="I138">
            <v>5.2125000000000004</v>
          </cell>
          <cell r="J138">
            <v>5.9655000000000005</v>
          </cell>
          <cell r="K138">
            <v>0.878</v>
          </cell>
          <cell r="L138">
            <v>2.1254999999999997</v>
          </cell>
        </row>
        <row r="139">
          <cell r="H139">
            <v>340647</v>
          </cell>
          <cell r="I139">
            <v>1.004</v>
          </cell>
          <cell r="J139">
            <v>6.5114999999999998</v>
          </cell>
          <cell r="K139">
            <v>0.49249999999999999</v>
          </cell>
          <cell r="L139">
            <v>0.71599999999999997</v>
          </cell>
        </row>
        <row r="140">
          <cell r="H140">
            <v>340648</v>
          </cell>
          <cell r="I140">
            <v>7.5220000000000002</v>
          </cell>
          <cell r="J140">
            <v>10.527999999999999</v>
          </cell>
          <cell r="K140">
            <v>0.91900000000000004</v>
          </cell>
          <cell r="L140">
            <v>1.518</v>
          </cell>
        </row>
        <row r="141">
          <cell r="H141">
            <v>340649</v>
          </cell>
          <cell r="I141">
            <v>5.4349999999999996</v>
          </cell>
          <cell r="J141">
            <v>4.8975</v>
          </cell>
          <cell r="K141">
            <v>0.69750000000000001</v>
          </cell>
          <cell r="L141">
            <v>1.4159999999999999</v>
          </cell>
        </row>
        <row r="142">
          <cell r="H142">
            <v>340650</v>
          </cell>
          <cell r="I142">
            <v>5.9894999999999996</v>
          </cell>
          <cell r="J142">
            <v>5.4009999999999998</v>
          </cell>
          <cell r="K142">
            <v>0.69799999999999995</v>
          </cell>
          <cell r="L142">
            <v>0.25800000000000001</v>
          </cell>
        </row>
        <row r="143">
          <cell r="H143">
            <v>340651</v>
          </cell>
          <cell r="I143">
            <v>8.1579999999999995</v>
          </cell>
          <cell r="J143">
            <v>7.1135000000000002</v>
          </cell>
          <cell r="K143">
            <v>0.82400000000000007</v>
          </cell>
          <cell r="L143">
            <v>0.25800000000000001</v>
          </cell>
        </row>
        <row r="144">
          <cell r="H144">
            <v>340652</v>
          </cell>
          <cell r="I144">
            <v>8.9695</v>
          </cell>
          <cell r="J144">
            <v>8.1564999999999994</v>
          </cell>
          <cell r="K144">
            <v>0.87549999999999994</v>
          </cell>
          <cell r="L144">
            <v>0.43600000000000005</v>
          </cell>
        </row>
        <row r="145">
          <cell r="H145">
            <v>340653</v>
          </cell>
          <cell r="I145">
            <v>5.5214999999999996</v>
          </cell>
          <cell r="J145">
            <v>5.9154999999999998</v>
          </cell>
          <cell r="K145">
            <v>0.74049999999999994</v>
          </cell>
          <cell r="L145">
            <v>0.92500000000000004</v>
          </cell>
        </row>
        <row r="146">
          <cell r="H146">
            <v>340654</v>
          </cell>
          <cell r="I146">
            <v>7.1914999999999996</v>
          </cell>
          <cell r="J146">
            <v>7.3440000000000003</v>
          </cell>
          <cell r="K146">
            <v>0.96350000000000002</v>
          </cell>
          <cell r="L146">
            <v>2.1175000000000002</v>
          </cell>
        </row>
        <row r="147">
          <cell r="H147">
            <v>340655</v>
          </cell>
          <cell r="I147">
            <v>6.5604999999999993</v>
          </cell>
          <cell r="J147">
            <v>8.4284999999999997</v>
          </cell>
          <cell r="K147">
            <v>0.81800000000000006</v>
          </cell>
          <cell r="L147">
            <v>0.92949999999999999</v>
          </cell>
        </row>
        <row r="148">
          <cell r="H148">
            <v>340656</v>
          </cell>
          <cell r="I148">
            <v>7.7854999999999999</v>
          </cell>
          <cell r="J148">
            <v>10.848500000000001</v>
          </cell>
          <cell r="K148">
            <v>0.92600000000000005</v>
          </cell>
          <cell r="L148">
            <v>1.4780000000000002</v>
          </cell>
        </row>
        <row r="149">
          <cell r="H149">
            <v>340657</v>
          </cell>
          <cell r="I149">
            <v>6.3629999999999995</v>
          </cell>
          <cell r="J149">
            <v>5.4225000000000003</v>
          </cell>
          <cell r="K149">
            <v>0.755</v>
          </cell>
          <cell r="L149">
            <v>0.96299999999999997</v>
          </cell>
        </row>
        <row r="150">
          <cell r="H150">
            <v>340658</v>
          </cell>
          <cell r="I150">
            <v>6.5670000000000002</v>
          </cell>
          <cell r="J150">
            <v>5.55</v>
          </cell>
          <cell r="K150">
            <v>0.73649999999999993</v>
          </cell>
          <cell r="L150">
            <v>0.24049999999999999</v>
          </cell>
        </row>
        <row r="151">
          <cell r="H151">
            <v>340659</v>
          </cell>
          <cell r="I151">
            <v>7.625</v>
          </cell>
          <cell r="J151">
            <v>6.1345000000000001</v>
          </cell>
          <cell r="K151">
            <v>0.80100000000000005</v>
          </cell>
          <cell r="L151">
            <v>0.20550000000000002</v>
          </cell>
        </row>
        <row r="152">
          <cell r="H152">
            <v>340660</v>
          </cell>
          <cell r="I152">
            <v>8.875</v>
          </cell>
          <cell r="J152">
            <v>7.1760000000000002</v>
          </cell>
          <cell r="K152">
            <v>0.88349999999999995</v>
          </cell>
          <cell r="L152">
            <v>0.2145</v>
          </cell>
        </row>
        <row r="153">
          <cell r="H153">
            <v>340661</v>
          </cell>
          <cell r="I153">
            <v>4.5960000000000001</v>
          </cell>
          <cell r="J153">
            <v>7.9235000000000007</v>
          </cell>
          <cell r="K153">
            <v>0.71449999999999991</v>
          </cell>
          <cell r="L153">
            <v>1.1764999999999999</v>
          </cell>
        </row>
        <row r="154">
          <cell r="H154">
            <v>340662</v>
          </cell>
          <cell r="I154">
            <v>6.3010000000000002</v>
          </cell>
          <cell r="J154">
            <v>6.5175000000000001</v>
          </cell>
          <cell r="K154">
            <v>0.96399999999999997</v>
          </cell>
          <cell r="L154">
            <v>3.052</v>
          </cell>
        </row>
        <row r="155">
          <cell r="H155">
            <v>340663</v>
          </cell>
          <cell r="I155">
            <v>7.9290000000000003</v>
          </cell>
          <cell r="J155">
            <v>9.3375000000000004</v>
          </cell>
          <cell r="K155">
            <v>0.89850000000000008</v>
          </cell>
          <cell r="L155">
            <v>0.65600000000000003</v>
          </cell>
          <cell r="M155">
            <v>0.80900000000000005</v>
          </cell>
        </row>
        <row r="156">
          <cell r="H156">
            <v>340664</v>
          </cell>
          <cell r="I156">
            <v>8.8015000000000008</v>
          </cell>
          <cell r="J156">
            <v>10.766</v>
          </cell>
          <cell r="K156">
            <v>0.9265000000000001</v>
          </cell>
          <cell r="L156">
            <v>1.0465</v>
          </cell>
          <cell r="M156">
            <v>0.68200000000000005</v>
          </cell>
        </row>
        <row r="157">
          <cell r="H157">
            <v>340665</v>
          </cell>
          <cell r="I157">
            <v>9.5775000000000006</v>
          </cell>
          <cell r="J157">
            <v>8.3625000000000007</v>
          </cell>
          <cell r="K157">
            <v>0.91400000000000003</v>
          </cell>
          <cell r="L157">
            <v>0.33750000000000002</v>
          </cell>
          <cell r="M157">
            <v>0.51049999999999995</v>
          </cell>
        </row>
        <row r="158">
          <cell r="H158">
            <v>340666</v>
          </cell>
          <cell r="I158">
            <v>9.5190000000000001</v>
          </cell>
          <cell r="J158">
            <v>8.4179999999999993</v>
          </cell>
          <cell r="K158">
            <v>0.90800000000000003</v>
          </cell>
          <cell r="L158">
            <v>0.20600000000000002</v>
          </cell>
          <cell r="M158">
            <v>0.50249999999999995</v>
          </cell>
        </row>
        <row r="159">
          <cell r="H159">
            <v>340667</v>
          </cell>
          <cell r="I159">
            <v>9.5525000000000002</v>
          </cell>
          <cell r="J159">
            <v>8.4124999999999996</v>
          </cell>
          <cell r="K159">
            <v>0.89800000000000002</v>
          </cell>
          <cell r="L159">
            <v>0.2175</v>
          </cell>
          <cell r="M159">
            <v>0.4955</v>
          </cell>
        </row>
        <row r="160">
          <cell r="H160">
            <v>340668</v>
          </cell>
          <cell r="I160">
            <v>10.250499999999999</v>
          </cell>
          <cell r="J160">
            <v>8.7134999999999998</v>
          </cell>
          <cell r="K160">
            <v>0.93100000000000005</v>
          </cell>
          <cell r="L160">
            <v>7.9000000000000001E-2</v>
          </cell>
          <cell r="M160">
            <v>0.38500000000000001</v>
          </cell>
        </row>
        <row r="161">
          <cell r="H161">
            <v>340669</v>
          </cell>
          <cell r="I161">
            <v>9.1155000000000008</v>
          </cell>
          <cell r="J161">
            <v>8.9430000000000014</v>
          </cell>
          <cell r="K161">
            <v>0.97150000000000003</v>
          </cell>
          <cell r="L161">
            <v>0.65600000000000003</v>
          </cell>
          <cell r="M161">
            <v>0.59750000000000003</v>
          </cell>
        </row>
        <row r="162">
          <cell r="H162">
            <v>340670</v>
          </cell>
          <cell r="I162">
            <v>8.5195000000000007</v>
          </cell>
          <cell r="J162">
            <v>9.6739999999999995</v>
          </cell>
          <cell r="K162">
            <v>1.0554999999999999</v>
          </cell>
          <cell r="L162">
            <v>2.6475</v>
          </cell>
          <cell r="M162">
            <v>0.63249999999999995</v>
          </cell>
        </row>
        <row r="163">
          <cell r="H163">
            <v>340671</v>
          </cell>
          <cell r="I163">
            <v>8.2884999999999991</v>
          </cell>
          <cell r="J163">
            <v>9.4725000000000001</v>
          </cell>
          <cell r="K163">
            <v>0.91900000000000004</v>
          </cell>
          <cell r="L163">
            <v>0.82899999999999996</v>
          </cell>
          <cell r="M163">
            <v>0.74099999999999999</v>
          </cell>
        </row>
        <row r="164">
          <cell r="H164">
            <v>340672</v>
          </cell>
          <cell r="I164">
            <v>8.9890000000000008</v>
          </cell>
          <cell r="J164">
            <v>12.823499999999999</v>
          </cell>
          <cell r="K164">
            <v>0.95599999999999996</v>
          </cell>
          <cell r="L164">
            <v>1.6890000000000001</v>
          </cell>
          <cell r="M164">
            <v>0.61450000000000005</v>
          </cell>
        </row>
        <row r="165">
          <cell r="H165">
            <v>340673</v>
          </cell>
          <cell r="I165">
            <v>9.2639999999999993</v>
          </cell>
          <cell r="J165">
            <v>9.2825000000000006</v>
          </cell>
          <cell r="K165">
            <v>1.0455000000000001</v>
          </cell>
          <cell r="L165">
            <v>3.4690000000000003</v>
          </cell>
          <cell r="M165">
            <v>0.51</v>
          </cell>
        </row>
        <row r="166">
          <cell r="H166">
            <v>340674</v>
          </cell>
          <cell r="I166">
            <v>9.4555000000000007</v>
          </cell>
          <cell r="J166">
            <v>10.0525</v>
          </cell>
          <cell r="K166">
            <v>0.96199999999999997</v>
          </cell>
          <cell r="L166">
            <v>1.1924999999999999</v>
          </cell>
          <cell r="M166">
            <v>0.64949999999999997</v>
          </cell>
        </row>
        <row r="167">
          <cell r="H167">
            <v>340675</v>
          </cell>
          <cell r="I167">
            <v>8.7719999999999985</v>
          </cell>
          <cell r="J167">
            <v>14.366499999999998</v>
          </cell>
          <cell r="K167">
            <v>0.89100000000000001</v>
          </cell>
          <cell r="L167">
            <v>2.008</v>
          </cell>
          <cell r="M167">
            <v>0.501</v>
          </cell>
        </row>
        <row r="168">
          <cell r="H168">
            <v>340676</v>
          </cell>
          <cell r="I168">
            <v>9.5605000000000011</v>
          </cell>
          <cell r="J168">
            <v>8.5530000000000008</v>
          </cell>
          <cell r="K168">
            <v>0.89700000000000002</v>
          </cell>
          <cell r="L168">
            <v>1.5695000000000001</v>
          </cell>
          <cell r="M168">
            <v>0.33050000000000002</v>
          </cell>
        </row>
        <row r="169">
          <cell r="H169">
            <v>340677</v>
          </cell>
          <cell r="I169">
            <v>9.4969999999999999</v>
          </cell>
          <cell r="J169">
            <v>8.5655000000000001</v>
          </cell>
          <cell r="K169">
            <v>0.88100000000000001</v>
          </cell>
          <cell r="L169">
            <v>9.8500000000000004E-2</v>
          </cell>
          <cell r="M169">
            <v>0.30499999999999999</v>
          </cell>
        </row>
        <row r="170">
          <cell r="H170">
            <v>340678</v>
          </cell>
          <cell r="I170">
            <v>10.170500000000001</v>
          </cell>
          <cell r="J170">
            <v>9.3039999999999985</v>
          </cell>
          <cell r="K170">
            <v>0.94299999999999995</v>
          </cell>
          <cell r="L170">
            <v>0.2195</v>
          </cell>
          <cell r="M170">
            <v>0.32350000000000001</v>
          </cell>
        </row>
        <row r="171">
          <cell r="H171">
            <v>340679</v>
          </cell>
          <cell r="I171">
            <v>10.2125</v>
          </cell>
          <cell r="J171">
            <v>9.3249999999999993</v>
          </cell>
          <cell r="K171">
            <v>0.96199999999999997</v>
          </cell>
          <cell r="L171">
            <v>0.36099999999999999</v>
          </cell>
          <cell r="M171">
            <v>0.35799999999999998</v>
          </cell>
        </row>
        <row r="172">
          <cell r="H172">
            <v>340680</v>
          </cell>
          <cell r="I172">
            <v>9.4220000000000006</v>
          </cell>
          <cell r="J172">
            <v>9.5790000000000006</v>
          </cell>
          <cell r="K172">
            <v>0.94300000000000006</v>
          </cell>
          <cell r="L172">
            <v>1.4144999999999999</v>
          </cell>
          <cell r="M172">
            <v>0.39950000000000002</v>
          </cell>
        </row>
        <row r="173">
          <cell r="H173">
            <v>340681</v>
          </cell>
          <cell r="I173">
            <v>9.0905000000000005</v>
          </cell>
          <cell r="J173">
            <v>10.568</v>
          </cell>
          <cell r="K173">
            <v>1.0069999999999999</v>
          </cell>
          <cell r="L173">
            <v>2.726</v>
          </cell>
          <cell r="M173">
            <v>0.49</v>
          </cell>
        </row>
        <row r="174">
          <cell r="H174">
            <v>340682</v>
          </cell>
          <cell r="I174">
            <v>9.5220000000000002</v>
          </cell>
          <cell r="J174">
            <v>10.8935</v>
          </cell>
          <cell r="K174">
            <v>0.9444999999999999</v>
          </cell>
          <cell r="L174">
            <v>0.9544999999999999</v>
          </cell>
          <cell r="M174">
            <v>0.59899999999999998</v>
          </cell>
        </row>
        <row r="175">
          <cell r="H175">
            <v>340683</v>
          </cell>
          <cell r="I175">
            <v>9.597999999999999</v>
          </cell>
          <cell r="J175">
            <v>13.623000000000001</v>
          </cell>
          <cell r="K175">
            <v>0.89650000000000007</v>
          </cell>
          <cell r="L175">
            <v>0.66300000000000003</v>
          </cell>
          <cell r="M175">
            <v>0.35599999999999998</v>
          </cell>
        </row>
        <row r="176">
          <cell r="H176">
            <v>340684</v>
          </cell>
          <cell r="I176">
            <v>10.0855</v>
          </cell>
          <cell r="J176">
            <v>10.112500000000001</v>
          </cell>
          <cell r="K176">
            <v>0.9305000000000001</v>
          </cell>
          <cell r="L176">
            <v>0.22849999999999998</v>
          </cell>
          <cell r="M176">
            <v>0.35899999999999999</v>
          </cell>
        </row>
        <row r="177">
          <cell r="H177">
            <v>340685</v>
          </cell>
          <cell r="I177">
            <v>10.054500000000001</v>
          </cell>
          <cell r="J177">
            <v>10.161999999999999</v>
          </cell>
          <cell r="K177">
            <v>0.93700000000000006</v>
          </cell>
          <cell r="L177">
            <v>0.13949999999999999</v>
          </cell>
          <cell r="M177">
            <v>0.34849999999999998</v>
          </cell>
        </row>
        <row r="178">
          <cell r="H178">
            <v>340686</v>
          </cell>
          <cell r="I178">
            <v>9.8805000000000014</v>
          </cell>
          <cell r="J178">
            <v>9.6894999999999989</v>
          </cell>
          <cell r="K178">
            <v>0.91900000000000004</v>
          </cell>
          <cell r="L178">
            <v>0.18</v>
          </cell>
          <cell r="M178">
            <v>0.3115</v>
          </cell>
        </row>
        <row r="179">
          <cell r="H179">
            <v>340687</v>
          </cell>
          <cell r="I179">
            <v>9.5045000000000002</v>
          </cell>
          <cell r="J179">
            <v>9.18</v>
          </cell>
          <cell r="K179">
            <v>0.91900000000000004</v>
          </cell>
          <cell r="L179">
            <v>0.192</v>
          </cell>
          <cell r="M179">
            <v>0.19700000000000001</v>
          </cell>
        </row>
        <row r="180">
          <cell r="H180">
            <v>340688</v>
          </cell>
          <cell r="I180">
            <v>8.9764999999999997</v>
          </cell>
          <cell r="J180">
            <v>9.4755000000000003</v>
          </cell>
          <cell r="K180">
            <v>0.90600000000000003</v>
          </cell>
          <cell r="L180">
            <v>0.56400000000000006</v>
          </cell>
          <cell r="M180">
            <v>0.316</v>
          </cell>
        </row>
        <row r="181">
          <cell r="H181">
            <v>340689</v>
          </cell>
          <cell r="I181">
            <v>9.5839999999999996</v>
          </cell>
          <cell r="J181">
            <v>10.244499999999999</v>
          </cell>
          <cell r="K181">
            <v>0.98250000000000004</v>
          </cell>
          <cell r="L181">
            <v>0.90199999999999991</v>
          </cell>
          <cell r="M181">
            <v>0.3805</v>
          </cell>
        </row>
        <row r="182">
          <cell r="H182">
            <v>340690</v>
          </cell>
          <cell r="I182">
            <v>10.193</v>
          </cell>
          <cell r="J182">
            <v>11.528</v>
          </cell>
          <cell r="K182">
            <v>0.95550000000000002</v>
          </cell>
          <cell r="L182">
            <v>0.21249999999999999</v>
          </cell>
          <cell r="M182">
            <v>0.44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74"/>
  <sheetViews>
    <sheetView zoomScale="75" workbookViewId="0">
      <pane xSplit="1" topLeftCell="B1" activePane="topRight" state="frozen"/>
      <selection pane="topRight" activeCell="J41" sqref="J41"/>
    </sheetView>
  </sheetViews>
  <sheetFormatPr defaultColWidth="9.109375" defaultRowHeight="13.2" x14ac:dyDescent="0.25"/>
  <cols>
    <col min="1" max="1" width="18.109375" style="11" customWidth="1"/>
    <col min="2" max="2" width="12.88671875" style="12" customWidth="1"/>
    <col min="3" max="3" width="11.6640625" style="12" customWidth="1"/>
    <col min="4" max="5" width="12.33203125" style="3" customWidth="1"/>
    <col min="6" max="6" width="12.109375" style="3" customWidth="1"/>
    <col min="7" max="7" width="9.109375" style="3"/>
    <col min="8" max="8" width="11.5546875" style="3" customWidth="1"/>
    <col min="9" max="9" width="9.109375" style="3"/>
    <col min="10" max="10" width="11.33203125" style="3" customWidth="1"/>
    <col min="11" max="11" width="10.109375" style="3" customWidth="1"/>
    <col min="12" max="12" width="11" style="3" customWidth="1"/>
    <col min="13" max="13" width="9.109375" style="3"/>
    <col min="14" max="14" width="11.44140625" style="3" customWidth="1"/>
    <col min="15" max="15" width="9.109375" style="3"/>
    <col min="16" max="16" width="12" style="3" customWidth="1"/>
    <col min="17" max="17" width="9.109375" style="3"/>
    <col min="18" max="18" width="11.44140625" style="3" bestFit="1" customWidth="1"/>
    <col min="19" max="19" width="9.109375" style="3"/>
    <col min="20" max="20" width="11.5546875" style="3" customWidth="1"/>
    <col min="21" max="21" width="9.109375" style="3"/>
    <col min="22" max="22" width="11.5546875" style="3" customWidth="1"/>
    <col min="23" max="23" width="9.109375" style="3"/>
    <col min="24" max="24" width="10.88671875" style="3" customWidth="1"/>
    <col min="25" max="25" width="9.109375" style="3"/>
    <col min="26" max="26" width="11.5546875" style="3" bestFit="1" customWidth="1"/>
    <col min="27" max="27" width="9.109375" style="3"/>
    <col min="28" max="28" width="11.44140625" style="3" bestFit="1" customWidth="1"/>
    <col min="29" max="29" width="9.109375" style="3"/>
    <col min="30" max="30" width="11.109375" style="3" bestFit="1" customWidth="1"/>
    <col min="31" max="31" width="9.109375" style="3"/>
    <col min="32" max="32" width="11.109375" style="3" bestFit="1" customWidth="1"/>
    <col min="33" max="33" width="9.109375" style="3"/>
    <col min="34" max="34" width="12.6640625" style="3" customWidth="1"/>
    <col min="35" max="16384" width="9.109375" style="3"/>
  </cols>
  <sheetData>
    <row r="2" spans="1:41" s="20" customFormat="1" x14ac:dyDescent="0.25">
      <c r="A2" s="24" t="s">
        <v>4</v>
      </c>
      <c r="B2" s="25">
        <v>39826</v>
      </c>
      <c r="D2" s="25">
        <v>39861</v>
      </c>
      <c r="F2" s="25">
        <v>39521</v>
      </c>
      <c r="H2" s="25">
        <v>39909</v>
      </c>
      <c r="J2" s="25">
        <v>39944</v>
      </c>
      <c r="L2" s="25">
        <v>39979</v>
      </c>
      <c r="N2" s="25">
        <v>40009</v>
      </c>
      <c r="P2" s="25">
        <v>40042</v>
      </c>
      <c r="R2" s="25">
        <v>40072</v>
      </c>
      <c r="T2" s="25">
        <v>40100</v>
      </c>
      <c r="V2" s="25">
        <v>40135</v>
      </c>
      <c r="X2" s="25">
        <v>39797</v>
      </c>
      <c r="Z2" s="25"/>
      <c r="AB2" s="25"/>
      <c r="AD2" s="25"/>
      <c r="AF2" s="25"/>
      <c r="AH2" s="25"/>
    </row>
    <row r="3" spans="1:41" x14ac:dyDescent="0.25">
      <c r="A3" s="11" t="s">
        <v>0</v>
      </c>
      <c r="B3" s="12" t="s">
        <v>1</v>
      </c>
      <c r="C3" s="12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1</v>
      </c>
      <c r="I3" s="3" t="s">
        <v>2</v>
      </c>
      <c r="J3" s="3" t="s">
        <v>1</v>
      </c>
      <c r="K3" s="3" t="s">
        <v>2</v>
      </c>
      <c r="L3" s="3" t="s">
        <v>1</v>
      </c>
      <c r="M3" s="3" t="s">
        <v>2</v>
      </c>
      <c r="N3" s="3" t="s">
        <v>1</v>
      </c>
      <c r="O3" s="3" t="s">
        <v>2</v>
      </c>
      <c r="P3" s="3" t="s">
        <v>1</v>
      </c>
      <c r="Q3" s="3" t="s">
        <v>2</v>
      </c>
      <c r="R3" s="3" t="s">
        <v>1</v>
      </c>
      <c r="S3" s="3" t="s">
        <v>2</v>
      </c>
      <c r="T3" s="3" t="s">
        <v>1</v>
      </c>
      <c r="U3" s="3" t="s">
        <v>2</v>
      </c>
      <c r="V3" s="3" t="s">
        <v>1</v>
      </c>
      <c r="W3" s="3" t="s">
        <v>2</v>
      </c>
      <c r="X3" s="3" t="s">
        <v>1</v>
      </c>
      <c r="Y3" s="3" t="s">
        <v>2</v>
      </c>
      <c r="Z3" s="3" t="s">
        <v>1</v>
      </c>
      <c r="AA3" s="3" t="s">
        <v>2</v>
      </c>
      <c r="AB3" s="3" t="s">
        <v>1</v>
      </c>
      <c r="AC3" s="3" t="s">
        <v>2</v>
      </c>
      <c r="AD3" s="3" t="s">
        <v>1</v>
      </c>
      <c r="AE3" s="3" t="s">
        <v>2</v>
      </c>
      <c r="AF3" s="3" t="s">
        <v>1</v>
      </c>
      <c r="AG3" s="3" t="s">
        <v>2</v>
      </c>
      <c r="AH3" s="3" t="s">
        <v>1</v>
      </c>
      <c r="AI3" s="3" t="s">
        <v>2</v>
      </c>
      <c r="AJ3" s="3" t="s">
        <v>1</v>
      </c>
      <c r="AK3" s="3" t="s">
        <v>2</v>
      </c>
      <c r="AL3" s="3" t="s">
        <v>1</v>
      </c>
      <c r="AM3" s="3" t="s">
        <v>2</v>
      </c>
      <c r="AN3" s="3" t="s">
        <v>1</v>
      </c>
      <c r="AO3" s="3" t="s">
        <v>2</v>
      </c>
    </row>
    <row r="4" spans="1:41" x14ac:dyDescent="0.25">
      <c r="A4" s="11">
        <v>1</v>
      </c>
      <c r="B4" s="16">
        <v>0.35542970149253733</v>
      </c>
      <c r="C4" s="15">
        <v>0.25073949850746252</v>
      </c>
      <c r="D4" s="16">
        <v>0.45826908627819546</v>
      </c>
      <c r="E4" s="15">
        <v>0.23761246338759404</v>
      </c>
      <c r="F4" s="16">
        <v>0.41513787815789477</v>
      </c>
      <c r="G4" s="15">
        <v>0.28796814886804517</v>
      </c>
      <c r="H4" s="16">
        <v>0.65235952281954879</v>
      </c>
      <c r="I4" s="15">
        <v>0.35921076977443622</v>
      </c>
      <c r="J4" s="16">
        <v>1.5771308671679198</v>
      </c>
      <c r="K4" s="15">
        <v>0.46573360216541376</v>
      </c>
      <c r="L4" s="16">
        <v>1.2068479679197994</v>
      </c>
      <c r="M4" s="15">
        <v>0.47121927474686726</v>
      </c>
      <c r="N4" s="16">
        <v>2.1668406696741855</v>
      </c>
      <c r="O4" s="15">
        <v>0.62385811432581439</v>
      </c>
      <c r="P4" s="16">
        <v>1.3028472380952383</v>
      </c>
      <c r="Q4" s="15">
        <v>0.46641931123809544</v>
      </c>
      <c r="R4" s="10"/>
      <c r="T4" s="16">
        <v>0.63618531977443615</v>
      </c>
      <c r="U4" s="15">
        <v>0.37486411257556379</v>
      </c>
      <c r="V4" s="16">
        <v>0.84644995936090239</v>
      </c>
      <c r="W4" s="15">
        <v>0.4729336970390976</v>
      </c>
      <c r="X4" s="16">
        <v>0.46366048729323311</v>
      </c>
      <c r="Y4" s="15">
        <v>0.11715514405676698</v>
      </c>
      <c r="Z4" s="16"/>
      <c r="AA4" s="16"/>
      <c r="AB4" s="21"/>
      <c r="AC4" s="21"/>
      <c r="AD4" s="16"/>
      <c r="AE4" s="16"/>
      <c r="AF4" s="16"/>
      <c r="AG4" s="16"/>
      <c r="AH4" s="21"/>
      <c r="AI4" s="21"/>
      <c r="AJ4" s="21"/>
      <c r="AK4" s="21"/>
      <c r="AL4" s="16"/>
      <c r="AM4" s="15"/>
      <c r="AN4"/>
      <c r="AO4"/>
    </row>
    <row r="5" spans="1:41" x14ac:dyDescent="0.25">
      <c r="A5" s="11">
        <v>10</v>
      </c>
      <c r="B5" s="16">
        <v>0.22196893656716421</v>
      </c>
      <c r="C5" s="15">
        <v>0.18319036343283571</v>
      </c>
      <c r="D5" s="16">
        <v>0.37200667003759408</v>
      </c>
      <c r="E5" s="15">
        <v>0.22344117738909772</v>
      </c>
      <c r="F5" s="16">
        <v>0.35044106597744368</v>
      </c>
      <c r="G5" s="15">
        <v>0.2666184322390977</v>
      </c>
      <c r="H5" s="16">
        <v>0.41513787815789477</v>
      </c>
      <c r="I5" s="15">
        <v>0.30233241462819554</v>
      </c>
      <c r="J5" s="16">
        <v>2.852549742355889</v>
      </c>
      <c r="K5" s="15">
        <v>0.86838196964411052</v>
      </c>
      <c r="L5" s="10"/>
      <c r="N5" s="16">
        <v>1.304719045639098</v>
      </c>
      <c r="O5" s="15">
        <v>0.65284474891090249</v>
      </c>
      <c r="P5" s="16">
        <v>1.1931337864661655</v>
      </c>
      <c r="Q5" s="15">
        <v>0.39373414953383451</v>
      </c>
      <c r="R5" s="16">
        <v>2.1805548511278197</v>
      </c>
      <c r="S5" s="15">
        <v>0.6466236555388466</v>
      </c>
      <c r="T5" s="16">
        <v>0.71166493398496244</v>
      </c>
      <c r="U5" s="15">
        <v>0.37109013186503786</v>
      </c>
      <c r="V5" s="16">
        <v>0.6631423248496241</v>
      </c>
      <c r="W5" s="15">
        <v>0.38375992425037597</v>
      </c>
      <c r="X5" s="10"/>
      <c r="Z5" s="16"/>
      <c r="AA5" s="16"/>
      <c r="AB5" s="21"/>
      <c r="AC5" s="21"/>
      <c r="AD5" s="16"/>
      <c r="AE5" s="16"/>
      <c r="AF5" s="16"/>
      <c r="AG5" s="16"/>
      <c r="AH5" s="21"/>
      <c r="AI5" s="21"/>
      <c r="AJ5" s="21"/>
      <c r="AK5" s="21"/>
      <c r="AL5" s="16"/>
      <c r="AM5" s="15"/>
      <c r="AN5"/>
      <c r="AO5"/>
    </row>
    <row r="6" spans="1:41" x14ac:dyDescent="0.25">
      <c r="A6" s="11">
        <v>25</v>
      </c>
      <c r="B6" s="16">
        <v>0.19557263059701499</v>
      </c>
      <c r="C6" s="15">
        <v>0.23852661940298506</v>
      </c>
      <c r="D6" s="16">
        <v>0.36661526902255642</v>
      </c>
      <c r="E6" s="15">
        <v>0.25040581835413517</v>
      </c>
      <c r="F6" s="16">
        <v>0.29652705582706762</v>
      </c>
      <c r="G6" s="15">
        <v>0.27750929368007521</v>
      </c>
      <c r="H6" s="16">
        <v>0.39896367511278208</v>
      </c>
      <c r="I6" s="15">
        <v>0.28260775419360895</v>
      </c>
      <c r="J6" s="16">
        <v>2.2491257583959903</v>
      </c>
      <c r="K6" s="15">
        <v>0.7604513616040105</v>
      </c>
      <c r="L6" s="16">
        <v>1.4948457784461155</v>
      </c>
      <c r="M6" s="15">
        <v>0.85809633355388437</v>
      </c>
      <c r="N6" s="16">
        <v>0.89497256849624052</v>
      </c>
      <c r="O6" s="15">
        <v>0.49611672140375934</v>
      </c>
      <c r="P6" s="16">
        <v>0.87770761303258149</v>
      </c>
      <c r="Q6" s="15">
        <v>0.56324143230075185</v>
      </c>
      <c r="R6" s="16">
        <v>1.727986863157895</v>
      </c>
      <c r="S6" s="15">
        <v>0.51551608084210521</v>
      </c>
      <c r="T6" s="16">
        <v>0.7494047410902257</v>
      </c>
      <c r="U6" s="15">
        <v>0.37637370485977456</v>
      </c>
      <c r="V6" s="16">
        <v>0.53914010150375946</v>
      </c>
      <c r="W6" s="15">
        <v>0.32132750049624065</v>
      </c>
      <c r="X6" s="16">
        <v>0.35583246699248122</v>
      </c>
      <c r="Y6" s="15">
        <v>0.18195978425751883</v>
      </c>
      <c r="Z6" s="16"/>
      <c r="AA6" s="16"/>
      <c r="AB6" s="21"/>
      <c r="AC6" s="21"/>
      <c r="AD6" s="16"/>
      <c r="AE6" s="16"/>
      <c r="AF6" s="16"/>
      <c r="AG6" s="16"/>
      <c r="AH6" s="21"/>
      <c r="AI6" s="21"/>
      <c r="AJ6" s="21"/>
      <c r="AK6" s="21"/>
      <c r="AL6" s="16"/>
      <c r="AM6" s="15"/>
      <c r="AN6"/>
      <c r="AO6"/>
    </row>
    <row r="7" spans="1:41" x14ac:dyDescent="0.25">
      <c r="A7" s="11">
        <v>50</v>
      </c>
      <c r="B7" s="16">
        <v>0.21357011194029848</v>
      </c>
      <c r="C7" s="15">
        <v>0.25429241305970152</v>
      </c>
      <c r="D7" s="16">
        <v>0.36661526902255637</v>
      </c>
      <c r="E7" s="15">
        <v>0.22889412830413533</v>
      </c>
      <c r="F7" s="16">
        <v>0.30730985785714288</v>
      </c>
      <c r="G7" s="15">
        <v>0.27392782994999998</v>
      </c>
      <c r="H7" s="16">
        <v>0.36769354922556396</v>
      </c>
      <c r="I7" s="15">
        <v>0.2852648124706767</v>
      </c>
      <c r="J7" s="16">
        <v>1.8377003147869673</v>
      </c>
      <c r="K7" s="15">
        <v>0.69764041054636605</v>
      </c>
      <c r="L7" s="16">
        <v>0.93256433884711798</v>
      </c>
      <c r="M7" s="15">
        <v>0.69078331981954866</v>
      </c>
      <c r="N7" s="16">
        <v>0.5768799086090225</v>
      </c>
      <c r="O7" s="15">
        <v>0.47002234049097763</v>
      </c>
      <c r="P7" s="16">
        <v>0.73862193906015039</v>
      </c>
      <c r="Q7" s="15">
        <v>0.44452101368984981</v>
      </c>
      <c r="R7" s="16">
        <v>1.4674174155388471</v>
      </c>
      <c r="S7" s="15">
        <v>0.50248760846115303</v>
      </c>
      <c r="T7" s="16">
        <v>0.65235952281954879</v>
      </c>
      <c r="U7" s="15">
        <v>0.38737216293045112</v>
      </c>
      <c r="V7" s="16">
        <v>0.46366048729323311</v>
      </c>
      <c r="W7" s="15">
        <v>0.32510148120676702</v>
      </c>
      <c r="X7" s="16">
        <v>0.33426686293233088</v>
      </c>
      <c r="Y7" s="15">
        <v>0.2250370783676692</v>
      </c>
      <c r="Z7" s="16"/>
      <c r="AA7" s="16"/>
      <c r="AB7" s="21"/>
      <c r="AC7" s="21"/>
      <c r="AD7" s="16"/>
      <c r="AE7" s="16"/>
      <c r="AF7" s="16"/>
      <c r="AG7" s="16"/>
      <c r="AH7" s="21"/>
      <c r="AI7" s="21"/>
      <c r="AJ7" s="21"/>
      <c r="AK7" s="21"/>
      <c r="AL7" s="16"/>
      <c r="AM7" s="15"/>
      <c r="AN7"/>
      <c r="AO7"/>
    </row>
    <row r="8" spans="1:41" x14ac:dyDescent="0.25">
      <c r="A8" s="11">
        <v>95</v>
      </c>
      <c r="B8" s="16">
        <v>0.21716960820895523</v>
      </c>
      <c r="C8" s="15">
        <v>0.25390846679104478</v>
      </c>
      <c r="D8" s="16">
        <v>0.32348406090225562</v>
      </c>
      <c r="E8" s="15">
        <v>0.22929327709172934</v>
      </c>
      <c r="F8" s="16">
        <v>0.7542799799498745</v>
      </c>
      <c r="G8" s="15">
        <v>3.2634578140551374</v>
      </c>
      <c r="H8" s="16">
        <v>0.38278947206766917</v>
      </c>
      <c r="I8" s="15">
        <v>0.28446396959887221</v>
      </c>
      <c r="J8" s="16">
        <v>0.74056579849624049</v>
      </c>
      <c r="K8" s="15">
        <v>0.6091839401704261</v>
      </c>
      <c r="L8" s="16">
        <v>0.43885380651629063</v>
      </c>
      <c r="M8" s="15">
        <v>0.54609870548370942</v>
      </c>
      <c r="N8" s="16">
        <v>0.25339584770676699</v>
      </c>
      <c r="O8" s="15">
        <v>0.72180076789323311</v>
      </c>
      <c r="P8" s="16">
        <v>0.2992227563345865</v>
      </c>
      <c r="Q8" s="15">
        <v>0.7118266760154135</v>
      </c>
      <c r="R8" s="16">
        <v>0.69009932992481204</v>
      </c>
      <c r="S8" s="15">
        <v>0.579090383025188</v>
      </c>
      <c r="T8" s="16">
        <v>0.38278947206766917</v>
      </c>
      <c r="U8" s="15">
        <v>0.39163136973233098</v>
      </c>
      <c r="V8" s="16">
        <v>0.35044106597744357</v>
      </c>
      <c r="W8" s="15">
        <v>0.45266202922255655</v>
      </c>
      <c r="X8" s="16">
        <v>0.26957005075187973</v>
      </c>
      <c r="Y8" s="15">
        <v>0.26105163714812035</v>
      </c>
      <c r="Z8" s="16"/>
      <c r="AA8" s="16"/>
      <c r="AB8" s="21"/>
      <c r="AC8" s="21"/>
      <c r="AD8" s="16"/>
      <c r="AE8" s="16"/>
      <c r="AF8" s="16"/>
      <c r="AG8" s="16"/>
      <c r="AH8" s="21"/>
      <c r="AI8" s="21"/>
      <c r="AJ8" s="21"/>
      <c r="AK8" s="21"/>
      <c r="AL8"/>
      <c r="AM8"/>
      <c r="AN8"/>
      <c r="AO8"/>
    </row>
    <row r="10" spans="1:41" x14ac:dyDescent="0.25">
      <c r="A10" s="11" t="s">
        <v>16</v>
      </c>
      <c r="B10" s="15">
        <f t="shared" ref="B10:K10" si="0">(B4*5.5)+(B5*12)+(B6*20)+(B7*35)+(B8*22.5)</f>
        <v>20.891213311567164</v>
      </c>
      <c r="C10" s="15">
        <f t="shared" si="0"/>
        <v>22.961058950932834</v>
      </c>
      <c r="D10" s="15">
        <f t="shared" si="0"/>
        <v>34.42679118152256</v>
      </c>
      <c r="E10" s="15">
        <f t="shared" si="0"/>
        <v>22.16667226959229</v>
      </c>
      <c r="F10" s="15">
        <f t="shared" si="0"/>
        <v>40.146236812011274</v>
      </c>
      <c r="G10" s="15">
        <f t="shared" si="0"/>
        <v>93.348706743735519</v>
      </c>
      <c r="H10" s="15">
        <f t="shared" si="0"/>
        <v>38.030942760075192</v>
      </c>
      <c r="I10" s="15">
        <f t="shared" si="0"/>
        <v>27.640511045618233</v>
      </c>
      <c r="J10" s="15">
        <f t="shared" si="0"/>
        <v>168.86957332932329</v>
      </c>
      <c r="K10" s="15">
        <f t="shared" si="0"/>
        <v>66.31519870267671</v>
      </c>
      <c r="L10" s="15">
        <f>(L4*13)+(L6*24.5)+(L7*35)+(L8*22.5)</f>
        <v>94.826707661152909</v>
      </c>
      <c r="M10" s="15">
        <f>(M4*13)+(M6*24.5)+(M7*35)+(M8*22.5)</f>
        <v>63.613847810847105</v>
      </c>
      <c r="N10" s="3">
        <f t="shared" ref="N10:V10" si="1">(N4*5.5)+(N5*12)+(N6*20)+(N7*35)+(N8*22.5)</f>
        <v>71.365906975520048</v>
      </c>
      <c r="O10" s="3">
        <f t="shared" si="1"/>
        <v>53.878990238579959</v>
      </c>
      <c r="P10" s="3">
        <f t="shared" si="1"/>
        <v>71.621697392402879</v>
      </c>
      <c r="Q10" s="3">
        <f t="shared" si="1"/>
        <v>50.129280341722122</v>
      </c>
      <c r="R10" s="3">
        <f>(R4*5.5)+(R5*17.5)+(R6*20)+(R7*35)+(R8*22.5)</f>
        <v>139.60629162506265</v>
      </c>
      <c r="S10" s="3">
        <f>(S4*5.5)+(S5*17.5)+(S6*20)+(S7*35)+(S8*22.5)</f>
        <v>52.242835502979005</v>
      </c>
      <c r="T10" s="3">
        <f t="shared" si="1"/>
        <v>58.472439708590223</v>
      </c>
      <c r="U10" s="3">
        <f t="shared" si="1"/>
        <v>36.412039820284782</v>
      </c>
      <c r="V10" s="3">
        <f t="shared" si="1"/>
        <v>47.509025744511284</v>
      </c>
      <c r="W10" s="3">
        <f>(W4*5.5)+(W5*12)+(W6*20)+(W7*35)+(W8*22.5)</f>
        <v>35.196251934388727</v>
      </c>
      <c r="X10" s="3">
        <f>(X4*13.5)+(X6*24.5)+(X7*35)+(X8*22.5)</f>
        <v>32.741978364323316</v>
      </c>
      <c r="Y10" s="3">
        <f>(Y4*13.5)+(Y6*24.5)+(Y7*35)+(Y8*22.5)</f>
        <v>19.789568737776698</v>
      </c>
      <c r="Z10" s="3">
        <f t="shared" ref="Z10:AI10" si="2">(Z4*5.5)+(Z5*12)+(Z6*20)+(Z7*35)+(Z8*22.5)</f>
        <v>0</v>
      </c>
      <c r="AA10" s="3">
        <f t="shared" si="2"/>
        <v>0</v>
      </c>
      <c r="AB10" s="3">
        <f t="shared" si="2"/>
        <v>0</v>
      </c>
      <c r="AC10" s="3">
        <f t="shared" si="2"/>
        <v>0</v>
      </c>
      <c r="AD10" s="3">
        <f t="shared" si="2"/>
        <v>0</v>
      </c>
      <c r="AE10" s="3">
        <f t="shared" si="2"/>
        <v>0</v>
      </c>
      <c r="AF10" s="3">
        <f t="shared" si="2"/>
        <v>0</v>
      </c>
      <c r="AG10" s="3">
        <f t="shared" si="2"/>
        <v>0</v>
      </c>
      <c r="AH10" s="3">
        <f t="shared" si="2"/>
        <v>0</v>
      </c>
      <c r="AI10" s="3">
        <f t="shared" si="2"/>
        <v>0</v>
      </c>
      <c r="AJ10" s="3">
        <f t="shared" ref="AJ10:AO10" si="3">(AJ4*5.5)+(AJ5*12)+(AJ6*20)+(AJ7*35)+(AJ8*22.5)</f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  <c r="AO10" s="3">
        <f t="shared" si="3"/>
        <v>0</v>
      </c>
    </row>
    <row r="11" spans="1:4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41" x14ac:dyDescent="0.25">
      <c r="A12" s="11" t="s">
        <v>17</v>
      </c>
      <c r="B12" s="15">
        <f>(B4*5.5)+(B5*12)+(B6*20)+(B7*12.5)</f>
        <v>11.199569608208957</v>
      </c>
      <c r="C12" s="15">
        <f>(C4*5.5)+(C5*12)+(C6*20)+(C7*12.5)</f>
        <v>11.526539154291044</v>
      </c>
      <c r="D12" s="15">
        <f t="shared" ref="D12:K12" si="4">(D4*5.5)+(D5*12)+(D6*20)+(D7*12.5)</f>
        <v>18.899556258214286</v>
      </c>
      <c r="E12" s="15">
        <f t="shared" si="4"/>
        <v>11.857455648185335</v>
      </c>
      <c r="F12" s="15">
        <f t="shared" si="4"/>
        <v>16.260465461353384</v>
      </c>
      <c r="G12" s="15">
        <f t="shared" si="4"/>
        <v>13.757529753619924</v>
      </c>
      <c r="H12" s="15">
        <f t="shared" si="4"/>
        <v>21.145074780977449</v>
      </c>
      <c r="I12" s="15">
        <f t="shared" si="4"/>
        <v>14.821613449053384</v>
      </c>
      <c r="J12" s="15">
        <f t="shared" si="4"/>
        <v>110.85858578045112</v>
      </c>
      <c r="K12" s="15">
        <f t="shared" si="4"/>
        <v>36.911650811548888</v>
      </c>
      <c r="L12" s="15">
        <f>(L4*13)+(L5*24.5)+(L6*20)+(L7*12.5)</f>
        <v>57.242993387468672</v>
      </c>
      <c r="M12" s="15">
        <f>(M4*13)+(M5*24.5)+(M6*20)+(M7*12.5)</f>
        <v>31.922568740531318</v>
      </c>
      <c r="N12" s="3">
        <f>(N4*5.5)+(N5*12)+(N6*20)+(N7*12.5)</f>
        <v>52.68470245841479</v>
      </c>
      <c r="O12" s="3">
        <f>(O4*5.5)+(O5*12)+(O6*20)+(O7*12.5)</f>
        <v>27.062970299935216</v>
      </c>
      <c r="P12" s="3">
        <f>(P4*5.5)+(P5*12)+(P6*20)+(P7*12.5)</f>
        <v>48.270191746021304</v>
      </c>
      <c r="Q12" s="3">
        <f>(Q4*5.5)+(Q5*12)+(Q6*20)+(Q7*12.5)</f>
        <v>24.111457323353697</v>
      </c>
      <c r="R12" s="3">
        <f>(R4*5.5)+(R5*17.5)+(R6*20)+(R7*12.5)</f>
        <v>91.062164852130323</v>
      </c>
      <c r="S12" s="3">
        <f>(S4*5.5)+(S5*17.5)+(S6*20)+(S7*12.5)</f>
        <v>27.907330694536334</v>
      </c>
      <c r="T12" s="3">
        <f>(T4*5.5)+(T5*12)+(T6*20)+(T7*12.5)</f>
        <v>35.181587323627824</v>
      </c>
      <c r="U12" s="3">
        <f>(U4*5.5)+(U5*12)+(U6*20)+(U7*12.5)</f>
        <v>18.884460335372186</v>
      </c>
      <c r="V12" s="3">
        <f>(V4*5.5)+(V5*12)+(V6*20)+(V7*12.5)</f>
        <v>29.191740795921056</v>
      </c>
      <c r="W12" s="3">
        <f>(W4*5.5)+(W5*12)+(W6*20)+(W7*12.5)</f>
        <v>17.696572949728946</v>
      </c>
      <c r="X12" s="3">
        <f>((X4*13.5)+(X6*24.5)+(X7*12.5))</f>
        <v>19.155647806428576</v>
      </c>
      <c r="Y12" s="3">
        <f>((Y4*13.5)+(Y6*24.5)+(Y7*12.5))</f>
        <v>8.8525726386714307</v>
      </c>
      <c r="Z12" s="3">
        <f t="shared" ref="Z12:AI12" si="5">(Z4*5.5)+(Z5*12)+(Z6*20)+(Z7*12.5)</f>
        <v>0</v>
      </c>
      <c r="AA12" s="3">
        <f t="shared" si="5"/>
        <v>0</v>
      </c>
      <c r="AB12" s="3">
        <f t="shared" si="5"/>
        <v>0</v>
      </c>
      <c r="AC12" s="3">
        <f t="shared" si="5"/>
        <v>0</v>
      </c>
      <c r="AD12" s="3">
        <f t="shared" si="5"/>
        <v>0</v>
      </c>
      <c r="AE12" s="3">
        <f t="shared" si="5"/>
        <v>0</v>
      </c>
      <c r="AF12" s="3">
        <f t="shared" si="5"/>
        <v>0</v>
      </c>
      <c r="AG12" s="3">
        <f t="shared" si="5"/>
        <v>0</v>
      </c>
      <c r="AH12" s="3">
        <f t="shared" si="5"/>
        <v>0</v>
      </c>
      <c r="AI12" s="3">
        <f t="shared" si="5"/>
        <v>0</v>
      </c>
      <c r="AJ12" s="3">
        <f t="shared" ref="AJ12:AO12" si="6">(AJ4*5.5)+(AJ5*12)+(AJ6*20)+(AJ7*12.5)</f>
        <v>0</v>
      </c>
      <c r="AK12" s="3">
        <f t="shared" si="6"/>
        <v>0</v>
      </c>
      <c r="AL12" s="3">
        <f t="shared" si="6"/>
        <v>0</v>
      </c>
      <c r="AM12" s="3">
        <f t="shared" si="6"/>
        <v>0</v>
      </c>
      <c r="AN12" s="3">
        <f t="shared" si="6"/>
        <v>0</v>
      </c>
      <c r="AO12" s="3">
        <f t="shared" si="6"/>
        <v>0</v>
      </c>
    </row>
    <row r="14" spans="1:41" x14ac:dyDescent="0.25">
      <c r="O14" s="32"/>
      <c r="P14" s="16"/>
      <c r="Q14" s="15"/>
    </row>
    <row r="15" spans="1:41" x14ac:dyDescent="0.25">
      <c r="K15" s="4"/>
      <c r="O15" s="32"/>
      <c r="P15" s="16"/>
      <c r="Q15" s="15"/>
    </row>
    <row r="16" spans="1:41" x14ac:dyDescent="0.25">
      <c r="K16" s="4"/>
      <c r="O16" s="32"/>
      <c r="P16" s="16"/>
      <c r="Q16" s="15"/>
    </row>
    <row r="17" spans="1:23" x14ac:dyDescent="0.25">
      <c r="K17" s="4"/>
      <c r="O17" s="32"/>
      <c r="P17" s="16"/>
      <c r="Q17" s="15"/>
      <c r="R17" s="15"/>
      <c r="S17" s="15"/>
    </row>
    <row r="18" spans="1:23" x14ac:dyDescent="0.25">
      <c r="L18" s="3" t="s">
        <v>25</v>
      </c>
      <c r="O18" s="32"/>
      <c r="P18" s="16"/>
      <c r="Q18" s="15"/>
    </row>
    <row r="19" spans="1:23" x14ac:dyDescent="0.25">
      <c r="A19" s="4"/>
      <c r="B19" s="28"/>
      <c r="C19" s="4"/>
      <c r="D19" s="17" t="s">
        <v>47</v>
      </c>
      <c r="E19"/>
      <c r="F19" s="16"/>
      <c r="G19" s="15"/>
      <c r="H19" s="16" t="s">
        <v>18</v>
      </c>
      <c r="I19" s="16"/>
      <c r="J19" s="16" t="s">
        <v>19</v>
      </c>
      <c r="K19" s="15"/>
      <c r="L19" s="28"/>
      <c r="O19" s="32"/>
      <c r="P19" s="16"/>
      <c r="Q19" s="15"/>
    </row>
    <row r="20" spans="1:23" x14ac:dyDescent="0.25">
      <c r="A20" s="8" t="s">
        <v>4</v>
      </c>
      <c r="B20" s="29" t="s">
        <v>39</v>
      </c>
      <c r="C20" s="8" t="s">
        <v>40</v>
      </c>
      <c r="D20" s="17" t="s">
        <v>5</v>
      </c>
      <c r="E20" s="9" t="s">
        <v>0</v>
      </c>
      <c r="F20" s="16" t="s">
        <v>6</v>
      </c>
      <c r="G20" s="16" t="s">
        <v>7</v>
      </c>
      <c r="H20" s="16" t="s">
        <v>3</v>
      </c>
      <c r="I20" s="16" t="s">
        <v>7</v>
      </c>
      <c r="J20" s="16" t="s">
        <v>3</v>
      </c>
      <c r="K20" s="16" t="s">
        <v>7</v>
      </c>
      <c r="L20" s="29" t="s">
        <v>8</v>
      </c>
      <c r="O20" s="4"/>
      <c r="P20" s="16"/>
      <c r="Q20" s="15"/>
    </row>
    <row r="21" spans="1:23" x14ac:dyDescent="0.25">
      <c r="A21" s="35"/>
      <c r="B21" s="3"/>
      <c r="C21" s="3"/>
      <c r="I21" s="4"/>
      <c r="O21" s="4"/>
      <c r="P21" s="16"/>
      <c r="Q21" s="15"/>
    </row>
    <row r="22" spans="1:23" x14ac:dyDescent="0.25">
      <c r="A22" s="31">
        <v>39826</v>
      </c>
      <c r="B22" s="30">
        <v>133231</v>
      </c>
      <c r="C22" s="49" t="s">
        <v>21</v>
      </c>
      <c r="D22" s="18">
        <v>239860</v>
      </c>
      <c r="E22" s="28">
        <v>1</v>
      </c>
      <c r="F22" s="16">
        <v>0.35542970149253733</v>
      </c>
      <c r="G22" s="15">
        <v>0.25073949850746252</v>
      </c>
      <c r="H22" s="16">
        <v>20.891213311567164</v>
      </c>
      <c r="I22" s="27">
        <v>22.961058950932834</v>
      </c>
      <c r="J22" s="27">
        <v>11.199569608208957</v>
      </c>
      <c r="K22" s="27">
        <v>11.526539154291044</v>
      </c>
      <c r="L22" s="30">
        <v>13</v>
      </c>
      <c r="M22" s="15"/>
      <c r="O22" s="4"/>
      <c r="P22" s="16"/>
      <c r="Q22" s="15"/>
    </row>
    <row r="23" spans="1:23" x14ac:dyDescent="0.25">
      <c r="A23" s="31">
        <v>39861</v>
      </c>
      <c r="B23" s="2">
        <v>142432</v>
      </c>
      <c r="C23" s="49" t="s">
        <v>21</v>
      </c>
      <c r="D23" s="18">
        <v>239865</v>
      </c>
      <c r="E23" s="28">
        <v>1</v>
      </c>
      <c r="F23" s="16">
        <v>0.45826908627819546</v>
      </c>
      <c r="G23" s="15">
        <v>0.23761246338759404</v>
      </c>
      <c r="H23" s="16">
        <v>34.42679118152256</v>
      </c>
      <c r="I23" s="27">
        <v>22.16667226959229</v>
      </c>
      <c r="J23" s="27">
        <v>18.899556258214286</v>
      </c>
      <c r="K23" s="27">
        <v>11.857455648185335</v>
      </c>
      <c r="L23" s="30">
        <v>48</v>
      </c>
      <c r="M23" s="15"/>
      <c r="O23" s="4"/>
      <c r="P23" s="16"/>
      <c r="Q23" s="15"/>
      <c r="T23" s="16"/>
      <c r="U23" s="16"/>
    </row>
    <row r="24" spans="1:23" x14ac:dyDescent="0.25">
      <c r="A24" s="32">
        <v>39888</v>
      </c>
      <c r="B24" s="2">
        <v>131916</v>
      </c>
      <c r="C24" s="49" t="s">
        <v>21</v>
      </c>
      <c r="D24" s="18">
        <v>239870</v>
      </c>
      <c r="E24" s="28">
        <v>1</v>
      </c>
      <c r="F24" s="16">
        <v>0.41513787815789477</v>
      </c>
      <c r="G24" s="15">
        <v>0.28796814886804517</v>
      </c>
      <c r="H24" s="16">
        <v>40.146236812011274</v>
      </c>
      <c r="I24" s="27">
        <v>93.348706743735519</v>
      </c>
      <c r="J24" s="15">
        <v>16.260465461353384</v>
      </c>
      <c r="K24" s="27">
        <v>13.757529753619924</v>
      </c>
      <c r="L24" s="28">
        <v>75</v>
      </c>
      <c r="M24" s="15"/>
      <c r="O24" s="32"/>
      <c r="P24" s="10"/>
      <c r="V24" s="16"/>
      <c r="W24" s="16"/>
    </row>
    <row r="25" spans="1:23" x14ac:dyDescent="0.25">
      <c r="A25" s="32">
        <v>39909</v>
      </c>
      <c r="B25" s="2">
        <v>125330</v>
      </c>
      <c r="C25" s="49" t="s">
        <v>21</v>
      </c>
      <c r="D25" s="18">
        <v>239875</v>
      </c>
      <c r="E25" s="28">
        <v>1</v>
      </c>
      <c r="F25" s="16">
        <v>0.65235952281954879</v>
      </c>
      <c r="G25" s="15">
        <v>0.35921076977443622</v>
      </c>
      <c r="H25" s="16">
        <v>38.030942760075192</v>
      </c>
      <c r="I25" s="27">
        <v>27.640511045618233</v>
      </c>
      <c r="J25" s="27">
        <v>21.145074780977449</v>
      </c>
      <c r="K25" s="27">
        <v>14.821613449053384</v>
      </c>
      <c r="L25" s="28">
        <v>96</v>
      </c>
      <c r="M25" s="15"/>
      <c r="O25" s="32"/>
      <c r="P25" s="16"/>
      <c r="Q25" s="15"/>
      <c r="S25" s="16"/>
      <c r="T25" s="27"/>
    </row>
    <row r="26" spans="1:23" x14ac:dyDescent="0.25">
      <c r="A26" s="32">
        <v>39944</v>
      </c>
      <c r="B26" s="28">
        <v>125729</v>
      </c>
      <c r="C26" s="49" t="s">
        <v>21</v>
      </c>
      <c r="D26" s="18">
        <v>239880</v>
      </c>
      <c r="E26" s="28">
        <v>1</v>
      </c>
      <c r="F26" s="16">
        <v>1.5771308671679198</v>
      </c>
      <c r="G26" s="15">
        <v>0.46573360216541376</v>
      </c>
      <c r="H26" s="16">
        <v>168.86957332932329</v>
      </c>
      <c r="I26" s="15">
        <v>66.31519870267671</v>
      </c>
      <c r="J26" s="15">
        <v>110.85858578045112</v>
      </c>
      <c r="K26" s="15">
        <v>36.911650811548888</v>
      </c>
      <c r="L26" s="28">
        <v>131</v>
      </c>
      <c r="M26" s="15"/>
      <c r="O26" s="32"/>
      <c r="P26" s="16"/>
      <c r="Q26" s="15"/>
      <c r="S26" s="16"/>
      <c r="T26" s="27"/>
    </row>
    <row r="27" spans="1:23" x14ac:dyDescent="0.25">
      <c r="A27" s="32">
        <v>39979</v>
      </c>
      <c r="B27" s="28">
        <v>130804</v>
      </c>
      <c r="C27" s="49" t="s">
        <v>21</v>
      </c>
      <c r="D27" s="18">
        <v>239885</v>
      </c>
      <c r="E27" s="28">
        <v>1</v>
      </c>
      <c r="F27" s="16">
        <v>1.2068479679197994</v>
      </c>
      <c r="G27" s="15">
        <v>0.47121927474686726</v>
      </c>
      <c r="H27" s="16">
        <v>94.826707661152909</v>
      </c>
      <c r="I27" s="27">
        <v>63.613847810847105</v>
      </c>
      <c r="J27" s="27">
        <v>57.242993387468672</v>
      </c>
      <c r="K27" s="15">
        <v>31.922568740531318</v>
      </c>
      <c r="L27" s="28">
        <v>166</v>
      </c>
      <c r="M27" s="15"/>
      <c r="O27" s="32"/>
      <c r="P27" s="16"/>
      <c r="Q27" s="15"/>
      <c r="S27" s="16"/>
      <c r="T27" s="27"/>
    </row>
    <row r="28" spans="1:23" x14ac:dyDescent="0.25">
      <c r="A28" s="32">
        <v>40009</v>
      </c>
      <c r="B28" s="28">
        <v>125312</v>
      </c>
      <c r="C28" s="49" t="s">
        <v>21</v>
      </c>
      <c r="D28" s="18">
        <v>239890</v>
      </c>
      <c r="E28" s="28">
        <v>1</v>
      </c>
      <c r="F28" s="16">
        <v>2.1668406696741855</v>
      </c>
      <c r="G28" s="15">
        <v>0.62385811432581439</v>
      </c>
      <c r="H28" s="16">
        <v>71.365906975520048</v>
      </c>
      <c r="I28" s="27">
        <v>53.878990238579959</v>
      </c>
      <c r="J28" s="27">
        <v>52.68470245841479</v>
      </c>
      <c r="K28" s="15">
        <v>27.062970299935216</v>
      </c>
      <c r="L28" s="28">
        <v>196</v>
      </c>
      <c r="M28" s="15"/>
      <c r="O28" s="32"/>
      <c r="P28" s="16"/>
      <c r="Q28" s="15"/>
      <c r="S28" s="16"/>
      <c r="T28" s="27"/>
    </row>
    <row r="29" spans="1:23" x14ac:dyDescent="0.25">
      <c r="A29" s="32">
        <v>40042</v>
      </c>
      <c r="B29" s="28">
        <v>131959</v>
      </c>
      <c r="C29" s="50" t="s">
        <v>21</v>
      </c>
      <c r="D29" s="18">
        <v>239895</v>
      </c>
      <c r="E29" s="28">
        <v>1</v>
      </c>
      <c r="F29" s="16">
        <v>1.3028472380952383</v>
      </c>
      <c r="G29" s="15">
        <v>0.46641931123809544</v>
      </c>
      <c r="H29" s="16">
        <v>71.621697392402879</v>
      </c>
      <c r="I29" s="27">
        <v>50.129280341722122</v>
      </c>
      <c r="J29" s="27">
        <v>48.270191746021304</v>
      </c>
      <c r="K29" s="15">
        <v>24.111457323353697</v>
      </c>
      <c r="L29" s="28">
        <v>229</v>
      </c>
      <c r="M29" s="15"/>
      <c r="O29" s="32"/>
      <c r="P29" s="16"/>
      <c r="Q29" s="15"/>
      <c r="S29" s="16"/>
      <c r="T29" s="27"/>
    </row>
    <row r="30" spans="1:23" x14ac:dyDescent="0.25">
      <c r="A30" s="32">
        <v>40072</v>
      </c>
      <c r="B30" s="28">
        <v>131030</v>
      </c>
      <c r="C30" s="50" t="s">
        <v>21</v>
      </c>
      <c r="D30" s="18">
        <v>239900</v>
      </c>
      <c r="E30" s="28">
        <v>1</v>
      </c>
      <c r="F30" s="16"/>
      <c r="G30" s="15"/>
      <c r="H30" s="16">
        <v>139.60629162506265</v>
      </c>
      <c r="I30" s="15">
        <v>52.242835502979005</v>
      </c>
      <c r="J30" s="27">
        <v>91.062164852130323</v>
      </c>
      <c r="K30" s="15">
        <v>27.907330694536334</v>
      </c>
      <c r="L30" s="28">
        <v>259</v>
      </c>
      <c r="M30" s="15"/>
      <c r="O30" s="32"/>
      <c r="P30" s="16"/>
      <c r="Q30" s="15"/>
      <c r="S30" s="16"/>
      <c r="T30" s="27"/>
    </row>
    <row r="31" spans="1:23" x14ac:dyDescent="0.25">
      <c r="A31" s="32">
        <v>40100</v>
      </c>
      <c r="B31" s="28">
        <v>131621</v>
      </c>
      <c r="C31" s="50" t="s">
        <v>21</v>
      </c>
      <c r="D31" s="18">
        <v>240805</v>
      </c>
      <c r="E31" s="28">
        <v>1</v>
      </c>
      <c r="F31" s="16">
        <v>0.63618531977443615</v>
      </c>
      <c r="G31" s="15">
        <v>0.37486411257556379</v>
      </c>
      <c r="H31" s="16">
        <v>58.472439708590223</v>
      </c>
      <c r="I31" s="15">
        <v>36.412039820284782</v>
      </c>
      <c r="J31" s="27">
        <v>35.181587323627824</v>
      </c>
      <c r="K31" s="15">
        <v>18.884460335372186</v>
      </c>
      <c r="L31" s="28">
        <v>287</v>
      </c>
      <c r="M31" s="15"/>
      <c r="O31" s="4"/>
      <c r="P31" s="16"/>
      <c r="Q31" s="15"/>
      <c r="S31" s="16"/>
      <c r="T31" s="27"/>
    </row>
    <row r="32" spans="1:23" x14ac:dyDescent="0.25">
      <c r="A32" s="32">
        <v>40135</v>
      </c>
      <c r="B32" s="28">
        <v>143219</v>
      </c>
      <c r="C32" s="50" t="s">
        <v>21</v>
      </c>
      <c r="D32" s="18">
        <v>240810</v>
      </c>
      <c r="E32" s="28">
        <v>1</v>
      </c>
      <c r="F32" s="16">
        <v>0.84644995936090239</v>
      </c>
      <c r="G32" s="15">
        <v>0.4729336970390976</v>
      </c>
      <c r="H32" s="16">
        <v>47.509025744511284</v>
      </c>
      <c r="I32" s="15">
        <v>35.196251934388727</v>
      </c>
      <c r="J32" s="27">
        <v>29.191740795921056</v>
      </c>
      <c r="K32" s="15">
        <v>17.696572949728946</v>
      </c>
      <c r="L32" s="28">
        <v>322</v>
      </c>
      <c r="M32" s="15"/>
      <c r="O32" s="4"/>
      <c r="P32" s="16"/>
      <c r="Q32" s="15"/>
      <c r="S32" s="16"/>
      <c r="T32" s="27"/>
    </row>
    <row r="33" spans="1:20" x14ac:dyDescent="0.25">
      <c r="A33" s="32">
        <v>40161</v>
      </c>
      <c r="B33" s="28">
        <v>151328</v>
      </c>
      <c r="C33" s="2" t="s">
        <v>21</v>
      </c>
      <c r="D33" s="18">
        <v>240815</v>
      </c>
      <c r="E33" s="28">
        <v>1</v>
      </c>
      <c r="F33" s="16">
        <v>0.46366048729323311</v>
      </c>
      <c r="G33" s="15">
        <v>0.11715514405676698</v>
      </c>
      <c r="H33" s="16">
        <v>32.741978364323316</v>
      </c>
      <c r="I33" s="15">
        <v>19.789568737776698</v>
      </c>
      <c r="J33" s="27">
        <v>19.155647806428576</v>
      </c>
      <c r="K33" s="15">
        <v>8.8525726386714307</v>
      </c>
      <c r="L33" s="28">
        <v>348</v>
      </c>
      <c r="M33" s="15"/>
      <c r="O33" s="4"/>
      <c r="P33" s="16"/>
      <c r="Q33" s="15"/>
      <c r="S33" s="16"/>
      <c r="T33" s="27"/>
    </row>
    <row r="34" spans="1:20" x14ac:dyDescent="0.25">
      <c r="A34" s="18"/>
      <c r="B34" s="30"/>
      <c r="C34" s="16"/>
      <c r="D34" s="27"/>
      <c r="E34" s="28"/>
      <c r="F34" s="16"/>
      <c r="G34" s="27"/>
      <c r="H34" s="16"/>
      <c r="I34" s="27"/>
      <c r="J34" s="16"/>
      <c r="K34" s="27"/>
      <c r="L34" s="30"/>
      <c r="M34" s="15"/>
      <c r="O34" s="32"/>
      <c r="P34" s="16"/>
      <c r="Q34" s="15"/>
      <c r="S34" s="16"/>
      <c r="T34" s="27"/>
    </row>
    <row r="35" spans="1:20" x14ac:dyDescent="0.25">
      <c r="A35" s="18"/>
      <c r="B35" s="30"/>
      <c r="C35" s="16"/>
      <c r="D35" s="27"/>
      <c r="E35" s="28"/>
      <c r="F35" s="16"/>
      <c r="G35" s="27"/>
      <c r="H35" s="16"/>
      <c r="I35" s="27"/>
      <c r="J35" s="16"/>
      <c r="K35" s="27"/>
      <c r="L35" s="30"/>
      <c r="O35" s="4"/>
      <c r="P35" s="16"/>
      <c r="Q35" s="15"/>
      <c r="S35" s="16"/>
      <c r="T35" s="27"/>
    </row>
    <row r="36" spans="1:20" x14ac:dyDescent="0.25">
      <c r="A36" s="18"/>
      <c r="B36" s="30"/>
      <c r="C36" s="16"/>
      <c r="D36" s="27"/>
      <c r="E36" s="28"/>
      <c r="F36" s="16"/>
      <c r="G36" s="27"/>
      <c r="H36" s="16"/>
      <c r="I36" s="27"/>
      <c r="J36" s="16"/>
      <c r="K36" s="27"/>
      <c r="L36" s="30"/>
      <c r="O36" s="4"/>
      <c r="P36" s="16"/>
      <c r="Q36" s="15"/>
      <c r="S36" s="16"/>
      <c r="T36" s="27"/>
    </row>
    <row r="37" spans="1:20" x14ac:dyDescent="0.25">
      <c r="A37" s="32"/>
      <c r="B37" s="28"/>
      <c r="C37" s="16"/>
      <c r="D37" s="27"/>
      <c r="E37" s="28"/>
      <c r="F37" s="16"/>
      <c r="G37" s="27"/>
      <c r="H37" s="16"/>
      <c r="I37" s="27"/>
      <c r="J37" s="16"/>
      <c r="K37" s="27"/>
      <c r="L37" s="28"/>
      <c r="O37" s="4"/>
      <c r="P37" s="16"/>
      <c r="Q37" s="15"/>
      <c r="S37" s="16"/>
      <c r="T37" s="27"/>
    </row>
    <row r="38" spans="1:20" x14ac:dyDescent="0.25">
      <c r="A38" s="32"/>
      <c r="B38" s="28"/>
      <c r="C38" s="16"/>
      <c r="D38" s="27"/>
      <c r="E38" s="28"/>
      <c r="F38" s="16"/>
      <c r="G38" s="27"/>
      <c r="H38" s="16"/>
      <c r="I38" s="15"/>
      <c r="J38" s="27"/>
      <c r="K38" s="15"/>
      <c r="L38" s="28"/>
      <c r="O38" s="4"/>
      <c r="P38" s="16"/>
      <c r="Q38" s="15"/>
      <c r="S38" s="16"/>
      <c r="T38" s="27"/>
    </row>
    <row r="39" spans="1:20" x14ac:dyDescent="0.25">
      <c r="A39" s="32"/>
      <c r="B39" s="28"/>
      <c r="C39" s="31"/>
      <c r="D39" s="18"/>
      <c r="E39" s="28"/>
      <c r="F39" s="16"/>
      <c r="G39" s="27"/>
      <c r="H39" s="16"/>
      <c r="I39" s="15"/>
      <c r="J39" s="27"/>
      <c r="K39" s="15"/>
      <c r="L39" s="28"/>
      <c r="S39" s="16"/>
      <c r="T39" s="27"/>
    </row>
    <row r="40" spans="1:20" x14ac:dyDescent="0.25">
      <c r="A40" s="32"/>
      <c r="B40" s="28"/>
      <c r="C40" s="31"/>
      <c r="D40" s="18"/>
      <c r="E40" s="28"/>
      <c r="F40" s="16"/>
      <c r="G40" s="27"/>
      <c r="H40" s="16"/>
      <c r="I40" s="15"/>
      <c r="J40" s="27"/>
      <c r="K40" s="15"/>
      <c r="L40" s="28"/>
      <c r="S40" s="16"/>
      <c r="T40" s="15"/>
    </row>
    <row r="41" spans="1:20" x14ac:dyDescent="0.25">
      <c r="A41" s="32"/>
      <c r="B41" s="28"/>
      <c r="C41" s="32"/>
      <c r="D41" s="18"/>
      <c r="E41" s="28"/>
      <c r="F41" s="16"/>
      <c r="G41" s="27"/>
      <c r="H41" s="16"/>
      <c r="I41" s="27"/>
      <c r="J41" s="27"/>
      <c r="K41" s="15"/>
      <c r="L41" s="28"/>
      <c r="S41" s="16"/>
      <c r="T41" s="15"/>
    </row>
    <row r="42" spans="1:20" x14ac:dyDescent="0.25">
      <c r="A42" s="32"/>
      <c r="B42" s="28"/>
      <c r="C42" s="32"/>
      <c r="D42" s="18"/>
      <c r="E42" s="28"/>
      <c r="F42" s="16"/>
      <c r="G42" s="27"/>
      <c r="H42" s="16"/>
      <c r="I42" s="15"/>
      <c r="J42" s="27"/>
      <c r="K42" s="15"/>
      <c r="L42" s="28"/>
      <c r="S42" s="16"/>
      <c r="T42" s="27"/>
    </row>
    <row r="43" spans="1:20" x14ac:dyDescent="0.25">
      <c r="A43" s="32"/>
      <c r="B43" s="28"/>
      <c r="C43" s="32"/>
      <c r="D43" s="18"/>
      <c r="E43" s="28"/>
      <c r="F43" s="16"/>
      <c r="G43" s="27"/>
      <c r="H43" s="16"/>
      <c r="I43" s="15"/>
      <c r="J43" s="27"/>
      <c r="K43" s="15"/>
      <c r="L43" s="28"/>
    </row>
    <row r="44" spans="1:20" x14ac:dyDescent="0.25">
      <c r="A44" s="32"/>
      <c r="B44" s="28"/>
      <c r="C44" s="32"/>
      <c r="D44" s="18"/>
      <c r="E44" s="28"/>
      <c r="F44" s="16"/>
      <c r="G44" s="15"/>
      <c r="H44" s="16"/>
      <c r="I44" s="15"/>
      <c r="J44" s="27"/>
      <c r="K44" s="15"/>
      <c r="L44" s="28"/>
    </row>
    <row r="45" spans="1:20" x14ac:dyDescent="0.25">
      <c r="A45" s="32"/>
      <c r="B45" s="28"/>
      <c r="C45" s="2"/>
      <c r="D45" s="18"/>
      <c r="E45" s="28"/>
      <c r="F45" s="16"/>
      <c r="G45" s="27"/>
      <c r="H45" s="16"/>
      <c r="I45" s="15"/>
      <c r="J45" s="27"/>
      <c r="K45" s="15"/>
      <c r="L45" s="28"/>
    </row>
    <row r="46" spans="1:20" x14ac:dyDescent="0.25">
      <c r="A46" s="32"/>
      <c r="B46" s="28"/>
      <c r="C46" s="2"/>
      <c r="D46" s="18"/>
      <c r="E46" s="28"/>
      <c r="F46" s="16"/>
      <c r="G46" s="27"/>
      <c r="H46" s="16"/>
      <c r="I46" s="15"/>
      <c r="J46" s="27"/>
      <c r="K46" s="15"/>
      <c r="L46" s="28"/>
    </row>
    <row r="47" spans="1:20" x14ac:dyDescent="0.25">
      <c r="A47" s="32"/>
      <c r="B47" s="28"/>
      <c r="C47" s="2"/>
      <c r="D47" s="18"/>
      <c r="E47" s="28"/>
      <c r="F47" s="16"/>
      <c r="G47" s="27"/>
      <c r="H47" s="16"/>
      <c r="I47" s="15"/>
      <c r="J47" s="27"/>
      <c r="K47" s="15"/>
      <c r="L47" s="28"/>
    </row>
    <row r="48" spans="1:20" x14ac:dyDescent="0.25">
      <c r="A48" s="32"/>
      <c r="B48" s="28"/>
      <c r="C48" s="2"/>
      <c r="D48" s="18"/>
      <c r="E48" s="28"/>
      <c r="F48" s="16"/>
      <c r="G48" s="27"/>
      <c r="H48" s="16"/>
      <c r="I48" s="15"/>
      <c r="J48" s="27"/>
      <c r="K48" s="15"/>
      <c r="L48" s="28"/>
    </row>
    <row r="49" spans="1:12" x14ac:dyDescent="0.25">
      <c r="A49" s="32"/>
      <c r="B49" s="28"/>
      <c r="C49" s="32"/>
      <c r="D49" s="18"/>
      <c r="E49" s="28"/>
      <c r="F49" s="16"/>
      <c r="G49" s="15"/>
      <c r="H49" s="16"/>
      <c r="I49" s="15"/>
      <c r="J49" s="27"/>
      <c r="K49" s="15"/>
      <c r="L49" s="28"/>
    </row>
    <row r="50" spans="1:12" x14ac:dyDescent="0.25">
      <c r="A50" s="32"/>
      <c r="B50" s="28"/>
      <c r="C50" s="2"/>
      <c r="D50" s="18"/>
      <c r="E50" s="28"/>
      <c r="F50" s="16"/>
      <c r="G50" s="15"/>
      <c r="H50" s="16"/>
      <c r="I50" s="15"/>
      <c r="J50" s="27"/>
      <c r="K50" s="15"/>
      <c r="L50" s="28"/>
    </row>
    <row r="51" spans="1:12" x14ac:dyDescent="0.25">
      <c r="A51" s="32"/>
      <c r="B51" s="28"/>
      <c r="C51" s="2"/>
      <c r="D51" s="18"/>
      <c r="E51" s="28"/>
      <c r="F51" s="16"/>
      <c r="G51" s="15"/>
      <c r="H51" s="16"/>
      <c r="I51" s="15"/>
      <c r="J51" s="27"/>
      <c r="K51" s="15"/>
      <c r="L51" s="28"/>
    </row>
    <row r="52" spans="1:12" x14ac:dyDescent="0.25">
      <c r="A52" s="32"/>
      <c r="B52" s="28"/>
      <c r="C52" s="2"/>
      <c r="D52" s="18"/>
      <c r="E52" s="28"/>
      <c r="F52" s="16"/>
      <c r="G52" s="15"/>
      <c r="H52" s="16"/>
      <c r="I52" s="15"/>
      <c r="J52" s="27"/>
      <c r="K52" s="15"/>
      <c r="L52" s="28"/>
    </row>
    <row r="53" spans="1:12" x14ac:dyDescent="0.25">
      <c r="A53" s="32"/>
      <c r="B53" s="28"/>
      <c r="C53" s="2"/>
      <c r="D53" s="18"/>
      <c r="E53" s="28"/>
      <c r="F53" s="16"/>
      <c r="G53" s="15"/>
      <c r="H53" s="16"/>
      <c r="I53" s="15"/>
      <c r="J53" s="27"/>
      <c r="K53" s="15"/>
      <c r="L53" s="28"/>
    </row>
    <row r="54" spans="1:12" x14ac:dyDescent="0.25">
      <c r="A54" s="32"/>
      <c r="B54" s="28"/>
      <c r="C54" s="2"/>
      <c r="D54" s="18"/>
      <c r="E54" s="28"/>
      <c r="F54" s="16"/>
      <c r="G54" s="15"/>
      <c r="H54" s="16"/>
      <c r="I54" s="15"/>
      <c r="J54" s="27"/>
      <c r="K54" s="15"/>
      <c r="L54" s="28"/>
    </row>
    <row r="55" spans="1:12" x14ac:dyDescent="0.25">
      <c r="A55" s="32"/>
      <c r="B55" s="28"/>
      <c r="C55" s="2"/>
      <c r="D55" s="18"/>
      <c r="E55" s="28"/>
      <c r="F55" s="16"/>
      <c r="G55" s="15"/>
      <c r="H55" s="16"/>
      <c r="I55" s="15"/>
      <c r="J55" s="27"/>
      <c r="K55" s="15"/>
      <c r="L55" s="28"/>
    </row>
    <row r="56" spans="1:12" x14ac:dyDescent="0.25">
      <c r="A56" s="32"/>
      <c r="B56" s="28"/>
      <c r="C56" s="2"/>
      <c r="D56" s="18"/>
      <c r="E56" s="28"/>
      <c r="F56" s="16"/>
      <c r="G56" s="15"/>
      <c r="H56" s="16"/>
      <c r="I56" s="15"/>
      <c r="J56" s="27"/>
      <c r="K56" s="15"/>
      <c r="L56" s="28"/>
    </row>
    <row r="57" spans="1:12" x14ac:dyDescent="0.25">
      <c r="A57" s="32"/>
      <c r="B57" s="28"/>
      <c r="C57" s="2"/>
      <c r="D57" s="18"/>
      <c r="E57" s="28"/>
      <c r="F57" s="16"/>
      <c r="G57" s="15"/>
      <c r="H57" s="16"/>
      <c r="I57" s="15"/>
      <c r="J57" s="27"/>
      <c r="K57" s="15"/>
      <c r="L57" s="28"/>
    </row>
    <row r="58" spans="1:12" x14ac:dyDescent="0.25">
      <c r="A58" s="32"/>
      <c r="B58" s="28"/>
      <c r="C58" s="2"/>
      <c r="D58" s="18"/>
      <c r="E58" s="28"/>
      <c r="F58" s="16"/>
      <c r="G58" s="15"/>
      <c r="H58" s="16"/>
      <c r="I58" s="15"/>
      <c r="J58" s="27"/>
      <c r="K58" s="15"/>
      <c r="L58" s="28"/>
    </row>
    <row r="59" spans="1:12" x14ac:dyDescent="0.25">
      <c r="A59" s="32"/>
      <c r="B59" s="28"/>
      <c r="C59" s="2"/>
      <c r="D59" s="18"/>
      <c r="E59" s="28"/>
      <c r="F59" s="16"/>
      <c r="G59" s="15"/>
      <c r="H59" s="16"/>
      <c r="I59" s="15"/>
      <c r="J59" s="27"/>
      <c r="K59" s="15"/>
      <c r="L59" s="28"/>
    </row>
    <row r="60" spans="1:12" x14ac:dyDescent="0.25">
      <c r="A60" s="32"/>
      <c r="B60" s="28"/>
      <c r="C60" s="2"/>
      <c r="D60" s="18"/>
      <c r="E60" s="28"/>
      <c r="F60" s="16"/>
      <c r="G60" s="15"/>
      <c r="H60" s="16"/>
      <c r="I60" s="15"/>
      <c r="J60" s="27"/>
      <c r="K60" s="15"/>
      <c r="L60" s="28"/>
    </row>
    <row r="61" spans="1:12" x14ac:dyDescent="0.25">
      <c r="A61" s="32"/>
      <c r="B61" s="28"/>
      <c r="C61" s="2"/>
      <c r="D61" s="18"/>
      <c r="E61" s="28"/>
      <c r="F61" s="16"/>
      <c r="G61" s="15"/>
      <c r="H61" s="16"/>
      <c r="I61" s="34"/>
      <c r="J61" s="27"/>
      <c r="K61" s="15"/>
      <c r="L61" s="28"/>
    </row>
    <row r="62" spans="1:12" x14ac:dyDescent="0.25">
      <c r="A62" s="32"/>
      <c r="B62" s="28"/>
      <c r="C62" s="2"/>
      <c r="D62" s="18"/>
      <c r="E62" s="28"/>
      <c r="F62" s="16"/>
      <c r="G62" s="15"/>
      <c r="H62" s="16"/>
      <c r="I62" s="15"/>
      <c r="J62" s="27"/>
      <c r="K62" s="15"/>
      <c r="L62" s="28"/>
    </row>
    <row r="63" spans="1:12" x14ac:dyDescent="0.25">
      <c r="A63" s="32"/>
      <c r="B63" s="28"/>
      <c r="C63" s="2"/>
      <c r="D63" s="18"/>
      <c r="E63" s="28"/>
      <c r="F63" s="16"/>
      <c r="G63" s="15"/>
      <c r="H63" s="19"/>
      <c r="I63" s="15"/>
      <c r="J63" s="27"/>
      <c r="K63" s="15"/>
      <c r="L63" s="28"/>
    </row>
    <row r="64" spans="1:12" x14ac:dyDescent="0.25">
      <c r="A64" s="32"/>
      <c r="B64" s="28"/>
      <c r="C64" s="2"/>
      <c r="D64" s="18"/>
      <c r="E64" s="28"/>
      <c r="F64" s="16"/>
      <c r="G64" s="15"/>
      <c r="H64" s="16"/>
      <c r="I64" s="15"/>
      <c r="J64" s="27"/>
      <c r="K64" s="15"/>
      <c r="L64" s="28"/>
    </row>
    <row r="65" spans="1:12" x14ac:dyDescent="0.25">
      <c r="A65" s="32"/>
      <c r="B65" s="28"/>
      <c r="C65" s="2"/>
      <c r="D65" s="18"/>
      <c r="E65" s="28"/>
      <c r="F65" s="16"/>
      <c r="G65" s="27"/>
      <c r="H65" s="16"/>
      <c r="I65" s="15"/>
      <c r="J65" s="27"/>
      <c r="K65" s="15"/>
      <c r="L65" s="28"/>
    </row>
    <row r="66" spans="1:12" x14ac:dyDescent="0.25">
      <c r="A66" s="32"/>
      <c r="B66" s="28"/>
      <c r="C66" s="2"/>
      <c r="D66" s="18"/>
      <c r="E66" s="28"/>
      <c r="F66" s="16"/>
      <c r="G66" s="27"/>
      <c r="H66" s="16"/>
      <c r="I66" s="34"/>
      <c r="J66" s="33"/>
      <c r="K66" s="15"/>
      <c r="L66" s="28"/>
    </row>
    <row r="67" spans="1:12" x14ac:dyDescent="0.25">
      <c r="A67" s="32"/>
      <c r="B67" s="28"/>
      <c r="C67" s="2"/>
      <c r="D67" s="18"/>
      <c r="E67" s="28"/>
      <c r="F67" s="16"/>
      <c r="G67" s="27"/>
      <c r="H67" s="16"/>
      <c r="I67" s="15"/>
      <c r="J67" s="27"/>
      <c r="K67" s="15"/>
      <c r="L67" s="28"/>
    </row>
    <row r="68" spans="1:12" x14ac:dyDescent="0.25">
      <c r="A68" s="32"/>
      <c r="B68" s="28"/>
      <c r="C68" s="2"/>
      <c r="D68" s="18"/>
      <c r="E68" s="28"/>
      <c r="F68" s="16"/>
      <c r="G68" s="27"/>
      <c r="H68" s="16"/>
      <c r="I68" s="15"/>
      <c r="J68" s="27"/>
      <c r="K68" s="15"/>
      <c r="L68" s="28"/>
    </row>
    <row r="69" spans="1:12" x14ac:dyDescent="0.25">
      <c r="A69" s="32"/>
      <c r="B69" s="28"/>
      <c r="C69" s="2"/>
      <c r="D69" s="18"/>
      <c r="E69" s="28"/>
      <c r="F69" s="16"/>
      <c r="G69" s="27"/>
      <c r="H69" s="16"/>
      <c r="I69" s="15"/>
      <c r="J69" s="27"/>
      <c r="K69" s="15"/>
      <c r="L69" s="28"/>
    </row>
    <row r="70" spans="1:12" x14ac:dyDescent="0.25">
      <c r="A70" s="32"/>
      <c r="B70" s="28"/>
      <c r="C70" s="2"/>
      <c r="D70" s="18"/>
      <c r="E70" s="28"/>
      <c r="F70" s="16"/>
      <c r="G70" s="27"/>
      <c r="H70" s="16"/>
      <c r="I70" s="34"/>
      <c r="J70" s="33"/>
      <c r="K70" s="15"/>
      <c r="L70" s="28"/>
    </row>
    <row r="71" spans="1:12" x14ac:dyDescent="0.25">
      <c r="A71" s="32"/>
      <c r="B71" s="28"/>
      <c r="C71" s="2"/>
      <c r="D71" s="18"/>
      <c r="E71" s="28"/>
      <c r="F71" s="16"/>
      <c r="G71" s="27"/>
      <c r="H71" s="16"/>
      <c r="I71" s="15"/>
      <c r="J71" s="27"/>
      <c r="K71" s="15"/>
      <c r="L71" s="28"/>
    </row>
    <row r="72" spans="1:12" x14ac:dyDescent="0.25">
      <c r="A72" s="32"/>
      <c r="B72" s="28"/>
      <c r="C72" s="2"/>
      <c r="D72" s="18"/>
      <c r="E72" s="28"/>
      <c r="F72" s="16"/>
      <c r="G72" s="27"/>
      <c r="H72" s="16"/>
      <c r="I72" s="15"/>
      <c r="J72" s="27"/>
      <c r="K72" s="15"/>
      <c r="L72" s="28"/>
    </row>
    <row r="73" spans="1:12" x14ac:dyDescent="0.25">
      <c r="A73" s="29"/>
      <c r="B73" s="27"/>
      <c r="C73" s="27"/>
      <c r="D73" s="15"/>
      <c r="E73" s="15"/>
      <c r="F73" s="15"/>
      <c r="G73" s="15"/>
      <c r="H73" s="15"/>
      <c r="I73" s="15"/>
      <c r="J73" s="15"/>
      <c r="K73" s="15"/>
      <c r="L73" s="15"/>
    </row>
    <row r="74" spans="1:12" x14ac:dyDescent="0.25">
      <c r="A74" s="29"/>
      <c r="B74" s="27"/>
      <c r="C74" s="27"/>
      <c r="D74" s="15"/>
      <c r="E74" s="15"/>
      <c r="F74" s="15"/>
      <c r="G74" s="15"/>
      <c r="H74" s="15"/>
      <c r="I74" s="15"/>
      <c r="J74" s="15"/>
      <c r="K74" s="15"/>
      <c r="L74" s="15"/>
    </row>
  </sheetData>
  <phoneticPr fontId="0" type="noConversion"/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536"/>
  <sheetViews>
    <sheetView zoomScale="70" workbookViewId="0">
      <pane xSplit="5" ySplit="5" topLeftCell="K6" activePane="bottomRight" state="frozen"/>
      <selection pane="topRight" activeCell="F1" sqref="F1"/>
      <selection pane="bottomLeft" activeCell="A6" sqref="A6"/>
      <selection pane="bottomRight" activeCell="O40" sqref="O40"/>
    </sheetView>
  </sheetViews>
  <sheetFormatPr defaultRowHeight="13.2" x14ac:dyDescent="0.25"/>
  <cols>
    <col min="1" max="1" width="11.109375" style="4" bestFit="1" customWidth="1"/>
    <col min="2" max="2" width="11.109375" style="28" customWidth="1"/>
    <col min="3" max="3" width="11.109375" style="4" customWidth="1"/>
    <col min="4" max="4" width="13.33203125" style="2" customWidth="1"/>
    <col min="6" max="6" width="9.109375" style="16"/>
    <col min="7" max="7" width="9.109375" style="15"/>
    <col min="8" max="8" width="9.88671875" style="16" customWidth="1"/>
    <col min="9" max="9" width="9.33203125" style="15" customWidth="1"/>
    <col min="10" max="10" width="9.33203125" style="16" customWidth="1"/>
    <col min="11" max="11" width="9.33203125" style="15" customWidth="1"/>
    <col min="12" max="12" width="9.109375" style="28"/>
    <col min="13" max="13" width="9.109375" style="39"/>
    <col min="15" max="15" width="9.109375" style="38"/>
    <col min="16" max="16" width="10" style="16" customWidth="1"/>
    <col min="17" max="17" width="10.44140625" style="16" customWidth="1"/>
    <col min="18" max="18" width="12.5546875" style="27" customWidth="1"/>
    <col min="19" max="19" width="9.5546875" style="16" customWidth="1"/>
    <col min="20" max="20" width="9.88671875" style="16" customWidth="1"/>
  </cols>
  <sheetData>
    <row r="1" spans="1:39" x14ac:dyDescent="0.25">
      <c r="A1" s="8" t="s">
        <v>81</v>
      </c>
      <c r="U1" s="9" t="s">
        <v>23</v>
      </c>
      <c r="W1" s="9"/>
      <c r="Z1" s="9"/>
      <c r="AA1" s="9"/>
      <c r="AB1" s="9"/>
      <c r="AC1" s="9"/>
      <c r="AD1" s="9" t="s">
        <v>23</v>
      </c>
      <c r="AE1" s="9"/>
      <c r="AF1" s="9"/>
      <c r="AI1" s="9"/>
      <c r="AJ1" s="9"/>
      <c r="AK1" s="9"/>
    </row>
    <row r="2" spans="1:39" x14ac:dyDescent="0.25">
      <c r="A2" s="4" t="s">
        <v>49</v>
      </c>
      <c r="M2" s="40" t="s">
        <v>36</v>
      </c>
      <c r="U2" s="9" t="s">
        <v>24</v>
      </c>
      <c r="W2" s="9" t="s">
        <v>25</v>
      </c>
      <c r="Z2" s="9"/>
      <c r="AA2" s="9"/>
      <c r="AB2" s="9"/>
      <c r="AC2" s="9"/>
      <c r="AD2" s="9" t="s">
        <v>24</v>
      </c>
      <c r="AE2" s="9"/>
      <c r="AF2" s="9" t="s">
        <v>25</v>
      </c>
      <c r="AI2" s="9"/>
      <c r="AJ2" s="9"/>
      <c r="AK2" s="9"/>
    </row>
    <row r="3" spans="1:39" x14ac:dyDescent="0.25">
      <c r="A3" s="4" t="s">
        <v>20</v>
      </c>
      <c r="M3" s="40" t="s">
        <v>46</v>
      </c>
      <c r="P3" s="27" t="s">
        <v>26</v>
      </c>
      <c r="Q3" s="27" t="s">
        <v>26</v>
      </c>
      <c r="R3" s="27" t="s">
        <v>26</v>
      </c>
      <c r="S3" s="27" t="s">
        <v>26</v>
      </c>
      <c r="T3" s="27" t="s">
        <v>26</v>
      </c>
      <c r="U3" s="9" t="s">
        <v>27</v>
      </c>
      <c r="V3" s="9"/>
      <c r="W3" s="9" t="s">
        <v>28</v>
      </c>
      <c r="X3" s="9"/>
      <c r="Y3" s="9"/>
      <c r="Z3" s="9"/>
      <c r="AA3" s="9" t="s">
        <v>25</v>
      </c>
      <c r="AB3" s="9"/>
      <c r="AC3" s="9"/>
      <c r="AD3" s="9" t="s">
        <v>27</v>
      </c>
      <c r="AE3" s="9"/>
      <c r="AF3" s="9" t="s">
        <v>28</v>
      </c>
      <c r="AI3" s="9"/>
      <c r="AJ3" s="9" t="s">
        <v>29</v>
      </c>
      <c r="AK3" s="9"/>
      <c r="AM3" s="17" t="s">
        <v>54</v>
      </c>
    </row>
    <row r="4" spans="1:39" x14ac:dyDescent="0.25">
      <c r="A4" s="4" t="s">
        <v>41</v>
      </c>
      <c r="D4" s="17" t="s">
        <v>47</v>
      </c>
      <c r="H4" s="16" t="s">
        <v>18</v>
      </c>
      <c r="I4" s="16"/>
      <c r="J4" s="16" t="s">
        <v>19</v>
      </c>
      <c r="M4" s="40" t="s">
        <v>37</v>
      </c>
      <c r="N4" s="9" t="s">
        <v>37</v>
      </c>
      <c r="O4" s="38" t="s">
        <v>37</v>
      </c>
      <c r="P4" s="16" t="s">
        <v>30</v>
      </c>
      <c r="Q4" s="16" t="s">
        <v>30</v>
      </c>
      <c r="R4" s="16" t="s">
        <v>30</v>
      </c>
      <c r="S4" s="16" t="s">
        <v>30</v>
      </c>
      <c r="T4" s="16" t="s">
        <v>30</v>
      </c>
      <c r="U4" s="9" t="s">
        <v>28</v>
      </c>
      <c r="V4" s="9"/>
      <c r="W4" s="9" t="s">
        <v>31</v>
      </c>
      <c r="X4" s="9"/>
      <c r="Y4" s="9"/>
      <c r="Z4" s="9"/>
      <c r="AA4" s="9" t="s">
        <v>32</v>
      </c>
      <c r="AB4" s="9"/>
      <c r="AC4" s="9"/>
      <c r="AD4" s="9" t="s">
        <v>28</v>
      </c>
      <c r="AE4" s="9"/>
      <c r="AF4" s="9" t="s">
        <v>31</v>
      </c>
      <c r="AI4" s="9"/>
      <c r="AJ4" s="9" t="s">
        <v>32</v>
      </c>
      <c r="AK4" s="9"/>
      <c r="AM4" s="17" t="s">
        <v>55</v>
      </c>
    </row>
    <row r="5" spans="1:39" x14ac:dyDescent="0.25">
      <c r="A5" s="8" t="s">
        <v>4</v>
      </c>
      <c r="B5" s="29" t="s">
        <v>39</v>
      </c>
      <c r="C5" s="8" t="s">
        <v>40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52</v>
      </c>
      <c r="N5" s="9" t="s">
        <v>45</v>
      </c>
      <c r="O5" s="38" t="s">
        <v>38</v>
      </c>
      <c r="P5" s="16" t="s">
        <v>43</v>
      </c>
      <c r="Q5" s="16" t="s">
        <v>50</v>
      </c>
      <c r="R5" s="16" t="s">
        <v>53</v>
      </c>
      <c r="S5" s="16" t="s">
        <v>57</v>
      </c>
      <c r="T5" s="16" t="s">
        <v>44</v>
      </c>
      <c r="U5" s="9"/>
      <c r="V5" s="9" t="s">
        <v>33</v>
      </c>
      <c r="W5" s="9" t="s">
        <v>34</v>
      </c>
      <c r="X5" s="9" t="s">
        <v>35</v>
      </c>
      <c r="Y5" s="9" t="s">
        <v>90</v>
      </c>
      <c r="Z5" s="9" t="s">
        <v>33</v>
      </c>
      <c r="AA5" s="9" t="s">
        <v>34</v>
      </c>
      <c r="AB5" s="9" t="s">
        <v>35</v>
      </c>
      <c r="AC5" s="9" t="s">
        <v>90</v>
      </c>
      <c r="AD5" s="9"/>
      <c r="AE5" s="9" t="s">
        <v>33</v>
      </c>
      <c r="AF5" s="9" t="s">
        <v>34</v>
      </c>
      <c r="AG5" s="9" t="s">
        <v>35</v>
      </c>
      <c r="AH5" s="9" t="s">
        <v>90</v>
      </c>
      <c r="AI5" s="9" t="s">
        <v>33</v>
      </c>
      <c r="AJ5" s="9" t="s">
        <v>34</v>
      </c>
      <c r="AK5" s="9" t="s">
        <v>35</v>
      </c>
      <c r="AL5" s="9" t="s">
        <v>90</v>
      </c>
    </row>
    <row r="6" spans="1:39" s="6" customFormat="1" x14ac:dyDescent="0.25">
      <c r="A6" s="31">
        <v>39826</v>
      </c>
      <c r="B6" s="30">
        <v>133231</v>
      </c>
      <c r="C6" s="14" t="s">
        <v>21</v>
      </c>
      <c r="D6" s="18">
        <v>239860</v>
      </c>
      <c r="E6" s="5">
        <v>1</v>
      </c>
      <c r="F6" s="16">
        <v>0.35542970149253733</v>
      </c>
      <c r="G6" s="15">
        <v>0.25073949850746252</v>
      </c>
      <c r="H6" s="16">
        <v>20.891213311567164</v>
      </c>
      <c r="I6" s="27">
        <v>22.961058950932834</v>
      </c>
      <c r="J6" s="12">
        <v>11.199569608208957</v>
      </c>
      <c r="K6" s="12">
        <v>11.526539154291044</v>
      </c>
      <c r="L6" s="30">
        <v>13</v>
      </c>
      <c r="M6" s="39"/>
      <c r="N6" s="2"/>
      <c r="O6" s="2"/>
      <c r="P6" s="2">
        <v>11.053999999999998</v>
      </c>
      <c r="Q6" s="2">
        <v>10.862</v>
      </c>
      <c r="R6" s="2">
        <v>0.98699999999999999</v>
      </c>
      <c r="S6" s="2">
        <v>0.26</v>
      </c>
      <c r="T6" s="2">
        <v>0.13650000000000001</v>
      </c>
      <c r="U6">
        <v>5.5</v>
      </c>
      <c r="V6">
        <f t="shared" ref="V6:Y10" si="0">($U6*P6)</f>
        <v>60.79699999999999</v>
      </c>
      <c r="W6">
        <f t="shared" si="0"/>
        <v>59.741</v>
      </c>
      <c r="X6">
        <f t="shared" si="0"/>
        <v>5.4284999999999997</v>
      </c>
      <c r="Y6">
        <f t="shared" si="0"/>
        <v>1.4300000000000002</v>
      </c>
      <c r="Z6" s="9">
        <f>SUM(V6:V10)</f>
        <v>1015.4427499999999</v>
      </c>
      <c r="AA6" s="9">
        <f>SUM(W6:W10)</f>
        <v>1000.88</v>
      </c>
      <c r="AB6" s="9">
        <f>SUM(X6:X10)</f>
        <v>94.040500000000009</v>
      </c>
      <c r="AC6" s="9">
        <f>SUM(Y6:Y10)</f>
        <v>18.09975</v>
      </c>
      <c r="AD6">
        <v>5.5</v>
      </c>
      <c r="AE6">
        <f t="shared" ref="AE6:AH9" si="1">($AD6*P6)</f>
        <v>60.79699999999999</v>
      </c>
      <c r="AF6">
        <f t="shared" si="1"/>
        <v>59.741</v>
      </c>
      <c r="AG6">
        <f t="shared" si="1"/>
        <v>5.4284999999999997</v>
      </c>
      <c r="AH6">
        <f t="shared" si="1"/>
        <v>1.4300000000000002</v>
      </c>
      <c r="AI6" s="9">
        <f>SUM(AE6:AE9)</f>
        <v>534.01025000000004</v>
      </c>
      <c r="AJ6" s="9">
        <f>SUM(AF6:AF9)</f>
        <v>534.17374999999993</v>
      </c>
      <c r="AK6" s="9">
        <f>SUM(AG6:AG9)</f>
        <v>49.344250000000002</v>
      </c>
      <c r="AL6" s="9">
        <f>SUM(AH6:AH9)</f>
        <v>12.159750000000001</v>
      </c>
    </row>
    <row r="7" spans="1:39" s="6" customFormat="1" x14ac:dyDescent="0.25">
      <c r="A7" s="18"/>
      <c r="B7" s="30"/>
      <c r="D7" s="18">
        <v>239859</v>
      </c>
      <c r="E7" s="5">
        <v>10</v>
      </c>
      <c r="F7" s="16">
        <v>0.22196893656716421</v>
      </c>
      <c r="G7" s="15">
        <v>0.18319036343283571</v>
      </c>
      <c r="H7" s="16"/>
      <c r="I7" s="27"/>
      <c r="J7" s="12"/>
      <c r="K7" s="27"/>
      <c r="L7" s="30"/>
      <c r="M7" s="41"/>
      <c r="P7" s="2">
        <v>10.495999999999999</v>
      </c>
      <c r="Q7" s="2">
        <v>10.727</v>
      </c>
      <c r="R7" s="2">
        <v>0.97350000000000003</v>
      </c>
      <c r="S7" s="2">
        <v>0.30299999999999999</v>
      </c>
      <c r="T7" s="2">
        <v>0.13350000000000001</v>
      </c>
      <c r="U7">
        <v>12</v>
      </c>
      <c r="V7">
        <f t="shared" si="0"/>
        <v>125.95199999999998</v>
      </c>
      <c r="W7">
        <f t="shared" si="0"/>
        <v>128.72399999999999</v>
      </c>
      <c r="X7">
        <f t="shared" si="0"/>
        <v>11.682</v>
      </c>
      <c r="Y7">
        <f t="shared" si="0"/>
        <v>3.6360000000000001</v>
      </c>
      <c r="Z7" s="9"/>
      <c r="AA7" s="9"/>
      <c r="AB7" s="9"/>
      <c r="AC7" s="9"/>
      <c r="AD7">
        <v>12</v>
      </c>
      <c r="AE7">
        <f t="shared" si="1"/>
        <v>125.95199999999998</v>
      </c>
      <c r="AF7">
        <f t="shared" si="1"/>
        <v>128.72399999999999</v>
      </c>
      <c r="AG7">
        <f t="shared" si="1"/>
        <v>11.682</v>
      </c>
      <c r="AH7">
        <f t="shared" si="1"/>
        <v>3.6360000000000001</v>
      </c>
      <c r="AI7" s="9"/>
      <c r="AJ7" s="9"/>
      <c r="AK7" s="9"/>
    </row>
    <row r="8" spans="1:39" s="6" customFormat="1" x14ac:dyDescent="0.25">
      <c r="A8" s="18"/>
      <c r="B8" s="30"/>
      <c r="D8" s="18">
        <v>239858</v>
      </c>
      <c r="E8" s="5">
        <v>25</v>
      </c>
      <c r="F8" s="16">
        <v>0.19557263059701499</v>
      </c>
      <c r="G8" s="15">
        <v>0.23852661940298506</v>
      </c>
      <c r="H8" s="12"/>
      <c r="I8" s="12"/>
      <c r="J8" s="12"/>
      <c r="K8" s="27"/>
      <c r="L8" s="30"/>
      <c r="M8" s="41"/>
      <c r="P8" s="2">
        <v>10.689</v>
      </c>
      <c r="Q8" s="2">
        <v>10.7395</v>
      </c>
      <c r="R8" s="2">
        <v>0.99199999999999999</v>
      </c>
      <c r="S8" s="2">
        <v>0.25750000000000001</v>
      </c>
      <c r="T8" s="2">
        <v>0.13700000000000001</v>
      </c>
      <c r="U8">
        <v>20</v>
      </c>
      <c r="V8">
        <f t="shared" si="0"/>
        <v>213.78</v>
      </c>
      <c r="W8">
        <f t="shared" si="0"/>
        <v>214.79</v>
      </c>
      <c r="X8">
        <f t="shared" si="0"/>
        <v>19.84</v>
      </c>
      <c r="Y8">
        <f t="shared" si="0"/>
        <v>5.15</v>
      </c>
      <c r="Z8" s="9"/>
      <c r="AA8" s="9"/>
      <c r="AB8" s="9"/>
      <c r="AC8" s="9"/>
      <c r="AD8">
        <v>20</v>
      </c>
      <c r="AE8">
        <f t="shared" si="1"/>
        <v>213.78</v>
      </c>
      <c r="AF8">
        <f t="shared" si="1"/>
        <v>214.79</v>
      </c>
      <c r="AG8">
        <f t="shared" si="1"/>
        <v>19.84</v>
      </c>
      <c r="AH8">
        <f t="shared" si="1"/>
        <v>5.15</v>
      </c>
      <c r="AI8" s="9"/>
      <c r="AJ8" s="9"/>
      <c r="AK8" s="9"/>
    </row>
    <row r="9" spans="1:39" s="6" customFormat="1" x14ac:dyDescent="0.25">
      <c r="A9" s="18"/>
      <c r="B9" s="30"/>
      <c r="D9" s="18">
        <v>239857</v>
      </c>
      <c r="E9" s="5">
        <v>50</v>
      </c>
      <c r="F9" s="16">
        <v>0.21357011194029848</v>
      </c>
      <c r="G9" s="15">
        <v>0.25429241305970152</v>
      </c>
      <c r="H9" s="15"/>
      <c r="I9" s="12"/>
      <c r="J9" s="12"/>
      <c r="K9" s="27"/>
      <c r="L9" s="30"/>
      <c r="M9" s="41"/>
      <c r="O9" s="36"/>
      <c r="P9" s="2">
        <v>10.6785</v>
      </c>
      <c r="Q9" s="2">
        <v>10.4735</v>
      </c>
      <c r="R9" s="2">
        <v>0.99150000000000005</v>
      </c>
      <c r="S9" s="2">
        <v>0.1555</v>
      </c>
      <c r="T9" s="2">
        <v>0.13400000000000001</v>
      </c>
      <c r="U9">
        <v>35</v>
      </c>
      <c r="V9">
        <f t="shared" si="0"/>
        <v>373.7475</v>
      </c>
      <c r="W9">
        <f t="shared" si="0"/>
        <v>366.57249999999999</v>
      </c>
      <c r="X9">
        <f t="shared" si="0"/>
        <v>34.702500000000001</v>
      </c>
      <c r="Y9">
        <f t="shared" si="0"/>
        <v>5.4424999999999999</v>
      </c>
      <c r="Z9" s="9"/>
      <c r="AA9" s="9"/>
      <c r="AB9" s="9"/>
      <c r="AC9" s="9"/>
      <c r="AD9">
        <v>12.5</v>
      </c>
      <c r="AE9">
        <f t="shared" si="1"/>
        <v>133.48124999999999</v>
      </c>
      <c r="AF9">
        <f t="shared" si="1"/>
        <v>130.91874999999999</v>
      </c>
      <c r="AG9">
        <f t="shared" si="1"/>
        <v>12.393750000000001</v>
      </c>
      <c r="AH9">
        <f t="shared" si="1"/>
        <v>1.9437500000000001</v>
      </c>
      <c r="AI9" s="9"/>
      <c r="AJ9" s="9"/>
      <c r="AK9" s="9"/>
    </row>
    <row r="10" spans="1:39" s="6" customFormat="1" x14ac:dyDescent="0.25">
      <c r="A10" s="18"/>
      <c r="B10" s="30"/>
      <c r="D10" s="18">
        <v>239856</v>
      </c>
      <c r="E10" s="5">
        <v>95</v>
      </c>
      <c r="F10" s="16">
        <v>0.21716960820895523</v>
      </c>
      <c r="G10" s="15">
        <v>0.25390846679104478</v>
      </c>
      <c r="H10" s="15"/>
      <c r="I10" s="12"/>
      <c r="J10" s="12"/>
      <c r="K10" s="27"/>
      <c r="L10" s="30"/>
      <c r="M10" s="41"/>
      <c r="O10" s="36"/>
      <c r="P10" s="2">
        <v>10.718500000000001</v>
      </c>
      <c r="Q10" s="2">
        <v>10.269</v>
      </c>
      <c r="R10" s="2">
        <v>0.995</v>
      </c>
      <c r="S10" s="2">
        <v>0.10850000000000001</v>
      </c>
      <c r="T10" s="2">
        <v>0.128</v>
      </c>
      <c r="U10">
        <v>22.5</v>
      </c>
      <c r="V10">
        <f t="shared" si="0"/>
        <v>241.16625000000002</v>
      </c>
      <c r="W10">
        <f t="shared" si="0"/>
        <v>231.05250000000001</v>
      </c>
      <c r="X10">
        <f t="shared" si="0"/>
        <v>22.387499999999999</v>
      </c>
      <c r="Y10">
        <f t="shared" si="0"/>
        <v>2.4412500000000001</v>
      </c>
      <c r="Z10" s="9"/>
      <c r="AA10" s="9"/>
      <c r="AB10" s="9"/>
      <c r="AC10" s="9"/>
      <c r="AD10"/>
      <c r="AE10"/>
      <c r="AF10"/>
      <c r="AG10"/>
      <c r="AH10"/>
      <c r="AI10" s="9"/>
      <c r="AJ10" s="9"/>
      <c r="AK10" s="9"/>
    </row>
    <row r="11" spans="1:39" x14ac:dyDescent="0.25">
      <c r="A11" s="31">
        <v>39861</v>
      </c>
      <c r="B11" s="2">
        <v>142432</v>
      </c>
      <c r="C11" s="14" t="s">
        <v>21</v>
      </c>
      <c r="D11" s="18">
        <v>239865</v>
      </c>
      <c r="E11" s="5">
        <v>1</v>
      </c>
      <c r="F11" s="16">
        <v>0.45826908627819546</v>
      </c>
      <c r="G11" s="15">
        <v>0.23761246338759404</v>
      </c>
      <c r="H11" s="16">
        <v>34.42679118152256</v>
      </c>
      <c r="I11" s="27">
        <v>22.16667226959229</v>
      </c>
      <c r="J11" s="27">
        <v>18.899556258214286</v>
      </c>
      <c r="K11" s="27">
        <v>11.857455648185335</v>
      </c>
      <c r="L11" s="30">
        <v>48</v>
      </c>
      <c r="N11" s="2"/>
      <c r="O11" s="2"/>
      <c r="P11" s="15">
        <v>11.112</v>
      </c>
      <c r="Q11" s="15">
        <v>11.041</v>
      </c>
      <c r="R11" s="15">
        <v>0.96</v>
      </c>
      <c r="S11" s="15">
        <v>3.9350000000000001</v>
      </c>
      <c r="T11" s="15">
        <v>0.17299999999999999</v>
      </c>
      <c r="U11">
        <v>5.5</v>
      </c>
      <c r="V11">
        <f t="shared" ref="V11:V65" si="2">($U11*P11)</f>
        <v>61.116</v>
      </c>
      <c r="W11">
        <f t="shared" ref="W11:W65" si="3">($U11*Q11)</f>
        <v>60.725500000000004</v>
      </c>
      <c r="X11">
        <f t="shared" ref="X11:Y65" si="4">($U11*R11)</f>
        <v>5.2799999999999994</v>
      </c>
      <c r="Y11">
        <f t="shared" ref="Y11:Y21" si="5">($U11*S11)</f>
        <v>21.642500000000002</v>
      </c>
      <c r="Z11" s="9">
        <f>SUM(V11:V15)</f>
        <v>1063.91075</v>
      </c>
      <c r="AA11" s="9">
        <f>SUM(W11:W15)</f>
        <v>1001.7712500000001</v>
      </c>
      <c r="AB11" s="9">
        <f>SUM(X11:X15)</f>
        <v>90.229249999999993</v>
      </c>
      <c r="AC11" s="9">
        <f>SUM(Y11:Y15)</f>
        <v>80.847000000000008</v>
      </c>
      <c r="AD11">
        <v>5.5</v>
      </c>
      <c r="AE11">
        <f t="shared" ref="AE11:AG14" si="6">($AD11*P11)</f>
        <v>61.116</v>
      </c>
      <c r="AF11">
        <f t="shared" si="6"/>
        <v>60.725500000000004</v>
      </c>
      <c r="AG11">
        <f t="shared" si="6"/>
        <v>5.2799999999999994</v>
      </c>
      <c r="AH11">
        <f t="shared" ref="AH11:AH64" si="7">($AD11*S11)</f>
        <v>21.642500000000002</v>
      </c>
      <c r="AI11" s="9">
        <f>SUM(AE11:AE14)</f>
        <v>559.05574999999999</v>
      </c>
      <c r="AJ11" s="9">
        <f>SUM(AF11:AF14)</f>
        <v>531.98250000000007</v>
      </c>
      <c r="AK11" s="9">
        <f>SUM(AG11:AG14)</f>
        <v>47.445500000000003</v>
      </c>
      <c r="AL11" s="9">
        <f>SUM(AH11:AH14)</f>
        <v>56.591999999999999</v>
      </c>
      <c r="AM11" s="6"/>
    </row>
    <row r="12" spans="1:39" x14ac:dyDescent="0.25">
      <c r="A12" s="32"/>
      <c r="C12" s="13"/>
      <c r="D12" s="18">
        <v>239864</v>
      </c>
      <c r="E12" s="5">
        <v>10</v>
      </c>
      <c r="F12" s="16">
        <v>0.37200667003759408</v>
      </c>
      <c r="G12" s="15">
        <v>0.22344117738909772</v>
      </c>
      <c r="I12" s="27"/>
      <c r="J12" s="27"/>
      <c r="K12" s="27"/>
      <c r="P12" s="15">
        <v>11.1555</v>
      </c>
      <c r="Q12" s="15">
        <v>10.616</v>
      </c>
      <c r="R12" s="15">
        <v>0.9415</v>
      </c>
      <c r="S12" s="15">
        <v>0.60599999999999998</v>
      </c>
      <c r="T12" s="15">
        <v>0.1875</v>
      </c>
      <c r="U12">
        <v>12</v>
      </c>
      <c r="V12">
        <f t="shared" si="2"/>
        <v>133.86599999999999</v>
      </c>
      <c r="W12">
        <f t="shared" si="3"/>
        <v>127.392</v>
      </c>
      <c r="X12">
        <f t="shared" si="4"/>
        <v>11.298</v>
      </c>
      <c r="Y12">
        <f t="shared" si="5"/>
        <v>7.2720000000000002</v>
      </c>
      <c r="Z12" s="9"/>
      <c r="AA12" s="9"/>
      <c r="AB12" s="9"/>
      <c r="AC12" s="9"/>
      <c r="AD12">
        <v>12</v>
      </c>
      <c r="AE12">
        <f t="shared" si="6"/>
        <v>133.86599999999999</v>
      </c>
      <c r="AF12">
        <f t="shared" si="6"/>
        <v>127.392</v>
      </c>
      <c r="AG12">
        <f t="shared" si="6"/>
        <v>11.298</v>
      </c>
      <c r="AH12">
        <f t="shared" si="7"/>
        <v>7.2720000000000002</v>
      </c>
      <c r="AI12" s="9"/>
      <c r="AJ12" s="9"/>
      <c r="AK12" s="9"/>
      <c r="AL12" s="6"/>
      <c r="AM12" s="6"/>
    </row>
    <row r="13" spans="1:39" x14ac:dyDescent="0.25">
      <c r="A13" s="32"/>
      <c r="C13" s="13"/>
      <c r="D13" s="18">
        <v>239863</v>
      </c>
      <c r="E13" s="5">
        <v>25</v>
      </c>
      <c r="F13" s="16">
        <v>0.36661526902255642</v>
      </c>
      <c r="G13" s="15">
        <v>0.25040581835413517</v>
      </c>
      <c r="J13" s="27"/>
      <c r="K13" s="27"/>
      <c r="P13" s="15">
        <v>11.204000000000001</v>
      </c>
      <c r="Q13" s="15">
        <v>10.632000000000001</v>
      </c>
      <c r="R13" s="15">
        <v>0.95399999999999996</v>
      </c>
      <c r="S13" s="15">
        <v>0.98699999999999988</v>
      </c>
      <c r="T13" s="15">
        <v>0.1885</v>
      </c>
      <c r="U13">
        <v>20</v>
      </c>
      <c r="V13">
        <f t="shared" si="2"/>
        <v>224.08</v>
      </c>
      <c r="W13">
        <f t="shared" si="3"/>
        <v>212.64000000000004</v>
      </c>
      <c r="X13">
        <f t="shared" si="4"/>
        <v>19.079999999999998</v>
      </c>
      <c r="Y13">
        <f t="shared" si="5"/>
        <v>19.739999999999998</v>
      </c>
      <c r="Z13" s="9"/>
      <c r="AA13" s="9"/>
      <c r="AB13" s="9"/>
      <c r="AC13" s="9"/>
      <c r="AD13">
        <v>20</v>
      </c>
      <c r="AE13">
        <f t="shared" si="6"/>
        <v>224.08</v>
      </c>
      <c r="AF13">
        <f t="shared" si="6"/>
        <v>212.64000000000004</v>
      </c>
      <c r="AG13">
        <f t="shared" si="6"/>
        <v>19.079999999999998</v>
      </c>
      <c r="AH13">
        <f t="shared" si="7"/>
        <v>19.739999999999998</v>
      </c>
      <c r="AI13" s="9"/>
      <c r="AJ13" s="9"/>
      <c r="AK13" s="9"/>
      <c r="AL13" s="6"/>
      <c r="AM13" s="6"/>
    </row>
    <row r="14" spans="1:39" x14ac:dyDescent="0.25">
      <c r="A14" s="32"/>
      <c r="C14" s="13"/>
      <c r="D14" s="18">
        <v>239862</v>
      </c>
      <c r="E14" s="5">
        <v>50</v>
      </c>
      <c r="F14" s="16">
        <v>0.36661526902255637</v>
      </c>
      <c r="G14" s="15">
        <v>0.22889412830413533</v>
      </c>
      <c r="H14" s="15"/>
      <c r="I14" s="27"/>
      <c r="J14" s="27"/>
      <c r="K14" s="27"/>
      <c r="O14" s="37"/>
      <c r="P14" s="15">
        <v>11.1995</v>
      </c>
      <c r="Q14" s="15">
        <v>10.498000000000001</v>
      </c>
      <c r="R14" s="15">
        <v>0.94299999999999995</v>
      </c>
      <c r="S14" s="15">
        <v>0.63500000000000001</v>
      </c>
      <c r="T14" s="15">
        <v>0.187</v>
      </c>
      <c r="U14">
        <v>35</v>
      </c>
      <c r="V14">
        <f t="shared" si="2"/>
        <v>391.98250000000002</v>
      </c>
      <c r="W14">
        <f t="shared" si="3"/>
        <v>367.43000000000006</v>
      </c>
      <c r="X14">
        <f t="shared" si="4"/>
        <v>33.004999999999995</v>
      </c>
      <c r="Y14">
        <f t="shared" si="5"/>
        <v>22.225000000000001</v>
      </c>
      <c r="Z14" s="9"/>
      <c r="AA14" s="9"/>
      <c r="AB14" s="9"/>
      <c r="AC14" s="9"/>
      <c r="AD14">
        <v>12.5</v>
      </c>
      <c r="AE14">
        <f t="shared" si="6"/>
        <v>139.99375000000001</v>
      </c>
      <c r="AF14">
        <f t="shared" si="6"/>
        <v>131.22500000000002</v>
      </c>
      <c r="AG14">
        <f t="shared" si="6"/>
        <v>11.7875</v>
      </c>
      <c r="AH14">
        <f t="shared" si="7"/>
        <v>7.9375</v>
      </c>
      <c r="AI14" s="9"/>
      <c r="AJ14" s="9"/>
      <c r="AK14" s="9"/>
      <c r="AL14" s="6"/>
      <c r="AM14" s="6"/>
    </row>
    <row r="15" spans="1:39" x14ac:dyDescent="0.25">
      <c r="A15" s="32"/>
      <c r="C15" s="13"/>
      <c r="D15" s="18">
        <v>239861</v>
      </c>
      <c r="E15" s="5">
        <v>95</v>
      </c>
      <c r="F15" s="16">
        <v>0.32348406090225562</v>
      </c>
      <c r="G15" s="15">
        <v>0.22929327709172934</v>
      </c>
      <c r="H15" s="15"/>
      <c r="I15" s="27"/>
      <c r="J15" s="27"/>
      <c r="K15" s="27"/>
      <c r="O15" s="37"/>
      <c r="P15" s="15">
        <v>11.2385</v>
      </c>
      <c r="Q15" s="15">
        <v>10.381499999999999</v>
      </c>
      <c r="R15" s="15">
        <v>0.95849999999999991</v>
      </c>
      <c r="S15" s="15">
        <v>0.443</v>
      </c>
      <c r="T15" s="15">
        <v>0.1895</v>
      </c>
      <c r="U15">
        <v>22.5</v>
      </c>
      <c r="V15">
        <f t="shared" si="2"/>
        <v>252.86625000000001</v>
      </c>
      <c r="W15">
        <f t="shared" si="3"/>
        <v>233.58374999999998</v>
      </c>
      <c r="X15">
        <f t="shared" si="4"/>
        <v>21.566249999999997</v>
      </c>
      <c r="Y15">
        <f t="shared" si="5"/>
        <v>9.9674999999999994</v>
      </c>
      <c r="Z15" s="9"/>
      <c r="AA15" s="9"/>
      <c r="AB15" s="9"/>
      <c r="AC15" s="9"/>
      <c r="AI15" s="9"/>
      <c r="AJ15" s="9"/>
      <c r="AK15" s="9"/>
      <c r="AL15" s="6"/>
      <c r="AM15" s="6"/>
    </row>
    <row r="16" spans="1:39" x14ac:dyDescent="0.25">
      <c r="A16" s="32">
        <v>39888</v>
      </c>
      <c r="B16" s="2">
        <v>131916</v>
      </c>
      <c r="C16" s="14" t="s">
        <v>21</v>
      </c>
      <c r="D16" s="18">
        <v>239870</v>
      </c>
      <c r="E16" s="5">
        <v>1</v>
      </c>
      <c r="F16" s="16">
        <v>0.41513787815789477</v>
      </c>
      <c r="G16" s="15">
        <v>0.28796814886804517</v>
      </c>
      <c r="H16" s="16">
        <v>40.146236812011274</v>
      </c>
      <c r="I16" s="27">
        <v>93.348706743735519</v>
      </c>
      <c r="J16" s="15">
        <v>16.260465461353384</v>
      </c>
      <c r="K16" s="27">
        <v>13.757529753619924</v>
      </c>
      <c r="L16" s="28">
        <v>75</v>
      </c>
      <c r="N16" s="2"/>
      <c r="O16" s="2"/>
      <c r="P16" s="15">
        <v>9.2934999999999999</v>
      </c>
      <c r="Q16" s="15">
        <v>9.1140000000000008</v>
      </c>
      <c r="R16" s="15">
        <v>0.87050000000000005</v>
      </c>
      <c r="S16" s="15">
        <v>0.62250000000000005</v>
      </c>
      <c r="T16" s="15">
        <v>0.26600000000000001</v>
      </c>
      <c r="U16">
        <v>5.5</v>
      </c>
      <c r="V16">
        <f t="shared" si="2"/>
        <v>51.114249999999998</v>
      </c>
      <c r="W16">
        <f t="shared" si="3"/>
        <v>50.127000000000002</v>
      </c>
      <c r="X16">
        <f t="shared" si="4"/>
        <v>4.78775</v>
      </c>
      <c r="Y16">
        <f t="shared" si="5"/>
        <v>3.4237500000000001</v>
      </c>
      <c r="Z16" s="9">
        <f>SUM(V16:V20)</f>
        <v>955.99149999999986</v>
      </c>
      <c r="AA16" s="9">
        <f>SUM(W16:W20)</f>
        <v>939.3839999999999</v>
      </c>
      <c r="AB16" s="9">
        <f>SUM(X16:X20)</f>
        <v>99.749250000000018</v>
      </c>
      <c r="AC16" s="9">
        <f>SUM(Y16:Y20)</f>
        <v>53.916249999999998</v>
      </c>
      <c r="AD16">
        <v>5.5</v>
      </c>
      <c r="AE16">
        <f>($AD16*P16)</f>
        <v>51.114249999999998</v>
      </c>
      <c r="AF16">
        <f>($AD16*Q16)</f>
        <v>50.127000000000002</v>
      </c>
      <c r="AG16">
        <f>($AD16*R16)</f>
        <v>4.78775</v>
      </c>
      <c r="AH16">
        <f>($AD16*S16)</f>
        <v>3.4237500000000001</v>
      </c>
      <c r="AI16" s="9">
        <f>SUM(AE16:AE19)</f>
        <v>502.03149999999994</v>
      </c>
      <c r="AJ16" s="9">
        <f>SUM(AF16:AF19)</f>
        <v>492.77024999999992</v>
      </c>
      <c r="AK16" s="9">
        <f>SUM(AG16:AG19)</f>
        <v>46.491750000000003</v>
      </c>
      <c r="AL16" s="9">
        <f>SUM(AH16:AH19)</f>
        <v>31.337499999999999</v>
      </c>
      <c r="AM16" s="6"/>
    </row>
    <row r="17" spans="1:39" x14ac:dyDescent="0.25">
      <c r="A17" s="32"/>
      <c r="D17" s="18">
        <v>239869</v>
      </c>
      <c r="E17" s="5">
        <v>10</v>
      </c>
      <c r="F17" s="16">
        <v>0.35044106597744368</v>
      </c>
      <c r="G17" s="15">
        <v>0.2666184322390977</v>
      </c>
      <c r="H17" s="15"/>
      <c r="I17" s="27"/>
      <c r="J17" s="27"/>
      <c r="K17" s="27"/>
      <c r="O17" s="37"/>
      <c r="P17" s="15">
        <v>10.132999999999999</v>
      </c>
      <c r="Q17" s="15">
        <v>9.9960000000000004</v>
      </c>
      <c r="R17" s="15">
        <v>0.92700000000000005</v>
      </c>
      <c r="S17" s="15">
        <v>0.83499999999999996</v>
      </c>
      <c r="T17" s="15">
        <v>0.19600000000000001</v>
      </c>
      <c r="U17">
        <v>12</v>
      </c>
      <c r="V17">
        <f t="shared" si="2"/>
        <v>121.59599999999999</v>
      </c>
      <c r="W17">
        <f t="shared" si="3"/>
        <v>119.952</v>
      </c>
      <c r="X17">
        <f t="shared" si="4"/>
        <v>11.124000000000001</v>
      </c>
      <c r="Y17">
        <f t="shared" si="5"/>
        <v>10.02</v>
      </c>
      <c r="Z17" s="9"/>
      <c r="AA17" s="9"/>
      <c r="AB17" s="9"/>
      <c r="AC17" s="9"/>
      <c r="AD17">
        <v>12</v>
      </c>
      <c r="AE17">
        <f t="shared" ref="AE17:AG19" si="8">($AD17*P17)</f>
        <v>121.59599999999999</v>
      </c>
      <c r="AF17">
        <f t="shared" si="8"/>
        <v>119.952</v>
      </c>
      <c r="AG17">
        <f t="shared" si="8"/>
        <v>11.124000000000001</v>
      </c>
      <c r="AH17">
        <f t="shared" si="7"/>
        <v>10.02</v>
      </c>
      <c r="AI17" s="9"/>
      <c r="AJ17" s="9"/>
      <c r="AK17" s="9"/>
      <c r="AL17" s="6"/>
      <c r="AM17" s="6"/>
    </row>
    <row r="18" spans="1:39" x14ac:dyDescent="0.25">
      <c r="A18" s="32"/>
      <c r="D18" s="18">
        <v>239868</v>
      </c>
      <c r="E18" s="5">
        <v>25</v>
      </c>
      <c r="F18" s="16">
        <v>0.29652705582706762</v>
      </c>
      <c r="G18" s="15">
        <v>0.27750929368007521</v>
      </c>
      <c r="J18" s="27"/>
      <c r="K18" s="27"/>
      <c r="O18" s="37"/>
      <c r="P18" s="15">
        <v>10.172000000000001</v>
      </c>
      <c r="Q18" s="15">
        <v>9.9804999999999993</v>
      </c>
      <c r="R18" s="15">
        <v>0.9365</v>
      </c>
      <c r="S18" s="15">
        <v>0.55249999999999999</v>
      </c>
      <c r="T18" s="15">
        <v>0.1875</v>
      </c>
      <c r="U18">
        <v>20</v>
      </c>
      <c r="V18">
        <f t="shared" si="2"/>
        <v>203.44</v>
      </c>
      <c r="W18">
        <f t="shared" si="3"/>
        <v>199.60999999999999</v>
      </c>
      <c r="X18">
        <f t="shared" si="4"/>
        <v>18.73</v>
      </c>
      <c r="Y18">
        <f t="shared" si="5"/>
        <v>11.05</v>
      </c>
      <c r="Z18" s="9"/>
      <c r="AA18" s="9"/>
      <c r="AB18" s="9"/>
      <c r="AC18" s="9"/>
      <c r="AD18">
        <v>20</v>
      </c>
      <c r="AE18">
        <f t="shared" si="8"/>
        <v>203.44</v>
      </c>
      <c r="AF18">
        <f t="shared" si="8"/>
        <v>199.60999999999999</v>
      </c>
      <c r="AG18">
        <f t="shared" si="8"/>
        <v>18.73</v>
      </c>
      <c r="AH18">
        <f t="shared" si="7"/>
        <v>11.05</v>
      </c>
      <c r="AI18" s="9"/>
      <c r="AJ18" s="9"/>
      <c r="AK18" s="9"/>
      <c r="AL18" s="6"/>
      <c r="AM18" s="6"/>
    </row>
    <row r="19" spans="1:39" x14ac:dyDescent="0.25">
      <c r="A19" s="32"/>
      <c r="D19" s="18">
        <v>239867</v>
      </c>
      <c r="E19" s="5">
        <v>50</v>
      </c>
      <c r="F19" s="16">
        <v>0.30730985785714288</v>
      </c>
      <c r="G19" s="15">
        <v>0.27392782994999998</v>
      </c>
      <c r="H19" s="15"/>
      <c r="I19" s="27"/>
      <c r="J19" s="27"/>
      <c r="K19" s="27"/>
      <c r="O19" s="37"/>
      <c r="P19" s="15">
        <v>10.070499999999999</v>
      </c>
      <c r="Q19" s="15">
        <v>9.8464999999999989</v>
      </c>
      <c r="R19" s="15">
        <v>0.94799999999999995</v>
      </c>
      <c r="S19" s="15">
        <v>0.54749999999999999</v>
      </c>
      <c r="T19" s="15">
        <v>0.19</v>
      </c>
      <c r="U19">
        <v>35</v>
      </c>
      <c r="V19">
        <f t="shared" si="2"/>
        <v>352.46749999999997</v>
      </c>
      <c r="W19">
        <f t="shared" si="3"/>
        <v>344.62749999999994</v>
      </c>
      <c r="X19">
        <f t="shared" si="4"/>
        <v>33.18</v>
      </c>
      <c r="Y19">
        <f t="shared" si="5"/>
        <v>19.162499999999998</v>
      </c>
      <c r="Z19" s="9"/>
      <c r="AA19" s="9"/>
      <c r="AB19" s="9"/>
      <c r="AC19" s="9"/>
      <c r="AD19">
        <v>12.5</v>
      </c>
      <c r="AE19">
        <f t="shared" si="8"/>
        <v>125.88124999999999</v>
      </c>
      <c r="AF19">
        <f t="shared" si="8"/>
        <v>123.08124999999998</v>
      </c>
      <c r="AG19">
        <f t="shared" si="8"/>
        <v>11.85</v>
      </c>
      <c r="AH19">
        <f t="shared" si="7"/>
        <v>6.84375</v>
      </c>
      <c r="AI19" s="9"/>
      <c r="AJ19" s="9"/>
      <c r="AK19" s="9"/>
      <c r="AL19" s="6"/>
      <c r="AM19" s="6"/>
    </row>
    <row r="20" spans="1:39" x14ac:dyDescent="0.25">
      <c r="A20" s="32"/>
      <c r="D20" s="18">
        <v>239866</v>
      </c>
      <c r="E20" s="5">
        <v>95</v>
      </c>
      <c r="F20" s="16">
        <v>0.7542799799498745</v>
      </c>
      <c r="G20" s="15">
        <v>3.2634578140551374</v>
      </c>
      <c r="O20" s="37"/>
      <c r="P20" s="15">
        <v>10.105499999999999</v>
      </c>
      <c r="Q20" s="15">
        <v>10.003</v>
      </c>
      <c r="R20" s="15">
        <v>1.419</v>
      </c>
      <c r="S20" s="15">
        <v>0.45600000000000002</v>
      </c>
      <c r="T20" s="15">
        <v>0.33250000000000002</v>
      </c>
      <c r="U20">
        <v>22.5</v>
      </c>
      <c r="V20">
        <f t="shared" si="2"/>
        <v>227.37374999999997</v>
      </c>
      <c r="W20">
        <f t="shared" si="3"/>
        <v>225.0675</v>
      </c>
      <c r="X20">
        <f t="shared" si="4"/>
        <v>31.927500000000002</v>
      </c>
      <c r="Y20">
        <f t="shared" si="5"/>
        <v>10.26</v>
      </c>
      <c r="Z20" s="9"/>
      <c r="AA20" s="9"/>
      <c r="AB20" s="9"/>
      <c r="AC20" s="9"/>
      <c r="AI20" s="9"/>
      <c r="AJ20" s="9"/>
      <c r="AK20" s="9"/>
      <c r="AL20" s="6"/>
      <c r="AM20" s="6"/>
    </row>
    <row r="21" spans="1:39" x14ac:dyDescent="0.25">
      <c r="A21" s="32">
        <v>39909</v>
      </c>
      <c r="B21" s="2">
        <v>125330</v>
      </c>
      <c r="C21" s="14" t="s">
        <v>21</v>
      </c>
      <c r="D21" s="18">
        <v>239875</v>
      </c>
      <c r="E21" s="5">
        <v>1</v>
      </c>
      <c r="F21" s="16">
        <v>0.65235952281954879</v>
      </c>
      <c r="G21" s="15">
        <v>0.35921076977443622</v>
      </c>
      <c r="H21" s="16">
        <v>38.030942760075192</v>
      </c>
      <c r="I21" s="27">
        <v>27.640511045618233</v>
      </c>
      <c r="J21" s="27">
        <v>21.145074780977449</v>
      </c>
      <c r="K21" s="27">
        <v>14.821613449053384</v>
      </c>
      <c r="L21" s="28">
        <v>96</v>
      </c>
      <c r="M21" s="41"/>
      <c r="N21" s="6"/>
      <c r="O21" s="36"/>
      <c r="P21" s="15">
        <v>9.2539999999999996</v>
      </c>
      <c r="Q21" s="15">
        <v>11.067500000000001</v>
      </c>
      <c r="R21" s="15">
        <v>0.8214999999999999</v>
      </c>
      <c r="S21" s="15">
        <v>0.74150000000000005</v>
      </c>
      <c r="T21" s="15">
        <v>0.20549999999999999</v>
      </c>
      <c r="U21">
        <v>5.5</v>
      </c>
      <c r="V21">
        <f t="shared" si="2"/>
        <v>50.896999999999998</v>
      </c>
      <c r="W21">
        <f t="shared" si="3"/>
        <v>60.871250000000003</v>
      </c>
      <c r="X21">
        <f t="shared" si="4"/>
        <v>4.5182499999999992</v>
      </c>
      <c r="Y21">
        <f t="shared" si="5"/>
        <v>4.0782500000000006</v>
      </c>
      <c r="Z21" s="9">
        <f>SUM(V21:V25)</f>
        <v>904.62899999999991</v>
      </c>
      <c r="AA21" s="9">
        <f>SUM(W21:W25)</f>
        <v>958.01874999999995</v>
      </c>
      <c r="AB21" s="9">
        <f>SUM(X21:X25)</f>
        <v>80.108499999999992</v>
      </c>
      <c r="AC21" s="9">
        <f>SUM(Y21:Y25)</f>
        <v>52.131</v>
      </c>
      <c r="AD21">
        <v>5.5</v>
      </c>
      <c r="AE21">
        <f>($AD21*P21)</f>
        <v>50.896999999999998</v>
      </c>
      <c r="AF21">
        <f>($AD21*Q21)</f>
        <v>60.871250000000003</v>
      </c>
      <c r="AG21">
        <f>($AD21*R21)</f>
        <v>4.5182499999999992</v>
      </c>
      <c r="AH21">
        <f>($AD21*S21)</f>
        <v>4.0782500000000006</v>
      </c>
      <c r="AI21" s="9">
        <f>SUM(AE21:AE24)</f>
        <v>473.18025</v>
      </c>
      <c r="AJ21" s="9">
        <f>SUM(AF21:AF24)</f>
        <v>511.59625</v>
      </c>
      <c r="AK21" s="9">
        <f>SUM(AG21:AG24)</f>
        <v>41.802250000000001</v>
      </c>
      <c r="AL21" s="9">
        <f>SUM(AH21:AH24)</f>
        <v>27.876000000000001</v>
      </c>
      <c r="AM21" s="6"/>
    </row>
    <row r="22" spans="1:39" x14ac:dyDescent="0.25">
      <c r="A22" s="32"/>
      <c r="C22"/>
      <c r="D22" s="18">
        <v>239874</v>
      </c>
      <c r="E22" s="5">
        <v>10</v>
      </c>
      <c r="F22" s="16">
        <v>0.41513787815789477</v>
      </c>
      <c r="G22" s="15">
        <v>0.30233241462819554</v>
      </c>
      <c r="J22" s="27"/>
      <c r="O22" s="36"/>
      <c r="P22" s="15">
        <v>9.4109999999999996</v>
      </c>
      <c r="Q22" s="15">
        <v>10.352499999999999</v>
      </c>
      <c r="R22" s="15">
        <v>0.83699999999999997</v>
      </c>
      <c r="S22" s="15">
        <v>0.58199999999999996</v>
      </c>
      <c r="T22" s="15">
        <v>0.20400000000000001</v>
      </c>
      <c r="U22">
        <v>12</v>
      </c>
      <c r="V22">
        <f t="shared" si="2"/>
        <v>112.93199999999999</v>
      </c>
      <c r="W22">
        <f t="shared" si="3"/>
        <v>124.22999999999999</v>
      </c>
      <c r="X22">
        <f t="shared" si="4"/>
        <v>10.044</v>
      </c>
      <c r="Y22">
        <f t="shared" si="4"/>
        <v>6.984</v>
      </c>
      <c r="Z22" s="9"/>
      <c r="AA22" s="9"/>
      <c r="AB22" s="9"/>
      <c r="AC22" s="9"/>
      <c r="AD22">
        <v>12</v>
      </c>
      <c r="AE22">
        <f t="shared" ref="AE22:AG24" si="9">($AD22*P22)</f>
        <v>112.93199999999999</v>
      </c>
      <c r="AF22">
        <f t="shared" si="9"/>
        <v>124.22999999999999</v>
      </c>
      <c r="AG22">
        <f t="shared" si="9"/>
        <v>10.044</v>
      </c>
      <c r="AH22">
        <f t="shared" si="7"/>
        <v>6.984</v>
      </c>
      <c r="AI22" s="9"/>
      <c r="AJ22" s="9"/>
      <c r="AK22" s="9"/>
      <c r="AL22" s="6"/>
      <c r="AM22" s="6"/>
    </row>
    <row r="23" spans="1:39" x14ac:dyDescent="0.25">
      <c r="A23" s="32"/>
      <c r="C23"/>
      <c r="D23" s="18">
        <v>239873</v>
      </c>
      <c r="E23" s="5">
        <v>25</v>
      </c>
      <c r="F23" s="16">
        <v>0.39896367511278208</v>
      </c>
      <c r="G23" s="15">
        <v>0.28260775419360895</v>
      </c>
      <c r="J23" s="27"/>
      <c r="O23" s="36"/>
      <c r="P23" s="15">
        <v>9.4984999999999999</v>
      </c>
      <c r="Q23" s="15">
        <v>10.100999999999999</v>
      </c>
      <c r="R23" s="15">
        <v>0.83949999999999991</v>
      </c>
      <c r="S23" s="15">
        <v>0.48350000000000004</v>
      </c>
      <c r="T23" s="15">
        <v>0.2</v>
      </c>
      <c r="U23">
        <v>20</v>
      </c>
      <c r="V23">
        <f t="shared" si="2"/>
        <v>189.97</v>
      </c>
      <c r="W23">
        <f t="shared" si="3"/>
        <v>202.01999999999998</v>
      </c>
      <c r="X23">
        <f t="shared" si="4"/>
        <v>16.79</v>
      </c>
      <c r="Y23">
        <f t="shared" si="4"/>
        <v>9.6700000000000017</v>
      </c>
      <c r="Z23" s="9"/>
      <c r="AA23" s="9"/>
      <c r="AB23" s="9"/>
      <c r="AC23" s="9"/>
      <c r="AD23">
        <v>20</v>
      </c>
      <c r="AE23">
        <f t="shared" si="9"/>
        <v>189.97</v>
      </c>
      <c r="AF23">
        <f t="shared" si="9"/>
        <v>202.01999999999998</v>
      </c>
      <c r="AG23">
        <f t="shared" si="9"/>
        <v>16.79</v>
      </c>
      <c r="AH23">
        <f t="shared" si="7"/>
        <v>9.6700000000000017</v>
      </c>
      <c r="AI23" s="9"/>
      <c r="AJ23" s="9"/>
      <c r="AK23" s="9"/>
      <c r="AL23" s="6"/>
      <c r="AM23" s="6"/>
    </row>
    <row r="24" spans="1:39" x14ac:dyDescent="0.25">
      <c r="A24" s="32"/>
      <c r="C24"/>
      <c r="D24" s="18">
        <v>239872</v>
      </c>
      <c r="E24" s="5">
        <v>50</v>
      </c>
      <c r="F24" s="16">
        <v>0.36769354922556396</v>
      </c>
      <c r="G24" s="15">
        <v>0.2852648124706767</v>
      </c>
      <c r="J24" s="27"/>
      <c r="O24" s="36"/>
      <c r="P24" s="15">
        <v>9.5504999999999995</v>
      </c>
      <c r="Q24" s="15">
        <v>9.9580000000000002</v>
      </c>
      <c r="R24" s="15">
        <v>0.83599999999999997</v>
      </c>
      <c r="S24" s="15">
        <v>0.57150000000000001</v>
      </c>
      <c r="T24" s="15">
        <v>0.22600000000000001</v>
      </c>
      <c r="U24">
        <v>35</v>
      </c>
      <c r="V24">
        <f t="shared" si="2"/>
        <v>334.26749999999998</v>
      </c>
      <c r="W24">
        <f t="shared" si="3"/>
        <v>348.53000000000003</v>
      </c>
      <c r="X24">
        <f t="shared" si="4"/>
        <v>29.259999999999998</v>
      </c>
      <c r="Y24">
        <f t="shared" si="4"/>
        <v>20.002500000000001</v>
      </c>
      <c r="Z24" s="9"/>
      <c r="AA24" s="9"/>
      <c r="AB24" s="9"/>
      <c r="AC24" s="9"/>
      <c r="AD24">
        <v>12.5</v>
      </c>
      <c r="AE24">
        <f t="shared" si="9"/>
        <v>119.38124999999999</v>
      </c>
      <c r="AF24">
        <f t="shared" si="9"/>
        <v>124.47500000000001</v>
      </c>
      <c r="AG24">
        <f t="shared" si="9"/>
        <v>10.45</v>
      </c>
      <c r="AH24">
        <f t="shared" si="7"/>
        <v>7.1437499999999998</v>
      </c>
      <c r="AI24" s="9"/>
      <c r="AJ24" s="9"/>
      <c r="AK24" s="9"/>
      <c r="AL24" s="6"/>
      <c r="AM24" s="6"/>
    </row>
    <row r="25" spans="1:39" x14ac:dyDescent="0.25">
      <c r="C25"/>
      <c r="D25" s="18">
        <v>239871</v>
      </c>
      <c r="E25" s="5">
        <v>95</v>
      </c>
      <c r="F25" s="16">
        <v>0.38278947206766917</v>
      </c>
      <c r="G25" s="15">
        <v>0.28446396959887221</v>
      </c>
      <c r="J25" s="27"/>
      <c r="O25" s="36"/>
      <c r="P25" s="15">
        <v>9.625</v>
      </c>
      <c r="Q25" s="15">
        <v>9.8829999999999991</v>
      </c>
      <c r="R25" s="15">
        <v>0.86650000000000005</v>
      </c>
      <c r="S25" s="15">
        <v>0.50649999999999995</v>
      </c>
      <c r="T25" s="15">
        <v>0.2135</v>
      </c>
      <c r="U25">
        <v>22.5</v>
      </c>
      <c r="V25">
        <f t="shared" si="2"/>
        <v>216.5625</v>
      </c>
      <c r="W25">
        <f t="shared" si="3"/>
        <v>222.36749999999998</v>
      </c>
      <c r="X25">
        <f t="shared" si="4"/>
        <v>19.49625</v>
      </c>
      <c r="Y25">
        <f t="shared" si="4"/>
        <v>11.396249999999998</v>
      </c>
      <c r="Z25" s="9"/>
      <c r="AA25" s="9"/>
      <c r="AB25" s="9"/>
      <c r="AC25" s="9"/>
      <c r="AI25" s="9"/>
      <c r="AJ25" s="9"/>
      <c r="AK25" s="9"/>
      <c r="AL25" s="6"/>
      <c r="AM25" s="6"/>
    </row>
    <row r="26" spans="1:39" x14ac:dyDescent="0.25">
      <c r="A26" s="32">
        <v>39944</v>
      </c>
      <c r="B26" s="28">
        <v>125729</v>
      </c>
      <c r="C26" s="14" t="s">
        <v>21</v>
      </c>
      <c r="D26" s="18">
        <v>239880</v>
      </c>
      <c r="E26" s="5">
        <v>1</v>
      </c>
      <c r="F26" s="16">
        <v>1.5771308671679198</v>
      </c>
      <c r="G26" s="15">
        <v>0.46573360216541376</v>
      </c>
      <c r="H26" s="16">
        <v>168.86957332932329</v>
      </c>
      <c r="I26" s="15">
        <v>66.31519870267671</v>
      </c>
      <c r="J26" s="15">
        <v>110.85858578045112</v>
      </c>
      <c r="K26" s="15">
        <v>36.911650811548888</v>
      </c>
      <c r="L26" s="28">
        <v>131</v>
      </c>
      <c r="M26" s="41"/>
      <c r="N26" s="6"/>
      <c r="O26" s="36"/>
      <c r="P26" s="15">
        <v>5.9569999999999999</v>
      </c>
      <c r="Q26" s="15">
        <v>6.3724999999999996</v>
      </c>
      <c r="R26" s="15">
        <v>0.58549999999999991</v>
      </c>
      <c r="S26" s="15">
        <v>0.55500000000000005</v>
      </c>
      <c r="T26" s="15">
        <v>0.25</v>
      </c>
      <c r="U26">
        <v>5.5</v>
      </c>
      <c r="V26">
        <f t="shared" si="2"/>
        <v>32.763500000000001</v>
      </c>
      <c r="W26">
        <f t="shared" si="3"/>
        <v>35.048749999999998</v>
      </c>
      <c r="X26">
        <f t="shared" si="4"/>
        <v>3.2202499999999996</v>
      </c>
      <c r="Y26">
        <f t="shared" si="4"/>
        <v>3.0525000000000002</v>
      </c>
      <c r="Z26" s="9">
        <f>SUM(V26:V30)</f>
        <v>707.62474999999995</v>
      </c>
      <c r="AA26" s="9">
        <f>SUM(W26:W30)</f>
        <v>642.7885</v>
      </c>
      <c r="AB26" s="9">
        <f>SUM(X26:X30)</f>
        <v>70.586500000000001</v>
      </c>
      <c r="AC26" s="9">
        <f>SUM(Y26:Y30)</f>
        <v>66.982249999999993</v>
      </c>
      <c r="AD26">
        <v>5.5</v>
      </c>
      <c r="AE26">
        <f>($AD26*P26)</f>
        <v>32.763500000000001</v>
      </c>
      <c r="AF26">
        <f>($AD26*Q26)</f>
        <v>35.048749999999998</v>
      </c>
      <c r="AG26">
        <f>($AD26*R26)</f>
        <v>3.2202499999999996</v>
      </c>
      <c r="AH26">
        <f>($AD26*S26)</f>
        <v>3.0525000000000002</v>
      </c>
      <c r="AI26" s="9">
        <f>SUM(AE26:AE29)</f>
        <v>358.46974999999998</v>
      </c>
      <c r="AJ26" s="9">
        <f>SUM(AF26:AF29)</f>
        <v>335.06725</v>
      </c>
      <c r="AK26" s="9">
        <f>SUM(AG26:AG29)</f>
        <v>35.734000000000002</v>
      </c>
      <c r="AL26" s="9">
        <f>SUM(AH26:AH29)</f>
        <v>30.926000000000002</v>
      </c>
      <c r="AM26" s="6"/>
    </row>
    <row r="27" spans="1:39" x14ac:dyDescent="0.25">
      <c r="A27" s="32"/>
      <c r="D27" s="18">
        <v>239879</v>
      </c>
      <c r="E27" s="5">
        <v>10</v>
      </c>
      <c r="F27" s="16">
        <v>2.852549742355889</v>
      </c>
      <c r="G27" s="15">
        <v>0.86838196964411052</v>
      </c>
      <c r="H27" s="15"/>
      <c r="J27" s="27"/>
      <c r="N27" s="37"/>
      <c r="O27" s="37"/>
      <c r="P27" s="15">
        <v>6.6875</v>
      </c>
      <c r="Q27" s="15">
        <v>6.3780000000000001</v>
      </c>
      <c r="R27" s="15">
        <v>0.66</v>
      </c>
      <c r="S27" s="15">
        <v>0.64549999999999996</v>
      </c>
      <c r="T27" s="15">
        <v>0.25850000000000001</v>
      </c>
      <c r="U27">
        <v>12</v>
      </c>
      <c r="V27">
        <f t="shared" si="2"/>
        <v>80.25</v>
      </c>
      <c r="W27">
        <f t="shared" si="3"/>
        <v>76.536000000000001</v>
      </c>
      <c r="X27">
        <f t="shared" si="4"/>
        <v>7.92</v>
      </c>
      <c r="Y27">
        <f t="shared" si="4"/>
        <v>7.7459999999999996</v>
      </c>
      <c r="Z27" s="9"/>
      <c r="AA27" s="9"/>
      <c r="AB27" s="9"/>
      <c r="AC27" s="9"/>
      <c r="AD27">
        <v>12</v>
      </c>
      <c r="AE27">
        <f t="shared" ref="AE27:AG29" si="10">($AD27*P27)</f>
        <v>80.25</v>
      </c>
      <c r="AF27">
        <f t="shared" si="10"/>
        <v>76.536000000000001</v>
      </c>
      <c r="AG27">
        <f t="shared" si="10"/>
        <v>7.92</v>
      </c>
      <c r="AH27">
        <f t="shared" si="7"/>
        <v>7.7459999999999996</v>
      </c>
      <c r="AI27" s="9"/>
      <c r="AJ27" s="9"/>
      <c r="AK27" s="9"/>
      <c r="AL27" s="6"/>
      <c r="AM27" s="6"/>
    </row>
    <row r="28" spans="1:39" x14ac:dyDescent="0.25">
      <c r="A28" s="32"/>
      <c r="C28"/>
      <c r="D28" s="18">
        <v>239878</v>
      </c>
      <c r="E28" s="5">
        <v>25</v>
      </c>
      <c r="F28" s="16">
        <v>2.2491257583959903</v>
      </c>
      <c r="G28" s="15">
        <v>0.7604513616040105</v>
      </c>
      <c r="J28" s="27"/>
      <c r="N28" s="37"/>
      <c r="O28" s="37"/>
      <c r="P28" s="15">
        <v>7.4725000000000001</v>
      </c>
      <c r="Q28" s="15">
        <v>6.8584999999999994</v>
      </c>
      <c r="R28" s="15">
        <v>0.75749999999999995</v>
      </c>
      <c r="S28" s="15">
        <v>0.60699999999999998</v>
      </c>
      <c r="T28" s="15">
        <v>0.27600000000000002</v>
      </c>
      <c r="U28">
        <v>20</v>
      </c>
      <c r="V28">
        <f t="shared" si="2"/>
        <v>149.44999999999999</v>
      </c>
      <c r="W28">
        <f t="shared" si="3"/>
        <v>137.16999999999999</v>
      </c>
      <c r="X28">
        <f t="shared" si="4"/>
        <v>15.149999999999999</v>
      </c>
      <c r="Y28">
        <f t="shared" si="4"/>
        <v>12.14</v>
      </c>
      <c r="Z28" s="9"/>
      <c r="AA28" s="9"/>
      <c r="AB28" s="9"/>
      <c r="AC28" s="9"/>
      <c r="AD28">
        <v>20</v>
      </c>
      <c r="AE28">
        <f t="shared" si="10"/>
        <v>149.44999999999999</v>
      </c>
      <c r="AF28">
        <f t="shared" si="10"/>
        <v>137.16999999999999</v>
      </c>
      <c r="AG28">
        <f t="shared" si="10"/>
        <v>15.149999999999999</v>
      </c>
      <c r="AH28">
        <f t="shared" si="7"/>
        <v>12.14</v>
      </c>
      <c r="AI28" s="9"/>
      <c r="AJ28" s="9"/>
      <c r="AK28" s="9"/>
      <c r="AL28" s="6"/>
      <c r="AM28" s="6"/>
    </row>
    <row r="29" spans="1:39" x14ac:dyDescent="0.25">
      <c r="A29" s="32"/>
      <c r="C29"/>
      <c r="D29" s="18">
        <v>239877</v>
      </c>
      <c r="E29" s="5">
        <v>50</v>
      </c>
      <c r="F29" s="16">
        <v>1.8377003147869673</v>
      </c>
      <c r="G29" s="15">
        <v>0.69764041054636605</v>
      </c>
      <c r="H29" s="27"/>
      <c r="J29" s="27"/>
      <c r="N29" s="37"/>
      <c r="O29" s="37"/>
      <c r="P29" s="15">
        <v>7.6805000000000003</v>
      </c>
      <c r="Q29" s="15">
        <v>6.9050000000000002</v>
      </c>
      <c r="R29" s="15">
        <v>0.75550000000000006</v>
      </c>
      <c r="S29" s="15">
        <v>0.63900000000000001</v>
      </c>
      <c r="T29" s="15">
        <v>0.27950000000000003</v>
      </c>
      <c r="U29">
        <v>35</v>
      </c>
      <c r="V29">
        <f t="shared" si="2"/>
        <v>268.8175</v>
      </c>
      <c r="W29">
        <f t="shared" si="3"/>
        <v>241.67500000000001</v>
      </c>
      <c r="X29">
        <f t="shared" si="4"/>
        <v>26.442500000000003</v>
      </c>
      <c r="Y29">
        <f t="shared" si="4"/>
        <v>22.365000000000002</v>
      </c>
      <c r="Z29" s="9"/>
      <c r="AA29" s="9"/>
      <c r="AB29" s="9"/>
      <c r="AC29" s="9"/>
      <c r="AD29">
        <v>12.5</v>
      </c>
      <c r="AE29">
        <f t="shared" si="10"/>
        <v>96.006250000000009</v>
      </c>
      <c r="AF29">
        <f t="shared" si="10"/>
        <v>86.3125</v>
      </c>
      <c r="AG29">
        <f t="shared" si="10"/>
        <v>9.4437500000000014</v>
      </c>
      <c r="AH29">
        <f t="shared" si="7"/>
        <v>7.9874999999999998</v>
      </c>
      <c r="AI29" s="9"/>
      <c r="AJ29" s="9"/>
      <c r="AK29" s="9"/>
      <c r="AL29" s="6"/>
      <c r="AM29" s="6"/>
    </row>
    <row r="30" spans="1:39" x14ac:dyDescent="0.25">
      <c r="A30" s="32"/>
      <c r="C30"/>
      <c r="D30" s="18">
        <v>239876</v>
      </c>
      <c r="E30" s="5">
        <v>95</v>
      </c>
      <c r="F30" s="16">
        <v>0.74056579849624049</v>
      </c>
      <c r="G30" s="15">
        <v>0.6091839401704261</v>
      </c>
      <c r="J30" s="27"/>
      <c r="N30" s="37"/>
      <c r="O30" s="37"/>
      <c r="P30" s="15">
        <v>7.8375000000000004</v>
      </c>
      <c r="Q30" s="15">
        <v>6.7714999999999996</v>
      </c>
      <c r="R30" s="15">
        <v>0.79349999999999998</v>
      </c>
      <c r="S30" s="15">
        <v>0.96350000000000002</v>
      </c>
      <c r="T30" s="15">
        <v>0.27600000000000002</v>
      </c>
      <c r="U30">
        <v>22.5</v>
      </c>
      <c r="V30">
        <f t="shared" si="2"/>
        <v>176.34375</v>
      </c>
      <c r="W30">
        <f t="shared" si="3"/>
        <v>152.35874999999999</v>
      </c>
      <c r="X30">
        <f t="shared" si="4"/>
        <v>17.853749999999998</v>
      </c>
      <c r="Y30">
        <f t="shared" si="4"/>
        <v>21.678750000000001</v>
      </c>
      <c r="Z30" s="9"/>
      <c r="AA30" s="9"/>
      <c r="AB30" s="9"/>
      <c r="AC30" s="9"/>
      <c r="AI30" s="9"/>
      <c r="AJ30" s="9"/>
      <c r="AK30" s="9"/>
      <c r="AL30" s="6"/>
      <c r="AM30" s="6"/>
    </row>
    <row r="31" spans="1:39" x14ac:dyDescent="0.25">
      <c r="A31" s="32">
        <v>39979</v>
      </c>
      <c r="B31" s="28">
        <v>130804</v>
      </c>
      <c r="C31" s="14" t="s">
        <v>21</v>
      </c>
      <c r="D31" s="18">
        <v>239885</v>
      </c>
      <c r="E31" s="5">
        <v>1</v>
      </c>
      <c r="F31" s="16">
        <v>1.2068479679197994</v>
      </c>
      <c r="G31" s="15">
        <v>0.47121927474686726</v>
      </c>
      <c r="H31" s="16">
        <v>94.826707661152909</v>
      </c>
      <c r="I31" s="27">
        <v>63.613847810847105</v>
      </c>
      <c r="J31" s="27">
        <v>57.242993387468672</v>
      </c>
      <c r="K31" s="15">
        <v>31.922568740531318</v>
      </c>
      <c r="L31" s="28">
        <v>166</v>
      </c>
      <c r="M31" s="41">
        <v>107.6</v>
      </c>
      <c r="N31" s="2">
        <v>7.3079999999999998</v>
      </c>
      <c r="O31" s="37">
        <v>326</v>
      </c>
      <c r="P31" s="15">
        <v>3.0625</v>
      </c>
      <c r="Q31" s="15">
        <v>1.8165</v>
      </c>
      <c r="R31" s="15">
        <v>0.48099999999999998</v>
      </c>
      <c r="S31" s="15">
        <v>0.996</v>
      </c>
      <c r="T31" s="15">
        <v>0.24149999999999999</v>
      </c>
      <c r="U31">
        <v>5.5</v>
      </c>
      <c r="V31">
        <f t="shared" si="2"/>
        <v>16.84375</v>
      </c>
      <c r="W31">
        <f t="shared" si="3"/>
        <v>9.9907500000000002</v>
      </c>
      <c r="X31">
        <f t="shared" si="4"/>
        <v>2.6454999999999997</v>
      </c>
      <c r="Y31">
        <f t="shared" si="4"/>
        <v>5.4779999999999998</v>
      </c>
      <c r="Z31" s="9">
        <f>SUM(V31:V35)</f>
        <v>504.34325000000001</v>
      </c>
      <c r="AA31" s="9">
        <f>SUM(W31:W35)</f>
        <v>325.709</v>
      </c>
      <c r="AB31" s="9">
        <f>SUM(X31:X35)</f>
        <v>61.505749999999992</v>
      </c>
      <c r="AC31" s="9">
        <f>SUM(Y31:Y35)</f>
        <v>113.71025</v>
      </c>
      <c r="AD31">
        <v>5.5</v>
      </c>
      <c r="AE31">
        <f>($AD31*P31)</f>
        <v>16.84375</v>
      </c>
      <c r="AF31">
        <f>($AD31*Q31)</f>
        <v>9.9907500000000002</v>
      </c>
      <c r="AG31">
        <f>($AD31*R31)</f>
        <v>2.6454999999999997</v>
      </c>
      <c r="AH31">
        <f>($AD31*S31)</f>
        <v>5.4779999999999998</v>
      </c>
      <c r="AI31" s="9">
        <f>SUM(AE31:AE34)</f>
        <v>204.84575000000001</v>
      </c>
      <c r="AJ31" s="9">
        <f>SUM(AF31:AF34)</f>
        <v>128.53025</v>
      </c>
      <c r="AK31" s="9">
        <f>SUM(AG31:AG34)</f>
        <v>28.565750000000001</v>
      </c>
      <c r="AL31" s="9">
        <f>SUM(AH31:AH34)</f>
        <v>59.9465</v>
      </c>
      <c r="AM31" s="6"/>
    </row>
    <row r="32" spans="1:39" x14ac:dyDescent="0.25">
      <c r="C32"/>
      <c r="D32" s="18">
        <v>239884</v>
      </c>
      <c r="E32" s="5">
        <v>10</v>
      </c>
      <c r="F32" s="10"/>
      <c r="G32" s="3"/>
      <c r="I32" s="27"/>
      <c r="J32" s="27"/>
      <c r="N32" s="37"/>
      <c r="O32" s="37"/>
      <c r="P32" s="15">
        <v>3.3485</v>
      </c>
      <c r="Q32" s="15">
        <v>2.0059999999999998</v>
      </c>
      <c r="R32" s="15">
        <v>0.52200000000000002</v>
      </c>
      <c r="S32" s="15">
        <v>1.0780000000000001</v>
      </c>
      <c r="T32" s="15">
        <v>0.2445</v>
      </c>
      <c r="U32">
        <v>12</v>
      </c>
      <c r="V32">
        <f t="shared" si="2"/>
        <v>40.182000000000002</v>
      </c>
      <c r="W32">
        <f t="shared" si="3"/>
        <v>24.071999999999996</v>
      </c>
      <c r="X32">
        <f t="shared" si="4"/>
        <v>6.2640000000000002</v>
      </c>
      <c r="Y32">
        <f t="shared" si="4"/>
        <v>12.936</v>
      </c>
      <c r="Z32" s="9"/>
      <c r="AA32" s="9"/>
      <c r="AB32" s="9"/>
      <c r="AC32" s="9"/>
      <c r="AD32">
        <v>12</v>
      </c>
      <c r="AE32">
        <f t="shared" ref="AE32:AG34" si="11">($AD32*P32)</f>
        <v>40.182000000000002</v>
      </c>
      <c r="AF32">
        <f t="shared" si="11"/>
        <v>24.071999999999996</v>
      </c>
      <c r="AG32">
        <f t="shared" si="11"/>
        <v>6.2640000000000002</v>
      </c>
      <c r="AH32">
        <f t="shared" si="7"/>
        <v>12.936</v>
      </c>
      <c r="AI32" s="9"/>
      <c r="AJ32" s="9"/>
      <c r="AK32" s="9"/>
      <c r="AL32" s="6"/>
      <c r="AM32" s="6"/>
    </row>
    <row r="33" spans="1:39" x14ac:dyDescent="0.25">
      <c r="C33"/>
      <c r="D33" s="18">
        <v>239883</v>
      </c>
      <c r="E33" s="5">
        <v>25</v>
      </c>
      <c r="F33" s="16">
        <v>1.4948457784461155</v>
      </c>
      <c r="G33" s="15">
        <v>0.85809633355388437</v>
      </c>
      <c r="J33" s="27"/>
      <c r="N33" s="37"/>
      <c r="O33" s="37"/>
      <c r="P33" s="15">
        <v>4.1284999999999998</v>
      </c>
      <c r="Q33" s="15">
        <v>2.6639999999999997</v>
      </c>
      <c r="R33" s="15">
        <v>0.57750000000000001</v>
      </c>
      <c r="S33" s="15">
        <v>1.321</v>
      </c>
      <c r="T33" s="15">
        <v>0.255</v>
      </c>
      <c r="U33">
        <v>20</v>
      </c>
      <c r="V33">
        <f t="shared" si="2"/>
        <v>82.57</v>
      </c>
      <c r="W33">
        <f t="shared" si="3"/>
        <v>53.279999999999994</v>
      </c>
      <c r="X33">
        <f t="shared" si="4"/>
        <v>11.55</v>
      </c>
      <c r="Y33">
        <f t="shared" si="4"/>
        <v>26.419999999999998</v>
      </c>
      <c r="Z33" s="9"/>
      <c r="AA33" s="9"/>
      <c r="AB33" s="9"/>
      <c r="AC33" s="9"/>
      <c r="AD33">
        <v>20</v>
      </c>
      <c r="AE33">
        <f t="shared" si="11"/>
        <v>82.57</v>
      </c>
      <c r="AF33">
        <f t="shared" si="11"/>
        <v>53.279999999999994</v>
      </c>
      <c r="AG33">
        <f t="shared" si="11"/>
        <v>11.55</v>
      </c>
      <c r="AH33">
        <f t="shared" si="7"/>
        <v>26.419999999999998</v>
      </c>
      <c r="AI33" s="9"/>
      <c r="AJ33" s="9"/>
      <c r="AK33" s="9"/>
      <c r="AL33" s="6"/>
      <c r="AM33" s="6"/>
    </row>
    <row r="34" spans="1:39" x14ac:dyDescent="0.25">
      <c r="C34"/>
      <c r="D34" s="18">
        <v>239882</v>
      </c>
      <c r="E34" s="5">
        <v>50</v>
      </c>
      <c r="F34" s="16">
        <v>0.93256433884711798</v>
      </c>
      <c r="G34" s="15">
        <v>0.69078331981954866</v>
      </c>
      <c r="J34" s="27"/>
      <c r="N34" s="37"/>
      <c r="O34" s="37"/>
      <c r="P34" s="15">
        <v>5.22</v>
      </c>
      <c r="Q34" s="15">
        <v>3.2949999999999999</v>
      </c>
      <c r="R34" s="15">
        <v>0.64850000000000008</v>
      </c>
      <c r="S34" s="15">
        <v>1.2090000000000001</v>
      </c>
      <c r="T34" s="15">
        <v>0.26750000000000002</v>
      </c>
      <c r="U34">
        <v>35</v>
      </c>
      <c r="V34">
        <f t="shared" si="2"/>
        <v>182.7</v>
      </c>
      <c r="W34">
        <f t="shared" si="3"/>
        <v>115.325</v>
      </c>
      <c r="X34">
        <f t="shared" si="4"/>
        <v>22.697500000000002</v>
      </c>
      <c r="Y34">
        <f t="shared" si="4"/>
        <v>42.315000000000005</v>
      </c>
      <c r="Z34" s="9"/>
      <c r="AA34" s="9"/>
      <c r="AB34" s="9"/>
      <c r="AC34" s="9"/>
      <c r="AD34">
        <v>12.5</v>
      </c>
      <c r="AE34">
        <f t="shared" si="11"/>
        <v>65.25</v>
      </c>
      <c r="AF34">
        <f t="shared" si="11"/>
        <v>41.1875</v>
      </c>
      <c r="AG34">
        <f t="shared" si="11"/>
        <v>8.1062500000000011</v>
      </c>
      <c r="AH34">
        <f t="shared" si="7"/>
        <v>15.112500000000001</v>
      </c>
      <c r="AI34" s="9"/>
      <c r="AJ34" s="9"/>
      <c r="AK34" s="9"/>
      <c r="AL34" s="6"/>
      <c r="AM34" s="6"/>
    </row>
    <row r="35" spans="1:39" x14ac:dyDescent="0.25">
      <c r="C35"/>
      <c r="D35" s="18">
        <v>239881</v>
      </c>
      <c r="E35" s="5">
        <v>95</v>
      </c>
      <c r="F35" s="16">
        <v>0.43885380651629063</v>
      </c>
      <c r="G35" s="15">
        <v>0.54609870548370942</v>
      </c>
      <c r="J35" s="27"/>
      <c r="N35" s="37"/>
      <c r="O35" s="37"/>
      <c r="P35" s="15">
        <v>8.0909999999999993</v>
      </c>
      <c r="Q35" s="15">
        <v>5.4684999999999997</v>
      </c>
      <c r="R35" s="15">
        <v>0.81549999999999989</v>
      </c>
      <c r="S35" s="15">
        <v>1.1804999999999999</v>
      </c>
      <c r="T35" s="15">
        <v>0.28949999999999998</v>
      </c>
      <c r="U35">
        <v>22.5</v>
      </c>
      <c r="V35">
        <f t="shared" si="2"/>
        <v>182.04749999999999</v>
      </c>
      <c r="W35">
        <f t="shared" si="3"/>
        <v>123.04124999999999</v>
      </c>
      <c r="X35">
        <f t="shared" si="4"/>
        <v>18.348749999999999</v>
      </c>
      <c r="Y35">
        <f t="shared" si="4"/>
        <v>26.561249999999998</v>
      </c>
      <c r="Z35" s="9"/>
      <c r="AA35" s="9"/>
      <c r="AB35" s="9"/>
      <c r="AC35" s="9"/>
      <c r="AI35" s="9"/>
      <c r="AJ35" s="9"/>
      <c r="AK35" s="9"/>
      <c r="AL35" s="6"/>
      <c r="AM35" s="6"/>
    </row>
    <row r="36" spans="1:39" x14ac:dyDescent="0.25">
      <c r="A36" s="32">
        <v>40009</v>
      </c>
      <c r="B36" s="28">
        <v>125312</v>
      </c>
      <c r="C36" s="14" t="s">
        <v>21</v>
      </c>
      <c r="D36" s="18">
        <v>239890</v>
      </c>
      <c r="E36" s="5">
        <v>1</v>
      </c>
      <c r="F36" s="16">
        <v>2.1668406696741855</v>
      </c>
      <c r="G36" s="15">
        <v>0.62385811432581439</v>
      </c>
      <c r="H36" s="16">
        <v>71.365906975520048</v>
      </c>
      <c r="I36" s="27">
        <v>53.878990238579959</v>
      </c>
      <c r="J36" s="27">
        <v>52.68470245841479</v>
      </c>
      <c r="K36" s="15">
        <v>27.062970299935216</v>
      </c>
      <c r="L36" s="28">
        <v>196</v>
      </c>
      <c r="M36" s="41">
        <v>94.1</v>
      </c>
      <c r="N36" s="18">
        <v>6.141</v>
      </c>
      <c r="O36" s="36">
        <v>274</v>
      </c>
      <c r="P36" s="15">
        <v>5.0465</v>
      </c>
      <c r="Q36" s="15">
        <v>5.3895</v>
      </c>
      <c r="R36" s="15">
        <v>0.622</v>
      </c>
      <c r="S36" s="15">
        <v>1.5609999999999999</v>
      </c>
      <c r="T36" s="15">
        <v>0.253</v>
      </c>
      <c r="U36">
        <v>5.5</v>
      </c>
      <c r="V36">
        <f t="shared" si="2"/>
        <v>27.755749999999999</v>
      </c>
      <c r="W36">
        <f t="shared" si="3"/>
        <v>29.642250000000001</v>
      </c>
      <c r="X36">
        <f t="shared" si="4"/>
        <v>3.4209999999999998</v>
      </c>
      <c r="Y36">
        <f t="shared" si="4"/>
        <v>8.5854999999999997</v>
      </c>
      <c r="Z36" s="9">
        <f>SUM(V36:V40)</f>
        <v>634.47225000000003</v>
      </c>
      <c r="AA36" s="9">
        <f>SUM(W36:W40)</f>
        <v>531.48500000000001</v>
      </c>
      <c r="AB36" s="9">
        <f>SUM(X36:X40)</f>
        <v>67.976749999999996</v>
      </c>
      <c r="AC36" s="9">
        <f>SUM(Y36:Y40)</f>
        <v>105.68825000000001</v>
      </c>
      <c r="AD36">
        <v>5.5</v>
      </c>
      <c r="AE36">
        <f>($AD36*P36)</f>
        <v>27.755749999999999</v>
      </c>
      <c r="AF36">
        <f>($AD36*Q36)</f>
        <v>29.642250000000001</v>
      </c>
      <c r="AG36">
        <f>($AD36*R36)</f>
        <v>3.4209999999999998</v>
      </c>
      <c r="AH36">
        <f>($AD36*S36)</f>
        <v>8.5854999999999997</v>
      </c>
      <c r="AI36" s="9">
        <f>SUM(AE36:AE39)</f>
        <v>307.82850000000002</v>
      </c>
      <c r="AJ36" s="9">
        <f>SUM(AF36:AF39)</f>
        <v>271.76750000000004</v>
      </c>
      <c r="AK36" s="9">
        <f>SUM(AG36:AG39)</f>
        <v>33.855499999999999</v>
      </c>
      <c r="AL36" s="9">
        <f>SUM(AH36:AH39)</f>
        <v>57.774500000000003</v>
      </c>
      <c r="AM36" s="6"/>
    </row>
    <row r="37" spans="1:39" x14ac:dyDescent="0.25">
      <c r="A37" s="32"/>
      <c r="C37"/>
      <c r="D37" s="18">
        <v>239889</v>
      </c>
      <c r="E37" s="5">
        <v>10</v>
      </c>
      <c r="F37" s="16">
        <v>1.304719045639098</v>
      </c>
      <c r="G37" s="15">
        <v>0.65284474891090249</v>
      </c>
      <c r="O37" s="36"/>
      <c r="P37" s="15">
        <v>5.9644999999999992</v>
      </c>
      <c r="Q37" s="15">
        <v>5.3094999999999999</v>
      </c>
      <c r="R37" s="15">
        <v>0.67349999999999999</v>
      </c>
      <c r="S37" s="15">
        <v>1.157</v>
      </c>
      <c r="T37" s="15">
        <v>0.26900000000000002</v>
      </c>
      <c r="U37">
        <v>12</v>
      </c>
      <c r="V37">
        <f t="shared" si="2"/>
        <v>71.573999999999984</v>
      </c>
      <c r="W37">
        <f t="shared" si="3"/>
        <v>63.713999999999999</v>
      </c>
      <c r="X37">
        <f t="shared" si="4"/>
        <v>8.0820000000000007</v>
      </c>
      <c r="Y37">
        <f t="shared" si="4"/>
        <v>13.884</v>
      </c>
      <c r="Z37" s="9"/>
      <c r="AA37" s="9"/>
      <c r="AB37" s="9"/>
      <c r="AC37" s="9"/>
      <c r="AD37">
        <v>12</v>
      </c>
      <c r="AE37">
        <f t="shared" ref="AE37:AG39" si="12">($AD37*P37)</f>
        <v>71.573999999999984</v>
      </c>
      <c r="AF37">
        <f t="shared" si="12"/>
        <v>63.713999999999999</v>
      </c>
      <c r="AG37">
        <f t="shared" si="12"/>
        <v>8.0820000000000007</v>
      </c>
      <c r="AH37">
        <f t="shared" si="7"/>
        <v>13.884</v>
      </c>
      <c r="AI37" s="9"/>
      <c r="AJ37" s="9"/>
      <c r="AK37" s="9"/>
      <c r="AL37" s="6"/>
      <c r="AM37" s="6"/>
    </row>
    <row r="38" spans="1:39" x14ac:dyDescent="0.25">
      <c r="A38" s="32"/>
      <c r="C38"/>
      <c r="D38" s="18">
        <v>239888</v>
      </c>
      <c r="E38" s="5">
        <v>25</v>
      </c>
      <c r="F38" s="16">
        <v>0.89497256849624052</v>
      </c>
      <c r="G38" s="15">
        <v>0.49611672140375934</v>
      </c>
      <c r="O38" s="36"/>
      <c r="P38" s="15">
        <v>6.2839999999999998</v>
      </c>
      <c r="Q38" s="15">
        <v>5.4915000000000003</v>
      </c>
      <c r="R38" s="15">
        <v>0.67700000000000005</v>
      </c>
      <c r="S38" s="15">
        <v>0.94899999999999995</v>
      </c>
      <c r="T38" s="15">
        <v>0.27500000000000002</v>
      </c>
      <c r="U38">
        <v>20</v>
      </c>
      <c r="V38">
        <f t="shared" si="2"/>
        <v>125.67999999999999</v>
      </c>
      <c r="W38">
        <f t="shared" si="3"/>
        <v>109.83000000000001</v>
      </c>
      <c r="X38">
        <f t="shared" si="4"/>
        <v>13.540000000000001</v>
      </c>
      <c r="Y38">
        <f t="shared" si="4"/>
        <v>18.98</v>
      </c>
      <c r="Z38" s="9"/>
      <c r="AA38" s="9"/>
      <c r="AB38" s="9"/>
      <c r="AC38" s="9"/>
      <c r="AD38">
        <v>20</v>
      </c>
      <c r="AE38">
        <f t="shared" si="12"/>
        <v>125.67999999999999</v>
      </c>
      <c r="AF38">
        <f t="shared" si="12"/>
        <v>109.83000000000001</v>
      </c>
      <c r="AG38">
        <f t="shared" si="12"/>
        <v>13.540000000000001</v>
      </c>
      <c r="AH38">
        <f t="shared" si="7"/>
        <v>18.98</v>
      </c>
      <c r="AI38" s="9"/>
      <c r="AJ38" s="9"/>
      <c r="AK38" s="9"/>
      <c r="AL38" s="6"/>
      <c r="AM38" s="6"/>
    </row>
    <row r="39" spans="1:39" x14ac:dyDescent="0.25">
      <c r="A39" s="32"/>
      <c r="C39"/>
      <c r="D39" s="18">
        <v>239887</v>
      </c>
      <c r="E39" s="5">
        <v>50</v>
      </c>
      <c r="F39" s="16">
        <v>0.5768799086090225</v>
      </c>
      <c r="G39" s="15">
        <v>0.47002234049097763</v>
      </c>
      <c r="J39" s="27"/>
      <c r="O39" s="36"/>
      <c r="P39" s="15">
        <v>6.6255000000000006</v>
      </c>
      <c r="Q39" s="15">
        <v>5.4864999999999995</v>
      </c>
      <c r="R39" s="15">
        <v>0.70499999999999996</v>
      </c>
      <c r="S39" s="15">
        <v>1.306</v>
      </c>
      <c r="T39" s="15">
        <v>0.27100000000000002</v>
      </c>
      <c r="U39">
        <v>35</v>
      </c>
      <c r="V39">
        <f t="shared" si="2"/>
        <v>231.89250000000001</v>
      </c>
      <c r="W39">
        <f t="shared" si="3"/>
        <v>192.02749999999997</v>
      </c>
      <c r="X39">
        <f t="shared" si="4"/>
        <v>24.674999999999997</v>
      </c>
      <c r="Y39">
        <f t="shared" si="4"/>
        <v>45.71</v>
      </c>
      <c r="Z39" s="9"/>
      <c r="AA39" s="9"/>
      <c r="AB39" s="9"/>
      <c r="AC39" s="9"/>
      <c r="AD39">
        <v>12.5</v>
      </c>
      <c r="AE39">
        <f t="shared" si="12"/>
        <v>82.818750000000009</v>
      </c>
      <c r="AF39">
        <f t="shared" si="12"/>
        <v>68.581249999999997</v>
      </c>
      <c r="AG39">
        <f t="shared" si="12"/>
        <v>8.8125</v>
      </c>
      <c r="AH39">
        <f t="shared" si="7"/>
        <v>16.324999999999999</v>
      </c>
      <c r="AI39" s="9"/>
      <c r="AJ39" s="9"/>
      <c r="AK39" s="9"/>
      <c r="AL39" s="6"/>
      <c r="AM39" s="6"/>
    </row>
    <row r="40" spans="1:39" x14ac:dyDescent="0.25">
      <c r="A40" s="32"/>
      <c r="C40"/>
      <c r="D40" s="18">
        <v>239886</v>
      </c>
      <c r="E40" s="5">
        <v>95</v>
      </c>
      <c r="F40" s="16">
        <v>0.25339584770676699</v>
      </c>
      <c r="G40" s="15">
        <v>0.72180076789323311</v>
      </c>
      <c r="J40" s="27"/>
      <c r="O40" s="36"/>
      <c r="P40" s="15">
        <v>7.8919999999999995</v>
      </c>
      <c r="Q40" s="15">
        <v>6.0564999999999998</v>
      </c>
      <c r="R40" s="15">
        <v>0.8115</v>
      </c>
      <c r="S40" s="15">
        <v>0.82350000000000001</v>
      </c>
      <c r="T40" s="15">
        <v>0.24199999999999999</v>
      </c>
      <c r="U40">
        <v>22.5</v>
      </c>
      <c r="V40">
        <f t="shared" si="2"/>
        <v>177.57</v>
      </c>
      <c r="W40">
        <f t="shared" si="3"/>
        <v>136.27125000000001</v>
      </c>
      <c r="X40">
        <f t="shared" si="4"/>
        <v>18.258749999999999</v>
      </c>
      <c r="Y40">
        <f t="shared" si="4"/>
        <v>18.528749999999999</v>
      </c>
      <c r="Z40" s="9"/>
      <c r="AA40" s="9"/>
      <c r="AB40" s="9"/>
      <c r="AC40" s="9"/>
      <c r="AI40" s="9"/>
      <c r="AJ40" s="9"/>
      <c r="AK40" s="9"/>
      <c r="AL40" s="6"/>
      <c r="AM40" s="6"/>
    </row>
    <row r="41" spans="1:39" x14ac:dyDescent="0.25">
      <c r="A41" s="32">
        <v>40042</v>
      </c>
      <c r="B41" s="28">
        <v>131959</v>
      </c>
      <c r="C41" s="7" t="s">
        <v>21</v>
      </c>
      <c r="D41" s="18">
        <v>239895</v>
      </c>
      <c r="E41" s="5">
        <v>1</v>
      </c>
      <c r="F41" s="16">
        <v>1.3028472380952383</v>
      </c>
      <c r="G41" s="15">
        <v>0.46641931123809544</v>
      </c>
      <c r="H41" s="16">
        <v>71.621697392402879</v>
      </c>
      <c r="I41" s="27">
        <v>50.129280341722122</v>
      </c>
      <c r="J41" s="27">
        <v>48.270191746021304</v>
      </c>
      <c r="K41" s="15">
        <v>24.111457323353697</v>
      </c>
      <c r="L41" s="28">
        <v>229</v>
      </c>
      <c r="M41" s="41"/>
      <c r="N41" s="6"/>
      <c r="O41" s="36"/>
      <c r="P41" s="15">
        <v>2.653</v>
      </c>
      <c r="Q41" s="15">
        <v>3.2425000000000002</v>
      </c>
      <c r="R41" s="15">
        <v>0.58799999999999997</v>
      </c>
      <c r="S41" s="15">
        <v>2.3055000000000003</v>
      </c>
      <c r="T41" s="15">
        <v>0.23150000000000001</v>
      </c>
      <c r="U41">
        <v>5.5</v>
      </c>
      <c r="V41">
        <f t="shared" si="2"/>
        <v>14.5915</v>
      </c>
      <c r="W41">
        <f t="shared" si="3"/>
        <v>17.833750000000002</v>
      </c>
      <c r="X41">
        <f t="shared" si="4"/>
        <v>3.234</v>
      </c>
      <c r="Y41">
        <f t="shared" si="4"/>
        <v>12.680250000000001</v>
      </c>
      <c r="Z41" s="9">
        <f>SUM(V41:V45)</f>
        <v>537.5335</v>
      </c>
      <c r="AA41" s="9">
        <f>SUM(W41:W45)</f>
        <v>541.27249999999992</v>
      </c>
      <c r="AB41" s="9">
        <f>SUM(X41:X45)</f>
        <v>68.535249999999991</v>
      </c>
      <c r="AC41" s="9">
        <f>SUM(Y41:Y45)</f>
        <v>127.42425</v>
      </c>
      <c r="AD41">
        <v>5.5</v>
      </c>
      <c r="AE41">
        <f>($AD41*P41)</f>
        <v>14.5915</v>
      </c>
      <c r="AF41">
        <f>($AD41*Q41)</f>
        <v>17.833750000000002</v>
      </c>
      <c r="AG41">
        <f>($AD41*R41)</f>
        <v>3.234</v>
      </c>
      <c r="AH41">
        <f>($AD41*S41)</f>
        <v>12.680250000000001</v>
      </c>
      <c r="AI41" s="9">
        <f>SUM(AE41:AE44)</f>
        <v>192.29349999999999</v>
      </c>
      <c r="AJ41" s="9">
        <f>SUM(AF41:AF44)</f>
        <v>209.91499999999999</v>
      </c>
      <c r="AK41" s="9">
        <f>SUM(AG41:AG44)</f>
        <v>31.162750000000003</v>
      </c>
      <c r="AL41" s="9">
        <f>SUM(AH41:AH44)</f>
        <v>75.775500000000008</v>
      </c>
      <c r="AM41" s="6"/>
    </row>
    <row r="42" spans="1:39" x14ac:dyDescent="0.25">
      <c r="C42"/>
      <c r="D42" s="18">
        <v>239894</v>
      </c>
      <c r="E42" s="5">
        <v>10</v>
      </c>
      <c r="F42" s="16">
        <v>1.1931337864661655</v>
      </c>
      <c r="G42" s="15">
        <v>0.39373414953383451</v>
      </c>
      <c r="H42" s="27"/>
      <c r="O42" s="36"/>
      <c r="P42" s="15">
        <v>3.4859999999999998</v>
      </c>
      <c r="Q42" s="15">
        <v>3.8725000000000001</v>
      </c>
      <c r="R42" s="15">
        <v>0.59250000000000003</v>
      </c>
      <c r="S42" s="15">
        <v>1.262</v>
      </c>
      <c r="T42" s="15">
        <v>0.246</v>
      </c>
      <c r="U42">
        <v>12</v>
      </c>
      <c r="V42">
        <f t="shared" si="2"/>
        <v>41.831999999999994</v>
      </c>
      <c r="W42">
        <f t="shared" si="3"/>
        <v>46.47</v>
      </c>
      <c r="X42">
        <f t="shared" si="4"/>
        <v>7.11</v>
      </c>
      <c r="Y42">
        <f t="shared" si="4"/>
        <v>15.144</v>
      </c>
      <c r="Z42" s="9"/>
      <c r="AA42" s="9"/>
      <c r="AB42" s="9"/>
      <c r="AC42" s="9"/>
      <c r="AD42">
        <v>12</v>
      </c>
      <c r="AE42">
        <f t="shared" ref="AE42:AG44" si="13">($AD42*P42)</f>
        <v>41.831999999999994</v>
      </c>
      <c r="AF42">
        <f t="shared" si="13"/>
        <v>46.47</v>
      </c>
      <c r="AG42">
        <f t="shared" si="13"/>
        <v>7.11</v>
      </c>
      <c r="AH42">
        <f t="shared" si="7"/>
        <v>15.144</v>
      </c>
      <c r="AI42" s="9"/>
      <c r="AJ42" s="9"/>
      <c r="AK42" s="9"/>
      <c r="AL42" s="6"/>
      <c r="AM42" s="6"/>
    </row>
    <row r="43" spans="1:39" x14ac:dyDescent="0.25">
      <c r="C43"/>
      <c r="D43" s="18">
        <v>239893</v>
      </c>
      <c r="E43" s="5">
        <v>25</v>
      </c>
      <c r="F43" s="16">
        <v>0.87770761303258149</v>
      </c>
      <c r="G43" s="15">
        <v>0.56324143230075185</v>
      </c>
      <c r="J43" s="27"/>
      <c r="O43" s="36"/>
      <c r="P43" s="15">
        <v>3.8109999999999999</v>
      </c>
      <c r="Q43" s="15">
        <v>4.1615000000000002</v>
      </c>
      <c r="R43" s="15">
        <v>0.61499999999999999</v>
      </c>
      <c r="S43" s="15">
        <v>1.526</v>
      </c>
      <c r="T43" s="15">
        <v>0.251</v>
      </c>
      <c r="U43">
        <v>20</v>
      </c>
      <c r="V43">
        <f t="shared" si="2"/>
        <v>76.22</v>
      </c>
      <c r="W43">
        <f t="shared" si="3"/>
        <v>83.23</v>
      </c>
      <c r="X43">
        <f t="shared" si="4"/>
        <v>12.3</v>
      </c>
      <c r="Y43">
        <f t="shared" si="4"/>
        <v>30.52</v>
      </c>
      <c r="Z43" s="9"/>
      <c r="AA43" s="9"/>
      <c r="AB43" s="9"/>
      <c r="AC43" s="9"/>
      <c r="AD43">
        <v>20</v>
      </c>
      <c r="AE43">
        <f t="shared" si="13"/>
        <v>76.22</v>
      </c>
      <c r="AF43">
        <f t="shared" si="13"/>
        <v>83.23</v>
      </c>
      <c r="AG43">
        <f t="shared" si="13"/>
        <v>12.3</v>
      </c>
      <c r="AH43">
        <f t="shared" si="7"/>
        <v>30.52</v>
      </c>
      <c r="AI43" s="9"/>
      <c r="AJ43" s="9"/>
      <c r="AK43" s="9"/>
      <c r="AL43" s="6"/>
      <c r="AM43" s="6"/>
    </row>
    <row r="44" spans="1:39" x14ac:dyDescent="0.25">
      <c r="C44"/>
      <c r="D44" s="18">
        <v>239892</v>
      </c>
      <c r="E44" s="5">
        <v>50</v>
      </c>
      <c r="F44" s="16">
        <v>0.73862193906015039</v>
      </c>
      <c r="G44" s="15">
        <v>0.44452101368984981</v>
      </c>
      <c r="J44" s="27"/>
      <c r="O44" s="36"/>
      <c r="P44" s="15">
        <v>4.7720000000000002</v>
      </c>
      <c r="Q44" s="15">
        <v>4.9904999999999999</v>
      </c>
      <c r="R44" s="15">
        <v>0.68149999999999999</v>
      </c>
      <c r="S44" s="15">
        <v>1.3945000000000001</v>
      </c>
      <c r="T44" s="15">
        <v>0.25800000000000001</v>
      </c>
      <c r="U44">
        <v>35</v>
      </c>
      <c r="V44">
        <f t="shared" si="2"/>
        <v>167.02</v>
      </c>
      <c r="W44">
        <f t="shared" si="3"/>
        <v>174.66749999999999</v>
      </c>
      <c r="X44">
        <f t="shared" si="4"/>
        <v>23.852499999999999</v>
      </c>
      <c r="Y44">
        <f t="shared" si="4"/>
        <v>48.807500000000005</v>
      </c>
      <c r="Z44" s="9"/>
      <c r="AA44" s="9"/>
      <c r="AB44" s="9"/>
      <c r="AC44" s="9"/>
      <c r="AD44">
        <v>12.5</v>
      </c>
      <c r="AE44">
        <f t="shared" si="13"/>
        <v>59.650000000000006</v>
      </c>
      <c r="AF44">
        <f t="shared" si="13"/>
        <v>62.381250000000001</v>
      </c>
      <c r="AG44">
        <f t="shared" si="13"/>
        <v>8.5187500000000007</v>
      </c>
      <c r="AH44">
        <f t="shared" si="7"/>
        <v>17.431250000000002</v>
      </c>
      <c r="AI44" s="9"/>
      <c r="AJ44" s="9"/>
      <c r="AK44" s="9"/>
      <c r="AL44" s="6"/>
      <c r="AM44" s="6"/>
    </row>
    <row r="45" spans="1:39" x14ac:dyDescent="0.25">
      <c r="C45"/>
      <c r="D45" s="18">
        <v>239891</v>
      </c>
      <c r="E45" s="5">
        <v>95</v>
      </c>
      <c r="F45" s="16">
        <v>0.2992227563345865</v>
      </c>
      <c r="G45" s="15">
        <v>0.7118266760154135</v>
      </c>
      <c r="I45" s="34"/>
      <c r="J45" s="27"/>
      <c r="O45" s="36"/>
      <c r="P45" s="15">
        <v>10.571999999999999</v>
      </c>
      <c r="Q45" s="15">
        <v>9.7364999999999995</v>
      </c>
      <c r="R45" s="15">
        <v>0.97949999999999993</v>
      </c>
      <c r="S45" s="15">
        <v>0.90100000000000002</v>
      </c>
      <c r="T45" s="15">
        <v>0.2485</v>
      </c>
      <c r="U45">
        <v>22.5</v>
      </c>
      <c r="V45">
        <f t="shared" si="2"/>
        <v>237.86999999999998</v>
      </c>
      <c r="W45">
        <f t="shared" si="3"/>
        <v>219.07124999999999</v>
      </c>
      <c r="X45">
        <f t="shared" si="4"/>
        <v>22.038749999999997</v>
      </c>
      <c r="Y45">
        <f t="shared" si="4"/>
        <v>20.272500000000001</v>
      </c>
      <c r="Z45" s="9"/>
      <c r="AA45" s="9"/>
      <c r="AB45" s="9"/>
      <c r="AC45" s="9"/>
      <c r="AI45" s="9"/>
      <c r="AJ45" s="9"/>
      <c r="AK45" s="9"/>
      <c r="AL45" s="6"/>
      <c r="AM45" s="6"/>
    </row>
    <row r="46" spans="1:39" x14ac:dyDescent="0.25">
      <c r="A46" s="32">
        <v>40072</v>
      </c>
      <c r="B46" s="28">
        <v>131030</v>
      </c>
      <c r="C46" s="7" t="s">
        <v>21</v>
      </c>
      <c r="D46" s="18">
        <v>239900</v>
      </c>
      <c r="E46" s="5">
        <v>1</v>
      </c>
      <c r="F46" s="10"/>
      <c r="G46" s="3"/>
      <c r="H46" s="16">
        <v>139.60629162506265</v>
      </c>
      <c r="I46" s="15">
        <v>52.242835502979005</v>
      </c>
      <c r="J46" s="27">
        <v>91.062164852130323</v>
      </c>
      <c r="K46" s="15">
        <v>27.907330694536334</v>
      </c>
      <c r="L46" s="28">
        <v>259</v>
      </c>
      <c r="M46" s="41"/>
      <c r="N46" s="6"/>
      <c r="O46" s="36"/>
      <c r="P46" s="15">
        <v>6.7959999999999994</v>
      </c>
      <c r="Q46" s="15">
        <v>6.2195</v>
      </c>
      <c r="R46" s="15">
        <v>0.90400000000000003</v>
      </c>
      <c r="S46" s="15">
        <v>0.86450000000000005</v>
      </c>
      <c r="T46" s="15">
        <v>0.625</v>
      </c>
      <c r="U46">
        <v>5.5</v>
      </c>
      <c r="V46">
        <f t="shared" si="2"/>
        <v>37.378</v>
      </c>
      <c r="W46">
        <f t="shared" si="3"/>
        <v>34.207250000000002</v>
      </c>
      <c r="X46">
        <f t="shared" si="4"/>
        <v>4.9720000000000004</v>
      </c>
      <c r="Y46">
        <f t="shared" si="4"/>
        <v>4.7547500000000005</v>
      </c>
      <c r="Z46" s="9">
        <f>SUM(V46:V50)</f>
        <v>699.55774999999994</v>
      </c>
      <c r="AA46" s="9">
        <f>SUM(W46:W50)</f>
        <v>663.95974999999999</v>
      </c>
      <c r="AB46" s="9">
        <f>SUM(X46:X50)</f>
        <v>83.075999999999993</v>
      </c>
      <c r="AC46" s="9">
        <f>SUM(Y46:Y50)</f>
        <v>70.045500000000004</v>
      </c>
      <c r="AD46">
        <v>5.5</v>
      </c>
      <c r="AE46">
        <f>($AD46*P46)</f>
        <v>37.378</v>
      </c>
      <c r="AF46">
        <f>($AD46*Q46)</f>
        <v>34.207250000000002</v>
      </c>
      <c r="AG46">
        <f>($AD46*R46)</f>
        <v>4.9720000000000004</v>
      </c>
      <c r="AH46">
        <f>($AD46*S46)</f>
        <v>4.7547500000000005</v>
      </c>
      <c r="AI46" s="9">
        <f>SUM(AE46:AE49)</f>
        <v>323.59399999999999</v>
      </c>
      <c r="AJ46" s="9">
        <f>SUM(AF46:AF49)</f>
        <v>318.05599999999998</v>
      </c>
      <c r="AK46" s="9">
        <f>SUM(AG46:AG49)</f>
        <v>42.789749999999998</v>
      </c>
      <c r="AL46" s="9">
        <f>SUM(AH46:AH49)</f>
        <v>39.321750000000009</v>
      </c>
      <c r="AM46" s="6"/>
    </row>
    <row r="47" spans="1:39" x14ac:dyDescent="0.25">
      <c r="A47" s="32"/>
      <c r="C47"/>
      <c r="D47" s="18">
        <v>239899</v>
      </c>
      <c r="E47" s="5">
        <v>10</v>
      </c>
      <c r="F47" s="16">
        <v>2.1805548511278197</v>
      </c>
      <c r="G47" s="15">
        <v>0.6466236555388466</v>
      </c>
      <c r="H47" s="19"/>
      <c r="J47" s="27"/>
      <c r="P47" s="15">
        <v>5.8554999999999993</v>
      </c>
      <c r="Q47" s="15">
        <v>6.0324999999999998</v>
      </c>
      <c r="R47" s="15">
        <v>0.86949999999999994</v>
      </c>
      <c r="S47" s="15">
        <v>0.82099999999999995</v>
      </c>
      <c r="T47" s="15">
        <v>0.62450000000000006</v>
      </c>
      <c r="U47">
        <v>12</v>
      </c>
      <c r="V47">
        <f t="shared" si="2"/>
        <v>70.265999999999991</v>
      </c>
      <c r="W47">
        <f t="shared" si="3"/>
        <v>72.39</v>
      </c>
      <c r="X47">
        <f t="shared" si="4"/>
        <v>10.433999999999999</v>
      </c>
      <c r="Y47">
        <f t="shared" si="4"/>
        <v>9.8520000000000003</v>
      </c>
      <c r="Z47" s="9"/>
      <c r="AA47" s="9"/>
      <c r="AB47" s="9"/>
      <c r="AC47" s="9"/>
      <c r="AD47">
        <v>12</v>
      </c>
      <c r="AE47">
        <f t="shared" ref="AE47:AG49" si="14">($AD47*P47)</f>
        <v>70.265999999999991</v>
      </c>
      <c r="AF47">
        <f t="shared" si="14"/>
        <v>72.39</v>
      </c>
      <c r="AG47">
        <f t="shared" si="14"/>
        <v>10.433999999999999</v>
      </c>
      <c r="AH47">
        <f t="shared" si="7"/>
        <v>9.8520000000000003</v>
      </c>
      <c r="AI47" s="9"/>
      <c r="AJ47" s="9"/>
      <c r="AK47" s="9"/>
      <c r="AL47" s="6"/>
      <c r="AM47" s="6"/>
    </row>
    <row r="48" spans="1:39" x14ac:dyDescent="0.25">
      <c r="A48" s="32"/>
      <c r="C48"/>
      <c r="D48" s="18">
        <v>239898</v>
      </c>
      <c r="E48" s="5">
        <v>25</v>
      </c>
      <c r="F48" s="16">
        <v>1.727986863157895</v>
      </c>
      <c r="G48" s="15">
        <v>0.51551608084210521</v>
      </c>
      <c r="J48" s="27"/>
      <c r="O48" s="36"/>
      <c r="P48" s="15">
        <v>6.4474999999999998</v>
      </c>
      <c r="Q48" s="15">
        <v>6.407</v>
      </c>
      <c r="R48" s="15">
        <v>0.87450000000000006</v>
      </c>
      <c r="S48" s="15">
        <v>0.77700000000000002</v>
      </c>
      <c r="T48" s="15">
        <v>0.65349999999999997</v>
      </c>
      <c r="U48">
        <v>20</v>
      </c>
      <c r="V48">
        <f t="shared" si="2"/>
        <v>128.94999999999999</v>
      </c>
      <c r="W48">
        <f t="shared" si="3"/>
        <v>128.13999999999999</v>
      </c>
      <c r="X48">
        <f t="shared" si="4"/>
        <v>17.490000000000002</v>
      </c>
      <c r="Y48">
        <f t="shared" si="4"/>
        <v>15.540000000000001</v>
      </c>
      <c r="Z48" s="9"/>
      <c r="AA48" s="9"/>
      <c r="AB48" s="9"/>
      <c r="AC48" s="9"/>
      <c r="AD48">
        <v>20</v>
      </c>
      <c r="AE48">
        <f t="shared" si="14"/>
        <v>128.94999999999999</v>
      </c>
      <c r="AF48">
        <f t="shared" si="14"/>
        <v>128.13999999999999</v>
      </c>
      <c r="AG48">
        <f t="shared" si="14"/>
        <v>17.490000000000002</v>
      </c>
      <c r="AH48">
        <f t="shared" si="7"/>
        <v>15.540000000000001</v>
      </c>
      <c r="AI48" s="9"/>
      <c r="AJ48" s="9"/>
      <c r="AK48" s="9"/>
      <c r="AL48" s="6"/>
      <c r="AM48" s="6"/>
    </row>
    <row r="49" spans="1:39" x14ac:dyDescent="0.25">
      <c r="A49" s="32"/>
      <c r="C49"/>
      <c r="D49" s="18">
        <v>239897</v>
      </c>
      <c r="E49" s="5">
        <v>50</v>
      </c>
      <c r="F49" s="16">
        <v>1.4674174155388471</v>
      </c>
      <c r="G49" s="15">
        <v>0.50248760846115303</v>
      </c>
      <c r="J49" s="27"/>
      <c r="O49" s="36"/>
      <c r="P49" s="15">
        <v>6.96</v>
      </c>
      <c r="Q49" s="15">
        <v>6.6654999999999998</v>
      </c>
      <c r="R49" s="15">
        <v>0.79149999999999998</v>
      </c>
      <c r="S49" s="15">
        <v>0.73399999999999999</v>
      </c>
      <c r="T49" s="15">
        <v>0.59699999999999998</v>
      </c>
      <c r="U49">
        <v>35</v>
      </c>
      <c r="V49">
        <f t="shared" si="2"/>
        <v>243.6</v>
      </c>
      <c r="W49">
        <f t="shared" si="3"/>
        <v>233.29249999999999</v>
      </c>
      <c r="X49">
        <f t="shared" si="4"/>
        <v>27.702500000000001</v>
      </c>
      <c r="Y49">
        <f t="shared" si="4"/>
        <v>25.689999999999998</v>
      </c>
      <c r="Z49" s="9"/>
      <c r="AA49" s="9"/>
      <c r="AB49" s="9"/>
      <c r="AC49" s="9"/>
      <c r="AD49">
        <v>12.5</v>
      </c>
      <c r="AE49">
        <f t="shared" si="14"/>
        <v>87</v>
      </c>
      <c r="AF49">
        <f t="shared" si="14"/>
        <v>83.318749999999994</v>
      </c>
      <c r="AG49">
        <f t="shared" si="14"/>
        <v>9.8937499999999989</v>
      </c>
      <c r="AH49">
        <f t="shared" si="7"/>
        <v>9.1750000000000007</v>
      </c>
      <c r="AI49" s="9"/>
      <c r="AJ49" s="9"/>
      <c r="AK49" s="9"/>
      <c r="AL49" s="6"/>
      <c r="AM49" s="6"/>
    </row>
    <row r="50" spans="1:39" x14ac:dyDescent="0.25">
      <c r="A50" s="32"/>
      <c r="C50"/>
      <c r="D50" s="18">
        <v>239896</v>
      </c>
      <c r="E50" s="5">
        <v>95</v>
      </c>
      <c r="F50" s="16">
        <v>0.69009932992481204</v>
      </c>
      <c r="G50" s="15">
        <v>0.579090383025188</v>
      </c>
      <c r="I50" s="34"/>
      <c r="J50" s="33"/>
      <c r="O50" s="36"/>
      <c r="P50" s="15">
        <v>9.7495000000000012</v>
      </c>
      <c r="Q50" s="15">
        <v>8.7080000000000002</v>
      </c>
      <c r="R50" s="15">
        <v>0.99899999999999989</v>
      </c>
      <c r="S50" s="15">
        <v>0.63149999999999995</v>
      </c>
      <c r="T50" s="15">
        <v>0.40300000000000002</v>
      </c>
      <c r="U50">
        <v>22.5</v>
      </c>
      <c r="V50">
        <f t="shared" si="2"/>
        <v>219.36375000000004</v>
      </c>
      <c r="W50">
        <f t="shared" si="3"/>
        <v>195.93</v>
      </c>
      <c r="X50">
        <f t="shared" si="4"/>
        <v>22.477499999999999</v>
      </c>
      <c r="Y50">
        <f t="shared" si="4"/>
        <v>14.208749999999998</v>
      </c>
      <c r="Z50" s="9"/>
      <c r="AA50" s="9"/>
      <c r="AB50" s="9"/>
      <c r="AC50" s="9"/>
      <c r="AI50" s="9"/>
      <c r="AJ50" s="9"/>
      <c r="AK50" s="9"/>
      <c r="AL50" s="6"/>
      <c r="AM50" s="6"/>
    </row>
    <row r="51" spans="1:39" x14ac:dyDescent="0.25">
      <c r="A51" s="32">
        <v>40100</v>
      </c>
      <c r="B51" s="28">
        <v>131621</v>
      </c>
      <c r="C51" s="7" t="s">
        <v>21</v>
      </c>
      <c r="D51" s="18">
        <v>240805</v>
      </c>
      <c r="E51" s="5">
        <v>1</v>
      </c>
      <c r="F51" s="16">
        <v>0.63618531977443615</v>
      </c>
      <c r="G51" s="15">
        <v>0.37486411257556379</v>
      </c>
      <c r="H51" s="16">
        <v>58.472439708590223</v>
      </c>
      <c r="I51" s="15">
        <v>36.412039820284782</v>
      </c>
      <c r="J51" s="27">
        <v>35.181587323627824</v>
      </c>
      <c r="K51" s="15">
        <v>18.884460335372186</v>
      </c>
      <c r="L51" s="28">
        <v>287</v>
      </c>
      <c r="M51" s="41"/>
      <c r="N51" s="6"/>
      <c r="O51" s="36"/>
      <c r="P51" s="15">
        <v>9.3610000000000007</v>
      </c>
      <c r="Q51" s="15">
        <v>8.2944999999999993</v>
      </c>
      <c r="R51" s="15">
        <v>1.1034999999999999</v>
      </c>
      <c r="S51" s="15">
        <v>0.8859999999999999</v>
      </c>
      <c r="T51" s="15">
        <v>0.59799999999999998</v>
      </c>
      <c r="U51">
        <v>5.5</v>
      </c>
      <c r="V51">
        <f t="shared" si="2"/>
        <v>51.485500000000002</v>
      </c>
      <c r="W51">
        <f t="shared" si="3"/>
        <v>45.619749999999996</v>
      </c>
      <c r="X51">
        <f t="shared" si="4"/>
        <v>6.0692499999999994</v>
      </c>
      <c r="Y51">
        <f t="shared" si="4"/>
        <v>4.8729999999999993</v>
      </c>
      <c r="Z51" s="9">
        <f>SUM(V51:V55)</f>
        <v>900.00849999999991</v>
      </c>
      <c r="AA51" s="9">
        <f>SUM(W51:W55)</f>
        <v>781.86124999999993</v>
      </c>
      <c r="AB51" s="9">
        <f>SUM(X51:X55)</f>
        <v>106.43525000000001</v>
      </c>
      <c r="AC51" s="9">
        <f>SUM(Y51:Y55)</f>
        <v>69.66149999999999</v>
      </c>
      <c r="AD51">
        <v>5.5</v>
      </c>
      <c r="AE51">
        <f>($AD51*P51)</f>
        <v>51.485500000000002</v>
      </c>
      <c r="AF51">
        <f>($AD51*Q51)</f>
        <v>45.619749999999996</v>
      </c>
      <c r="AG51">
        <f>($AD51*R51)</f>
        <v>6.0692499999999994</v>
      </c>
      <c r="AH51">
        <f>($AD51*S51)</f>
        <v>4.8729999999999993</v>
      </c>
      <c r="AI51" s="9">
        <f>SUM(AE51:AE54)</f>
        <v>464.38599999999997</v>
      </c>
      <c r="AJ51" s="9">
        <f>SUM(AF51:AF54)</f>
        <v>410.07124999999996</v>
      </c>
      <c r="AK51" s="9">
        <f>SUM(AG51:AG54)</f>
        <v>55.596500000000006</v>
      </c>
      <c r="AL51" s="9">
        <f>SUM(AH51:AH54)</f>
        <v>40.164000000000001</v>
      </c>
      <c r="AM51" s="6"/>
    </row>
    <row r="52" spans="1:39" x14ac:dyDescent="0.25">
      <c r="A52" s="32"/>
      <c r="C52"/>
      <c r="D52" s="18">
        <v>240804</v>
      </c>
      <c r="E52" s="5">
        <v>10</v>
      </c>
      <c r="F52" s="16">
        <v>0.71166493398496244</v>
      </c>
      <c r="G52" s="15">
        <v>0.37109013186503786</v>
      </c>
      <c r="J52" s="27"/>
      <c r="O52" s="36"/>
      <c r="P52" s="15">
        <v>9.1289999999999996</v>
      </c>
      <c r="Q52" s="15">
        <v>8.0519999999999996</v>
      </c>
      <c r="R52" s="15">
        <v>1.133</v>
      </c>
      <c r="S52" s="15">
        <v>0.80049999999999999</v>
      </c>
      <c r="T52" s="15">
        <v>0.58549999999999991</v>
      </c>
      <c r="U52">
        <v>12</v>
      </c>
      <c r="V52">
        <f t="shared" si="2"/>
        <v>109.548</v>
      </c>
      <c r="W52">
        <f t="shared" si="3"/>
        <v>96.623999999999995</v>
      </c>
      <c r="X52">
        <f t="shared" si="4"/>
        <v>13.596</v>
      </c>
      <c r="Y52">
        <f t="shared" si="4"/>
        <v>9.6059999999999999</v>
      </c>
      <c r="Z52" s="9"/>
      <c r="AA52" s="9"/>
      <c r="AB52" s="9"/>
      <c r="AC52" s="9"/>
      <c r="AD52">
        <v>12</v>
      </c>
      <c r="AE52">
        <f t="shared" ref="AE52:AG54" si="15">($AD52*P52)</f>
        <v>109.548</v>
      </c>
      <c r="AF52">
        <f t="shared" si="15"/>
        <v>96.623999999999995</v>
      </c>
      <c r="AG52">
        <f t="shared" si="15"/>
        <v>13.596</v>
      </c>
      <c r="AH52">
        <f t="shared" si="7"/>
        <v>9.6059999999999999</v>
      </c>
      <c r="AI52" s="9"/>
      <c r="AJ52" s="9"/>
      <c r="AK52" s="9"/>
      <c r="AL52" s="6"/>
      <c r="AM52" s="6"/>
    </row>
    <row r="53" spans="1:39" x14ac:dyDescent="0.25">
      <c r="C53"/>
      <c r="D53" s="18">
        <v>240803</v>
      </c>
      <c r="E53" s="5">
        <v>25</v>
      </c>
      <c r="F53" s="16">
        <v>0.7494047410902257</v>
      </c>
      <c r="G53" s="15">
        <v>0.37637370485977456</v>
      </c>
      <c r="J53" s="27"/>
      <c r="O53" s="36"/>
      <c r="P53" s="15">
        <v>9.3320000000000007</v>
      </c>
      <c r="Q53" s="15">
        <v>8.327</v>
      </c>
      <c r="R53" s="15">
        <v>1.0974999999999999</v>
      </c>
      <c r="S53" s="15">
        <v>0.84299999999999997</v>
      </c>
      <c r="T53" s="15">
        <v>0.59650000000000003</v>
      </c>
      <c r="U53">
        <v>20</v>
      </c>
      <c r="V53">
        <f t="shared" si="2"/>
        <v>186.64000000000001</v>
      </c>
      <c r="W53">
        <f t="shared" si="3"/>
        <v>166.54</v>
      </c>
      <c r="X53">
        <f t="shared" si="4"/>
        <v>21.95</v>
      </c>
      <c r="Y53">
        <f t="shared" si="4"/>
        <v>16.86</v>
      </c>
      <c r="Z53" s="9"/>
      <c r="AA53" s="9"/>
      <c r="AB53" s="9"/>
      <c r="AC53" s="9"/>
      <c r="AD53">
        <v>20</v>
      </c>
      <c r="AE53">
        <f t="shared" si="15"/>
        <v>186.64000000000001</v>
      </c>
      <c r="AF53">
        <f t="shared" si="15"/>
        <v>166.54</v>
      </c>
      <c r="AG53">
        <f t="shared" si="15"/>
        <v>21.95</v>
      </c>
      <c r="AH53">
        <f t="shared" si="7"/>
        <v>16.86</v>
      </c>
      <c r="AI53" s="9"/>
      <c r="AJ53" s="9"/>
      <c r="AK53" s="9"/>
      <c r="AL53" s="6"/>
      <c r="AM53" s="6"/>
    </row>
    <row r="54" spans="1:39" x14ac:dyDescent="0.25">
      <c r="C54"/>
      <c r="D54" s="18">
        <v>240802</v>
      </c>
      <c r="E54" s="5">
        <v>50</v>
      </c>
      <c r="F54" s="16">
        <v>0.65235952281954879</v>
      </c>
      <c r="G54" s="15">
        <v>0.38737216293045112</v>
      </c>
      <c r="I54" s="34"/>
      <c r="J54" s="33"/>
      <c r="O54" s="36"/>
      <c r="P54" s="15">
        <v>9.3369999999999997</v>
      </c>
      <c r="Q54" s="15">
        <v>8.1029999999999998</v>
      </c>
      <c r="R54" s="15">
        <v>1.1185</v>
      </c>
      <c r="S54" s="15">
        <v>0.70599999999999996</v>
      </c>
      <c r="T54" s="15">
        <v>0.54049999999999998</v>
      </c>
      <c r="U54">
        <v>35</v>
      </c>
      <c r="V54">
        <f t="shared" si="2"/>
        <v>326.79500000000002</v>
      </c>
      <c r="W54">
        <f t="shared" si="3"/>
        <v>283.60500000000002</v>
      </c>
      <c r="X54">
        <f t="shared" si="4"/>
        <v>39.147500000000001</v>
      </c>
      <c r="Y54">
        <f t="shared" si="4"/>
        <v>24.709999999999997</v>
      </c>
      <c r="Z54" s="9"/>
      <c r="AA54" s="9"/>
      <c r="AB54" s="9"/>
      <c r="AC54" s="9"/>
      <c r="AD54">
        <v>12.5</v>
      </c>
      <c r="AE54">
        <f t="shared" si="15"/>
        <v>116.71249999999999</v>
      </c>
      <c r="AF54">
        <f t="shared" si="15"/>
        <v>101.28749999999999</v>
      </c>
      <c r="AG54">
        <f t="shared" si="15"/>
        <v>13.981250000000001</v>
      </c>
      <c r="AH54">
        <f t="shared" si="7"/>
        <v>8.8249999999999993</v>
      </c>
      <c r="AI54" s="9"/>
      <c r="AJ54" s="9"/>
      <c r="AK54" s="9"/>
      <c r="AL54" s="6"/>
      <c r="AM54" s="6"/>
    </row>
    <row r="55" spans="1:39" x14ac:dyDescent="0.25">
      <c r="C55"/>
      <c r="D55" s="18">
        <v>240801</v>
      </c>
      <c r="E55" s="5">
        <v>95</v>
      </c>
      <c r="F55" s="16">
        <v>0.38278947206766917</v>
      </c>
      <c r="G55" s="15">
        <v>0.39163136973233098</v>
      </c>
      <c r="J55" s="27"/>
      <c r="O55" s="36"/>
      <c r="P55" s="15">
        <v>10.024000000000001</v>
      </c>
      <c r="Q55" s="15">
        <v>8.4209999999999994</v>
      </c>
      <c r="R55" s="15">
        <v>1.141</v>
      </c>
      <c r="S55" s="15">
        <v>0.60499999999999998</v>
      </c>
      <c r="T55" s="15">
        <v>0.39250000000000002</v>
      </c>
      <c r="U55">
        <v>22.5</v>
      </c>
      <c r="V55">
        <f t="shared" si="2"/>
        <v>225.54000000000002</v>
      </c>
      <c r="W55">
        <f t="shared" si="3"/>
        <v>189.4725</v>
      </c>
      <c r="X55">
        <f t="shared" si="4"/>
        <v>25.672499999999999</v>
      </c>
      <c r="Y55">
        <f t="shared" si="4"/>
        <v>13.612499999999999</v>
      </c>
      <c r="Z55" s="9"/>
      <c r="AA55" s="9"/>
      <c r="AB55" s="9"/>
      <c r="AC55" s="9"/>
      <c r="AI55" s="9"/>
      <c r="AJ55" s="9"/>
      <c r="AK55" s="9"/>
      <c r="AL55" s="6"/>
      <c r="AM55" s="6"/>
    </row>
    <row r="56" spans="1:39" x14ac:dyDescent="0.25">
      <c r="A56" s="32">
        <v>40135</v>
      </c>
      <c r="B56" s="28">
        <v>143219</v>
      </c>
      <c r="C56" s="7" t="s">
        <v>21</v>
      </c>
      <c r="D56" s="18">
        <v>240810</v>
      </c>
      <c r="E56" s="5">
        <v>1</v>
      </c>
      <c r="F56" s="16">
        <v>0.84644995936090239</v>
      </c>
      <c r="G56" s="15">
        <v>0.4729336970390976</v>
      </c>
      <c r="H56" s="16">
        <v>47.509025744511284</v>
      </c>
      <c r="I56" s="15">
        <v>35.196251934388727</v>
      </c>
      <c r="J56" s="27">
        <v>29.191740795921056</v>
      </c>
      <c r="K56" s="15">
        <v>17.696572949728946</v>
      </c>
      <c r="L56" s="28">
        <v>322</v>
      </c>
      <c r="M56" s="41"/>
      <c r="N56" s="6"/>
      <c r="O56" s="36"/>
      <c r="P56" s="15">
        <v>9.7205000000000013</v>
      </c>
      <c r="Q56" s="15">
        <v>9.8655000000000008</v>
      </c>
      <c r="R56" s="15">
        <v>1.2135</v>
      </c>
      <c r="S56" s="15">
        <v>0.71799999999999997</v>
      </c>
      <c r="T56" s="15">
        <v>0.4365</v>
      </c>
      <c r="U56">
        <v>5.5</v>
      </c>
      <c r="V56">
        <f t="shared" si="2"/>
        <v>53.462750000000007</v>
      </c>
      <c r="W56">
        <f t="shared" si="3"/>
        <v>54.260250000000006</v>
      </c>
      <c r="X56">
        <f t="shared" si="4"/>
        <v>6.6742499999999998</v>
      </c>
      <c r="Y56">
        <f t="shared" si="4"/>
        <v>3.9489999999999998</v>
      </c>
      <c r="Z56" s="9">
        <f>SUM(V56:V60)</f>
        <v>899.62400000000002</v>
      </c>
      <c r="AA56" s="9">
        <f>SUM(W56:W60)</f>
        <v>880.21500000000003</v>
      </c>
      <c r="AB56" s="9">
        <f>SUM(X56:X60)</f>
        <v>109.73299999999999</v>
      </c>
      <c r="AC56" s="9">
        <f>SUM(Y56:Y60)</f>
        <v>63.72325</v>
      </c>
      <c r="AD56">
        <v>5.5</v>
      </c>
      <c r="AE56">
        <f>($AD56*P56)</f>
        <v>53.462750000000007</v>
      </c>
      <c r="AF56">
        <f>($AD56*Q56)</f>
        <v>54.260250000000006</v>
      </c>
      <c r="AG56">
        <f>($AD56*R56)</f>
        <v>6.6742499999999998</v>
      </c>
      <c r="AH56">
        <f>($AD56*S56)</f>
        <v>3.9489999999999998</v>
      </c>
      <c r="AI56" s="9">
        <f>SUM(AE56:AE59)</f>
        <v>473.85649999999998</v>
      </c>
      <c r="AJ56" s="9">
        <f>SUM(AF56:AF59)</f>
        <v>468.31875000000002</v>
      </c>
      <c r="AK56" s="9">
        <f>SUM(AG56:AG59)</f>
        <v>57.791749999999993</v>
      </c>
      <c r="AL56" s="9">
        <f>SUM(AH56:AH59)</f>
        <v>31.806999999999999</v>
      </c>
      <c r="AM56" s="6"/>
    </row>
    <row r="57" spans="1:39" x14ac:dyDescent="0.25">
      <c r="C57"/>
      <c r="D57" s="18">
        <v>240809</v>
      </c>
      <c r="E57" s="5">
        <v>10</v>
      </c>
      <c r="F57" s="16">
        <v>0.6631423248496241</v>
      </c>
      <c r="G57" s="15">
        <v>0.38375992425037597</v>
      </c>
      <c r="O57" s="36"/>
      <c r="P57" s="15">
        <v>9.5924999999999994</v>
      </c>
      <c r="Q57" s="15">
        <v>9.7104999999999997</v>
      </c>
      <c r="R57" s="15">
        <v>1.1675</v>
      </c>
      <c r="S57" s="15">
        <v>0.58399999999999996</v>
      </c>
      <c r="T57" s="15">
        <v>0.41549999999999998</v>
      </c>
      <c r="U57">
        <v>12</v>
      </c>
      <c r="V57">
        <f t="shared" si="2"/>
        <v>115.10999999999999</v>
      </c>
      <c r="W57">
        <f t="shared" si="3"/>
        <v>116.526</v>
      </c>
      <c r="X57">
        <f t="shared" si="4"/>
        <v>14.01</v>
      </c>
      <c r="Y57">
        <f t="shared" si="4"/>
        <v>7.0079999999999991</v>
      </c>
      <c r="Z57" s="9"/>
      <c r="AA57" s="9"/>
      <c r="AB57" s="9"/>
      <c r="AC57" s="9"/>
      <c r="AD57">
        <v>12</v>
      </c>
      <c r="AE57">
        <f t="shared" ref="AE57:AG59" si="16">($AD57*P57)</f>
        <v>115.10999999999999</v>
      </c>
      <c r="AF57">
        <f t="shared" si="16"/>
        <v>116.526</v>
      </c>
      <c r="AG57">
        <f t="shared" si="16"/>
        <v>14.01</v>
      </c>
      <c r="AH57">
        <f t="shared" si="7"/>
        <v>7.0079999999999991</v>
      </c>
      <c r="AI57" s="9"/>
      <c r="AJ57" s="9"/>
      <c r="AK57" s="9"/>
      <c r="AL57" s="6"/>
      <c r="AM57" s="6"/>
    </row>
    <row r="58" spans="1:39" x14ac:dyDescent="0.25">
      <c r="C58"/>
      <c r="D58" s="18">
        <v>240808</v>
      </c>
      <c r="E58" s="5">
        <v>25</v>
      </c>
      <c r="F58" s="16">
        <v>0.53914010150375946</v>
      </c>
      <c r="G58" s="15">
        <v>0.32132750049624065</v>
      </c>
      <c r="O58" s="36"/>
      <c r="P58" s="15">
        <v>9.282</v>
      </c>
      <c r="Q58" s="15">
        <v>9.0660000000000007</v>
      </c>
      <c r="R58" s="15">
        <v>1.131</v>
      </c>
      <c r="S58" s="15">
        <v>0.60750000000000004</v>
      </c>
      <c r="T58" s="15">
        <v>0.29949999999999999</v>
      </c>
      <c r="U58">
        <v>20</v>
      </c>
      <c r="V58">
        <f t="shared" si="2"/>
        <v>185.64</v>
      </c>
      <c r="W58">
        <f t="shared" si="3"/>
        <v>181.32000000000002</v>
      </c>
      <c r="X58">
        <f t="shared" si="4"/>
        <v>22.62</v>
      </c>
      <c r="Y58">
        <f t="shared" si="4"/>
        <v>12.15</v>
      </c>
      <c r="Z58" s="9"/>
      <c r="AA58" s="9"/>
      <c r="AB58" s="9"/>
      <c r="AC58" s="9"/>
      <c r="AD58">
        <v>20</v>
      </c>
      <c r="AE58">
        <f t="shared" si="16"/>
        <v>185.64</v>
      </c>
      <c r="AF58">
        <f t="shared" si="16"/>
        <v>181.32000000000002</v>
      </c>
      <c r="AG58">
        <f t="shared" si="16"/>
        <v>22.62</v>
      </c>
      <c r="AH58">
        <f t="shared" si="7"/>
        <v>12.15</v>
      </c>
      <c r="AI58" s="9"/>
      <c r="AJ58" s="9"/>
      <c r="AK58" s="9"/>
      <c r="AL58" s="6"/>
      <c r="AM58" s="6"/>
    </row>
    <row r="59" spans="1:39" x14ac:dyDescent="0.25">
      <c r="C59"/>
      <c r="D59" s="18">
        <v>240807</v>
      </c>
      <c r="E59" s="5">
        <v>50</v>
      </c>
      <c r="F59" s="16">
        <v>0.46366048729323311</v>
      </c>
      <c r="G59" s="15">
        <v>0.32510148120676702</v>
      </c>
      <c r="J59" s="27"/>
      <c r="O59" s="36"/>
      <c r="P59" s="15">
        <v>9.5715000000000003</v>
      </c>
      <c r="Q59" s="15">
        <v>9.2970000000000006</v>
      </c>
      <c r="R59" s="15">
        <v>1.1589999999999998</v>
      </c>
      <c r="S59" s="15">
        <v>0.69599999999999995</v>
      </c>
      <c r="T59" s="15">
        <v>0.28749999999999998</v>
      </c>
      <c r="U59">
        <v>35</v>
      </c>
      <c r="V59">
        <f t="shared" si="2"/>
        <v>335.0025</v>
      </c>
      <c r="W59">
        <f t="shared" si="3"/>
        <v>325.39500000000004</v>
      </c>
      <c r="X59">
        <f t="shared" si="4"/>
        <v>40.564999999999991</v>
      </c>
      <c r="Y59">
        <f t="shared" si="4"/>
        <v>24.36</v>
      </c>
      <c r="Z59" s="9"/>
      <c r="AA59" s="9"/>
      <c r="AB59" s="9"/>
      <c r="AC59" s="9"/>
      <c r="AD59">
        <v>12.5</v>
      </c>
      <c r="AE59">
        <f t="shared" si="16"/>
        <v>119.64375000000001</v>
      </c>
      <c r="AF59">
        <f t="shared" si="16"/>
        <v>116.21250000000001</v>
      </c>
      <c r="AG59">
        <f t="shared" si="16"/>
        <v>14.487499999999997</v>
      </c>
      <c r="AH59">
        <f t="shared" si="7"/>
        <v>8.6999999999999993</v>
      </c>
      <c r="AI59" s="9"/>
      <c r="AJ59" s="9"/>
      <c r="AK59" s="9"/>
      <c r="AL59" s="6"/>
      <c r="AM59" s="6"/>
    </row>
    <row r="60" spans="1:39" x14ac:dyDescent="0.25">
      <c r="C60"/>
      <c r="D60" s="18">
        <v>240806</v>
      </c>
      <c r="E60" s="5">
        <v>95</v>
      </c>
      <c r="F60" s="16">
        <v>0.35044106597744357</v>
      </c>
      <c r="G60" s="15">
        <v>0.45266202922255655</v>
      </c>
      <c r="J60" s="27"/>
      <c r="O60" s="36"/>
      <c r="P60" s="15">
        <v>9.3515000000000015</v>
      </c>
      <c r="Q60" s="15">
        <v>9.0094999999999992</v>
      </c>
      <c r="R60" s="15">
        <v>1.1495</v>
      </c>
      <c r="S60" s="15">
        <v>0.72250000000000003</v>
      </c>
      <c r="T60" s="15">
        <v>0.217</v>
      </c>
      <c r="U60">
        <v>22.5</v>
      </c>
      <c r="V60">
        <f t="shared" si="2"/>
        <v>210.40875000000003</v>
      </c>
      <c r="W60">
        <f t="shared" si="3"/>
        <v>202.71374999999998</v>
      </c>
      <c r="X60">
        <f t="shared" si="4"/>
        <v>25.86375</v>
      </c>
      <c r="Y60">
        <f t="shared" si="4"/>
        <v>16.256250000000001</v>
      </c>
      <c r="Z60" s="9"/>
      <c r="AA60" s="9"/>
      <c r="AB60" s="9"/>
      <c r="AC60" s="9"/>
      <c r="AI60" s="9"/>
      <c r="AJ60" s="9"/>
      <c r="AK60" s="9"/>
      <c r="AL60" s="6"/>
      <c r="AM60" s="6"/>
    </row>
    <row r="61" spans="1:39" x14ac:dyDescent="0.25">
      <c r="A61" s="4">
        <v>40161</v>
      </c>
      <c r="B61" s="28">
        <v>151328</v>
      </c>
      <c r="C61" t="s">
        <v>21</v>
      </c>
      <c r="D61" s="18">
        <v>240815</v>
      </c>
      <c r="E61" s="5">
        <v>1</v>
      </c>
      <c r="F61" s="16">
        <v>0.46366048729323311</v>
      </c>
      <c r="G61" s="15">
        <v>0.11715514405676698</v>
      </c>
      <c r="H61" s="16">
        <v>32.741978364323316</v>
      </c>
      <c r="I61" s="15">
        <v>19.789568737776698</v>
      </c>
      <c r="J61" s="27">
        <v>19.155647806428576</v>
      </c>
      <c r="K61" s="15">
        <v>8.8525726386714307</v>
      </c>
      <c r="L61" s="28">
        <v>348</v>
      </c>
      <c r="N61" s="6"/>
      <c r="O61" s="36"/>
      <c r="P61" s="15">
        <v>8.3975000000000009</v>
      </c>
      <c r="Q61" s="15">
        <v>9.0715000000000003</v>
      </c>
      <c r="R61" s="15">
        <v>0.77800000000000002</v>
      </c>
      <c r="S61" s="15">
        <v>0.22649999999999998</v>
      </c>
      <c r="T61" s="15">
        <v>0.13850000000000001</v>
      </c>
      <c r="U61">
        <v>5.5</v>
      </c>
      <c r="V61">
        <f t="shared" si="2"/>
        <v>46.186250000000001</v>
      </c>
      <c r="W61">
        <f t="shared" si="3"/>
        <v>49.893250000000002</v>
      </c>
      <c r="X61">
        <f t="shared" si="4"/>
        <v>4.2789999999999999</v>
      </c>
      <c r="Y61">
        <f t="shared" si="4"/>
        <v>1.2457499999999999</v>
      </c>
      <c r="Z61" s="9">
        <f>SUM(V61:V65)</f>
        <v>804.82850000000008</v>
      </c>
      <c r="AA61" s="9">
        <f>SUM(W61:W65)</f>
        <v>852.61424999999986</v>
      </c>
      <c r="AB61" s="9">
        <f>SUM(X61:X65)</f>
        <v>70.186750000000004</v>
      </c>
      <c r="AC61" s="9">
        <f>SUM(Y61:Y65)</f>
        <v>24.346250000000001</v>
      </c>
      <c r="AD61">
        <v>5.5</v>
      </c>
      <c r="AE61">
        <f>($AD61*P61)</f>
        <v>46.186250000000001</v>
      </c>
      <c r="AF61">
        <f>($AD61*Q61)</f>
        <v>49.893250000000002</v>
      </c>
      <c r="AG61">
        <f>($AD61*R61)</f>
        <v>4.2789999999999999</v>
      </c>
      <c r="AH61">
        <f>($AD61*S61)</f>
        <v>1.2457499999999999</v>
      </c>
      <c r="AI61" s="9">
        <f>SUM(AE61:AE64)</f>
        <v>413.46349999999995</v>
      </c>
      <c r="AJ61" s="9">
        <f>SUM(AF61:AF64)</f>
        <v>448.67174999999997</v>
      </c>
      <c r="AK61" s="9">
        <f>SUM(AG61:AG64)</f>
        <v>36.121749999999999</v>
      </c>
      <c r="AL61" s="9">
        <f>SUM(AH61:AH64)</f>
        <v>10.643750000000001</v>
      </c>
      <c r="AM61" s="6"/>
    </row>
    <row r="62" spans="1:39" x14ac:dyDescent="0.25">
      <c r="C62"/>
      <c r="D62" s="18">
        <v>240814</v>
      </c>
      <c r="E62" s="5">
        <v>10</v>
      </c>
      <c r="F62" s="10"/>
      <c r="G62" s="3"/>
      <c r="O62" s="36"/>
      <c r="P62" s="15">
        <v>8.4055</v>
      </c>
      <c r="Q62" s="15">
        <v>9.1204999999999998</v>
      </c>
      <c r="R62" s="15">
        <v>0.67199999999999993</v>
      </c>
      <c r="S62" s="15">
        <v>0.23899999999999999</v>
      </c>
      <c r="T62" s="15">
        <v>0.13450000000000001</v>
      </c>
      <c r="U62">
        <v>12</v>
      </c>
      <c r="V62">
        <f t="shared" si="2"/>
        <v>100.866</v>
      </c>
      <c r="W62">
        <f t="shared" si="3"/>
        <v>109.446</v>
      </c>
      <c r="X62">
        <f t="shared" si="4"/>
        <v>8.0640000000000001</v>
      </c>
      <c r="Y62">
        <f t="shared" si="4"/>
        <v>2.8679999999999999</v>
      </c>
      <c r="Z62" s="9"/>
      <c r="AA62" s="9"/>
      <c r="AB62" s="9"/>
      <c r="AC62" s="9"/>
      <c r="AD62">
        <v>12</v>
      </c>
      <c r="AE62">
        <f t="shared" ref="AE62:AG64" si="17">($AD62*P62)</f>
        <v>100.866</v>
      </c>
      <c r="AF62">
        <f t="shared" si="17"/>
        <v>109.446</v>
      </c>
      <c r="AG62">
        <f t="shared" si="17"/>
        <v>8.0640000000000001</v>
      </c>
      <c r="AH62">
        <f t="shared" si="7"/>
        <v>2.8679999999999999</v>
      </c>
      <c r="AI62" s="9"/>
      <c r="AJ62" s="9"/>
      <c r="AK62" s="9"/>
      <c r="AL62" s="6"/>
      <c r="AM62" s="6"/>
    </row>
    <row r="63" spans="1:39" x14ac:dyDescent="0.25">
      <c r="C63"/>
      <c r="D63" s="18">
        <v>240813</v>
      </c>
      <c r="E63" s="5">
        <v>25</v>
      </c>
      <c r="F63" s="16">
        <v>0.35583246699248122</v>
      </c>
      <c r="G63" s="15">
        <v>0.18195978425751883</v>
      </c>
      <c r="O63" s="36"/>
      <c r="P63" s="15">
        <v>7.9614999999999991</v>
      </c>
      <c r="Q63" s="15">
        <v>8.8034999999999997</v>
      </c>
      <c r="R63" s="15">
        <v>0.73049999999999993</v>
      </c>
      <c r="S63" s="15">
        <v>0.21400000000000002</v>
      </c>
      <c r="T63" s="15">
        <v>0.13100000000000001</v>
      </c>
      <c r="U63">
        <v>20</v>
      </c>
      <c r="V63">
        <f t="shared" si="2"/>
        <v>159.22999999999999</v>
      </c>
      <c r="W63">
        <f t="shared" si="3"/>
        <v>176.07</v>
      </c>
      <c r="X63">
        <f t="shared" si="4"/>
        <v>14.61</v>
      </c>
      <c r="Y63">
        <f t="shared" si="4"/>
        <v>4.28</v>
      </c>
      <c r="Z63" s="9"/>
      <c r="AA63" s="9"/>
      <c r="AB63" s="9"/>
      <c r="AC63" s="9"/>
      <c r="AD63">
        <v>20</v>
      </c>
      <c r="AE63">
        <f t="shared" si="17"/>
        <v>159.22999999999999</v>
      </c>
      <c r="AF63">
        <f t="shared" si="17"/>
        <v>176.07</v>
      </c>
      <c r="AG63">
        <f t="shared" si="17"/>
        <v>14.61</v>
      </c>
      <c r="AH63">
        <f t="shared" si="7"/>
        <v>4.28</v>
      </c>
      <c r="AI63" s="9"/>
      <c r="AJ63" s="9"/>
      <c r="AK63" s="9"/>
      <c r="AL63" s="6"/>
      <c r="AM63" s="6"/>
    </row>
    <row r="64" spans="1:39" x14ac:dyDescent="0.25">
      <c r="C64"/>
      <c r="D64" s="18">
        <v>240812</v>
      </c>
      <c r="E64" s="5">
        <v>50</v>
      </c>
      <c r="F64" s="16">
        <v>0.33426686293233088</v>
      </c>
      <c r="G64" s="15">
        <v>0.2250370783676692</v>
      </c>
      <c r="O64" s="36"/>
      <c r="P64" s="15">
        <v>8.5745000000000005</v>
      </c>
      <c r="Q64" s="15">
        <v>9.0609999999999999</v>
      </c>
      <c r="R64" s="15">
        <v>0.73350000000000004</v>
      </c>
      <c r="S64" s="15">
        <v>0.18</v>
      </c>
      <c r="T64" s="15">
        <v>0.1535</v>
      </c>
      <c r="U64">
        <v>35</v>
      </c>
      <c r="V64">
        <f t="shared" si="2"/>
        <v>300.10750000000002</v>
      </c>
      <c r="W64">
        <f t="shared" si="3"/>
        <v>317.13499999999999</v>
      </c>
      <c r="X64">
        <f t="shared" si="4"/>
        <v>25.672500000000003</v>
      </c>
      <c r="Y64">
        <f t="shared" si="4"/>
        <v>6.3</v>
      </c>
      <c r="Z64" s="9"/>
      <c r="AA64" s="9"/>
      <c r="AB64" s="9"/>
      <c r="AC64" s="9"/>
      <c r="AD64">
        <v>12.5</v>
      </c>
      <c r="AE64">
        <f t="shared" si="17"/>
        <v>107.18125000000001</v>
      </c>
      <c r="AF64">
        <f t="shared" si="17"/>
        <v>113.2625</v>
      </c>
      <c r="AG64">
        <f t="shared" si="17"/>
        <v>9.1687500000000011</v>
      </c>
      <c r="AH64">
        <f t="shared" si="7"/>
        <v>2.25</v>
      </c>
      <c r="AI64" s="9"/>
      <c r="AJ64" s="9"/>
      <c r="AK64" s="9"/>
      <c r="AL64" s="6"/>
      <c r="AM64" s="6"/>
    </row>
    <row r="65" spans="3:39" x14ac:dyDescent="0.25">
      <c r="C65"/>
      <c r="D65" s="18">
        <v>240811</v>
      </c>
      <c r="E65" s="5">
        <v>95</v>
      </c>
      <c r="F65" s="16">
        <v>0.26957005075187973</v>
      </c>
      <c r="G65" s="15">
        <v>0.26105163714812035</v>
      </c>
      <c r="O65" s="36"/>
      <c r="P65" s="15">
        <v>8.8194999999999997</v>
      </c>
      <c r="Q65" s="15">
        <v>8.8919999999999995</v>
      </c>
      <c r="R65" s="15">
        <v>0.78049999999999997</v>
      </c>
      <c r="S65" s="15">
        <v>0.42899999999999999</v>
      </c>
      <c r="T65" s="15">
        <v>0.158</v>
      </c>
      <c r="U65">
        <v>22.5</v>
      </c>
      <c r="V65">
        <f t="shared" si="2"/>
        <v>198.43875</v>
      </c>
      <c r="W65">
        <f t="shared" si="3"/>
        <v>200.07</v>
      </c>
      <c r="X65">
        <f t="shared" si="4"/>
        <v>17.561250000000001</v>
      </c>
      <c r="Y65">
        <f t="shared" si="4"/>
        <v>9.6524999999999999</v>
      </c>
      <c r="Z65" s="9"/>
      <c r="AA65" s="9"/>
      <c r="AB65" s="9"/>
      <c r="AC65" s="9"/>
      <c r="AI65" s="9"/>
      <c r="AJ65" s="9"/>
      <c r="AK65" s="9"/>
      <c r="AM65" s="6"/>
    </row>
    <row r="66" spans="3:39" x14ac:dyDescent="0.25">
      <c r="C66"/>
      <c r="E66" s="5">
        <v>1</v>
      </c>
      <c r="G66" s="16"/>
      <c r="H66" s="19"/>
      <c r="O66" s="36"/>
      <c r="Z66" s="9"/>
      <c r="AA66" s="9"/>
      <c r="AB66" s="9"/>
      <c r="AC66" s="9"/>
      <c r="AI66" s="9"/>
      <c r="AJ66" s="9"/>
      <c r="AK66" s="9"/>
    </row>
    <row r="67" spans="3:39" x14ac:dyDescent="0.25">
      <c r="C67"/>
      <c r="E67" s="5">
        <v>10</v>
      </c>
      <c r="G67" s="16"/>
      <c r="O67" s="36"/>
      <c r="Z67" s="9"/>
      <c r="AA67" s="9"/>
      <c r="AB67" s="9"/>
      <c r="AC67" s="9"/>
      <c r="AI67" s="9"/>
      <c r="AJ67" s="9"/>
      <c r="AK67" s="9"/>
    </row>
    <row r="68" spans="3:39" x14ac:dyDescent="0.25">
      <c r="C68"/>
      <c r="E68" s="5">
        <v>25</v>
      </c>
      <c r="G68" s="16"/>
      <c r="O68" s="36"/>
      <c r="Z68" s="9"/>
      <c r="AA68" s="9"/>
      <c r="AB68" s="9"/>
      <c r="AC68" s="9"/>
      <c r="AI68" s="9"/>
      <c r="AJ68" s="9"/>
      <c r="AK68" s="9"/>
    </row>
    <row r="69" spans="3:39" x14ac:dyDescent="0.25">
      <c r="C69"/>
      <c r="E69" s="5">
        <v>50</v>
      </c>
      <c r="G69" s="16"/>
      <c r="O69" s="36"/>
      <c r="Z69" s="9"/>
      <c r="AA69" s="9"/>
      <c r="AB69" s="9"/>
      <c r="AC69" s="9"/>
      <c r="AI69" s="9"/>
      <c r="AJ69" s="9"/>
      <c r="AK69" s="9"/>
    </row>
    <row r="70" spans="3:39" x14ac:dyDescent="0.25">
      <c r="C70"/>
      <c r="E70" s="5">
        <v>95</v>
      </c>
      <c r="G70" s="16"/>
      <c r="O70" s="36"/>
      <c r="Z70" s="9"/>
      <c r="AA70" s="9"/>
      <c r="AB70" s="9"/>
      <c r="AC70" s="9"/>
      <c r="AI70" s="9"/>
      <c r="AJ70" s="9"/>
      <c r="AK70" s="9"/>
    </row>
    <row r="71" spans="3:39" x14ac:dyDescent="0.25">
      <c r="C71" s="7"/>
      <c r="D71" s="17"/>
      <c r="E71" s="5">
        <v>1</v>
      </c>
      <c r="G71" s="16"/>
      <c r="I71" s="34"/>
      <c r="O71" s="36"/>
      <c r="Z71" s="9"/>
      <c r="AA71" s="9"/>
      <c r="AB71" s="9"/>
      <c r="AC71" s="9"/>
      <c r="AI71" s="9"/>
      <c r="AJ71" s="9"/>
      <c r="AK71" s="9"/>
    </row>
    <row r="72" spans="3:39" x14ac:dyDescent="0.25">
      <c r="C72"/>
      <c r="D72" s="17"/>
      <c r="E72" s="5">
        <v>10</v>
      </c>
      <c r="G72" s="16"/>
      <c r="I72" s="34"/>
      <c r="Z72" s="9"/>
      <c r="AA72" s="9"/>
      <c r="AB72" s="9"/>
      <c r="AC72" s="9"/>
      <c r="AI72" s="9"/>
      <c r="AJ72" s="9"/>
      <c r="AK72" s="9"/>
    </row>
    <row r="73" spans="3:39" x14ac:dyDescent="0.25">
      <c r="C73"/>
      <c r="E73" s="5">
        <v>25</v>
      </c>
      <c r="G73" s="16"/>
      <c r="Z73" s="9"/>
      <c r="AA73" s="9"/>
      <c r="AB73" s="9"/>
      <c r="AC73" s="9"/>
      <c r="AI73" s="9"/>
      <c r="AJ73" s="9"/>
      <c r="AK73" s="9"/>
    </row>
    <row r="74" spans="3:39" x14ac:dyDescent="0.25">
      <c r="C74"/>
      <c r="E74" s="5">
        <v>50</v>
      </c>
      <c r="G74" s="16"/>
      <c r="I74" s="34"/>
      <c r="J74" s="19"/>
      <c r="Z74" s="9"/>
      <c r="AA74" s="9"/>
      <c r="AB74" s="9"/>
      <c r="AC74" s="9"/>
      <c r="AI74" s="9"/>
      <c r="AJ74" s="9"/>
      <c r="AK74" s="9"/>
    </row>
    <row r="75" spans="3:39" x14ac:dyDescent="0.25">
      <c r="C75"/>
      <c r="E75" s="5">
        <v>95</v>
      </c>
      <c r="G75" s="16"/>
      <c r="Z75" s="9"/>
      <c r="AA75" s="9"/>
      <c r="AB75" s="9"/>
      <c r="AC75" s="9"/>
      <c r="AI75" s="9"/>
      <c r="AJ75" s="9"/>
      <c r="AK75" s="9"/>
    </row>
    <row r="76" spans="3:39" x14ac:dyDescent="0.25">
      <c r="C76" s="7"/>
      <c r="E76" s="5">
        <v>1</v>
      </c>
      <c r="G76" s="16"/>
      <c r="K76" s="34"/>
      <c r="O76" s="36"/>
      <c r="Z76" s="9"/>
      <c r="AA76" s="9"/>
      <c r="AB76" s="9"/>
      <c r="AC76" s="9"/>
      <c r="AI76" s="9"/>
      <c r="AJ76" s="9"/>
      <c r="AK76" s="9"/>
    </row>
    <row r="77" spans="3:39" x14ac:dyDescent="0.25">
      <c r="C77"/>
      <c r="E77" s="5">
        <v>10</v>
      </c>
      <c r="G77" s="16"/>
      <c r="I77" s="34"/>
      <c r="K77" s="34"/>
      <c r="Z77" s="9"/>
      <c r="AA77" s="9"/>
      <c r="AB77" s="9"/>
      <c r="AC77" s="9"/>
      <c r="AI77" s="9"/>
      <c r="AJ77" s="9"/>
      <c r="AK77" s="9"/>
    </row>
    <row r="78" spans="3:39" x14ac:dyDescent="0.25">
      <c r="C78"/>
      <c r="E78" s="5">
        <v>25</v>
      </c>
      <c r="G78" s="16"/>
      <c r="Z78" s="9"/>
      <c r="AA78" s="9"/>
      <c r="AB78" s="9"/>
      <c r="AC78" s="9"/>
      <c r="AI78" s="9"/>
      <c r="AJ78" s="9"/>
      <c r="AK78" s="9"/>
    </row>
    <row r="79" spans="3:39" x14ac:dyDescent="0.25">
      <c r="C79"/>
      <c r="E79" s="5">
        <v>50</v>
      </c>
      <c r="G79" s="16"/>
      <c r="Z79" s="9"/>
      <c r="AA79" s="9"/>
      <c r="AB79" s="9"/>
      <c r="AC79" s="9"/>
      <c r="AI79" s="9"/>
      <c r="AJ79" s="9"/>
      <c r="AK79" s="9"/>
    </row>
    <row r="80" spans="3:39" x14ac:dyDescent="0.25">
      <c r="C80"/>
      <c r="E80" s="5">
        <v>95</v>
      </c>
      <c r="G80" s="16"/>
      <c r="Z80" s="9"/>
      <c r="AA80" s="9"/>
      <c r="AB80" s="9"/>
      <c r="AC80" s="9"/>
      <c r="AI80" s="9"/>
      <c r="AJ80" s="9"/>
      <c r="AK80" s="9"/>
    </row>
    <row r="81" spans="3:37" x14ac:dyDescent="0.25">
      <c r="C81" s="7"/>
      <c r="E81" s="5">
        <v>1</v>
      </c>
      <c r="G81" s="16"/>
      <c r="Z81" s="9"/>
      <c r="AA81" s="9"/>
      <c r="AB81" s="9"/>
      <c r="AC81" s="9"/>
      <c r="AI81" s="9"/>
      <c r="AJ81" s="9"/>
      <c r="AK81" s="9"/>
    </row>
    <row r="82" spans="3:37" x14ac:dyDescent="0.25">
      <c r="C82"/>
      <c r="E82" s="5">
        <v>10</v>
      </c>
      <c r="G82" s="16"/>
      <c r="J82" s="19"/>
      <c r="Z82" s="9"/>
      <c r="AA82" s="9"/>
      <c r="AB82" s="9"/>
      <c r="AC82" s="9"/>
      <c r="AI82" s="9"/>
      <c r="AJ82" s="9"/>
      <c r="AK82" s="9"/>
    </row>
    <row r="83" spans="3:37" x14ac:dyDescent="0.25">
      <c r="C83"/>
      <c r="E83" s="5">
        <v>25</v>
      </c>
      <c r="G83" s="16"/>
      <c r="J83" s="19"/>
      <c r="Z83" s="9"/>
      <c r="AA83" s="9"/>
      <c r="AB83" s="9"/>
      <c r="AC83" s="9"/>
      <c r="AI83" s="9"/>
      <c r="AJ83" s="9"/>
      <c r="AK83" s="9"/>
    </row>
    <row r="84" spans="3:37" x14ac:dyDescent="0.25">
      <c r="C84"/>
      <c r="E84" s="5">
        <v>50</v>
      </c>
      <c r="G84" s="16"/>
      <c r="I84" s="34"/>
      <c r="J84" s="19"/>
      <c r="Z84" s="9"/>
      <c r="AA84" s="9"/>
      <c r="AB84" s="9"/>
      <c r="AC84" s="9"/>
      <c r="AI84" s="9"/>
      <c r="AJ84" s="9"/>
      <c r="AK84" s="9"/>
    </row>
    <row r="85" spans="3:37" x14ac:dyDescent="0.25">
      <c r="C85"/>
      <c r="E85" s="5">
        <v>95</v>
      </c>
      <c r="G85" s="16"/>
      <c r="I85" s="34"/>
      <c r="Z85" s="9"/>
      <c r="AA85" s="9"/>
      <c r="AB85" s="9"/>
      <c r="AC85" s="9"/>
      <c r="AI85" s="9"/>
      <c r="AJ85" s="9"/>
      <c r="AK85" s="9"/>
    </row>
    <row r="86" spans="3:37" x14ac:dyDescent="0.25">
      <c r="C86" s="7"/>
      <c r="E86" s="5">
        <v>1</v>
      </c>
      <c r="G86" s="16"/>
      <c r="Z86" s="9"/>
      <c r="AA86" s="9"/>
      <c r="AB86" s="9"/>
      <c r="AC86" s="9"/>
      <c r="AI86" s="9"/>
      <c r="AJ86" s="9"/>
      <c r="AK86" s="9"/>
    </row>
    <row r="87" spans="3:37" x14ac:dyDescent="0.25">
      <c r="C87"/>
      <c r="E87" s="5">
        <v>10</v>
      </c>
      <c r="G87" s="16"/>
      <c r="Z87" s="9"/>
      <c r="AA87" s="9"/>
      <c r="AB87" s="9"/>
      <c r="AC87" s="9"/>
      <c r="AI87" s="9"/>
      <c r="AJ87" s="9"/>
      <c r="AK87" s="9"/>
    </row>
    <row r="88" spans="3:37" x14ac:dyDescent="0.25">
      <c r="C88"/>
      <c r="E88" s="5">
        <v>25</v>
      </c>
      <c r="G88" s="16"/>
      <c r="Z88" s="9"/>
      <c r="AA88" s="9"/>
      <c r="AB88" s="9"/>
      <c r="AC88" s="9"/>
      <c r="AI88" s="9"/>
      <c r="AJ88" s="9"/>
      <c r="AK88" s="9"/>
    </row>
    <row r="89" spans="3:37" x14ac:dyDescent="0.25">
      <c r="C89"/>
      <c r="E89" s="5">
        <v>50</v>
      </c>
      <c r="G89" s="16"/>
      <c r="I89" s="34"/>
      <c r="Z89" s="9"/>
      <c r="AA89" s="9"/>
      <c r="AB89" s="9"/>
      <c r="AC89" s="9"/>
      <c r="AI89" s="9"/>
      <c r="AJ89" s="9"/>
      <c r="AK89" s="9"/>
    </row>
    <row r="90" spans="3:37" x14ac:dyDescent="0.25">
      <c r="C90"/>
      <c r="E90" s="5">
        <v>95</v>
      </c>
      <c r="G90" s="16"/>
      <c r="Z90" s="9"/>
      <c r="AA90" s="9"/>
      <c r="AB90" s="9"/>
      <c r="AC90" s="9"/>
      <c r="AI90" s="9"/>
      <c r="AJ90" s="9"/>
      <c r="AK90" s="9"/>
    </row>
    <row r="91" spans="3:37" x14ac:dyDescent="0.25">
      <c r="C91" s="7"/>
      <c r="E91" s="5">
        <v>1</v>
      </c>
      <c r="G91" s="16"/>
      <c r="Z91" s="9"/>
      <c r="AA91" s="9"/>
      <c r="AB91" s="9"/>
      <c r="AC91" s="9"/>
    </row>
    <row r="92" spans="3:37" x14ac:dyDescent="0.25">
      <c r="C92"/>
      <c r="E92" s="5">
        <v>10</v>
      </c>
      <c r="G92" s="16"/>
      <c r="J92" s="19"/>
      <c r="Z92" s="9"/>
      <c r="AA92" s="9"/>
      <c r="AB92" s="9"/>
      <c r="AC92" s="9"/>
    </row>
    <row r="93" spans="3:37" x14ac:dyDescent="0.25">
      <c r="C93"/>
      <c r="E93" s="5">
        <v>25</v>
      </c>
      <c r="G93" s="16"/>
      <c r="Z93" s="9"/>
      <c r="AA93" s="9"/>
      <c r="AB93" s="9"/>
      <c r="AC93" s="9"/>
    </row>
    <row r="94" spans="3:37" x14ac:dyDescent="0.25">
      <c r="C94"/>
      <c r="E94" s="5">
        <v>50</v>
      </c>
      <c r="G94" s="16"/>
      <c r="Z94" s="9"/>
      <c r="AA94" s="9"/>
      <c r="AB94" s="9"/>
      <c r="AC94" s="9"/>
    </row>
    <row r="95" spans="3:37" x14ac:dyDescent="0.25">
      <c r="C95"/>
      <c r="E95" s="5">
        <v>95</v>
      </c>
      <c r="G95" s="16"/>
      <c r="I95" s="34"/>
    </row>
    <row r="96" spans="3:37" x14ac:dyDescent="0.25">
      <c r="C96" s="7"/>
      <c r="E96" s="5">
        <v>1</v>
      </c>
      <c r="G96" s="16"/>
    </row>
    <row r="97" spans="3:10" x14ac:dyDescent="0.25">
      <c r="C97"/>
      <c r="E97" s="5">
        <v>10</v>
      </c>
      <c r="G97" s="16"/>
    </row>
    <row r="98" spans="3:10" x14ac:dyDescent="0.25">
      <c r="C98"/>
      <c r="E98" s="5">
        <v>25</v>
      </c>
      <c r="G98" s="16"/>
      <c r="J98" s="19"/>
    </row>
    <row r="99" spans="3:10" x14ac:dyDescent="0.25">
      <c r="C99"/>
      <c r="E99" s="5">
        <v>50</v>
      </c>
      <c r="G99" s="16"/>
    </row>
    <row r="100" spans="3:10" x14ac:dyDescent="0.25">
      <c r="C100"/>
      <c r="E100" s="5">
        <v>95</v>
      </c>
      <c r="G100" s="16"/>
    </row>
    <row r="101" spans="3:10" x14ac:dyDescent="0.25">
      <c r="C101" s="7"/>
      <c r="E101" s="5">
        <v>1</v>
      </c>
    </row>
    <row r="102" spans="3:10" x14ac:dyDescent="0.25">
      <c r="C102"/>
      <c r="E102" s="5">
        <v>10</v>
      </c>
    </row>
    <row r="103" spans="3:10" x14ac:dyDescent="0.25">
      <c r="C103"/>
      <c r="E103" s="5">
        <v>25</v>
      </c>
    </row>
    <row r="104" spans="3:10" x14ac:dyDescent="0.25">
      <c r="C104"/>
      <c r="E104" s="5">
        <v>50</v>
      </c>
    </row>
    <row r="105" spans="3:10" x14ac:dyDescent="0.25">
      <c r="C105"/>
      <c r="E105" s="5">
        <v>95</v>
      </c>
    </row>
    <row r="106" spans="3:10" x14ac:dyDescent="0.25">
      <c r="C106" s="7"/>
      <c r="E106" s="5">
        <v>1</v>
      </c>
    </row>
    <row r="107" spans="3:10" x14ac:dyDescent="0.25">
      <c r="C107" s="7"/>
      <c r="E107" s="5">
        <v>10</v>
      </c>
    </row>
    <row r="108" spans="3:10" x14ac:dyDescent="0.25">
      <c r="C108"/>
      <c r="E108" s="5">
        <v>25</v>
      </c>
    </row>
    <row r="109" spans="3:10" x14ac:dyDescent="0.25">
      <c r="C109"/>
      <c r="E109" s="5">
        <v>50</v>
      </c>
    </row>
    <row r="110" spans="3:10" x14ac:dyDescent="0.25">
      <c r="C110"/>
      <c r="E110" s="5">
        <v>95</v>
      </c>
    </row>
    <row r="111" spans="3:10" x14ac:dyDescent="0.25">
      <c r="C111"/>
      <c r="E111" s="5">
        <v>1</v>
      </c>
    </row>
    <row r="112" spans="3:10" x14ac:dyDescent="0.25">
      <c r="C112" s="7"/>
      <c r="E112" s="5">
        <v>10</v>
      </c>
    </row>
    <row r="113" spans="3:5" x14ac:dyDescent="0.25">
      <c r="C113"/>
      <c r="E113" s="5">
        <v>25</v>
      </c>
    </row>
    <row r="114" spans="3:5" x14ac:dyDescent="0.25">
      <c r="C114"/>
      <c r="E114" s="5">
        <v>50</v>
      </c>
    </row>
    <row r="115" spans="3:5" x14ac:dyDescent="0.25">
      <c r="C115"/>
      <c r="E115" s="5">
        <v>95</v>
      </c>
    </row>
    <row r="116" spans="3:5" x14ac:dyDescent="0.25">
      <c r="C116"/>
    </row>
    <row r="117" spans="3:5" x14ac:dyDescent="0.25">
      <c r="C117"/>
    </row>
    <row r="118" spans="3:5" x14ac:dyDescent="0.25">
      <c r="C118"/>
    </row>
    <row r="119" spans="3:5" x14ac:dyDescent="0.25">
      <c r="C119"/>
    </row>
    <row r="120" spans="3:5" x14ac:dyDescent="0.25">
      <c r="C120"/>
    </row>
    <row r="121" spans="3:5" x14ac:dyDescent="0.25">
      <c r="C121"/>
    </row>
    <row r="122" spans="3:5" x14ac:dyDescent="0.25">
      <c r="C122"/>
    </row>
    <row r="123" spans="3:5" x14ac:dyDescent="0.25">
      <c r="C123"/>
    </row>
    <row r="124" spans="3:5" x14ac:dyDescent="0.25">
      <c r="C124"/>
    </row>
    <row r="125" spans="3:5" x14ac:dyDescent="0.25">
      <c r="C125"/>
    </row>
    <row r="126" spans="3:5" x14ac:dyDescent="0.25">
      <c r="C126"/>
    </row>
    <row r="127" spans="3:5" x14ac:dyDescent="0.25">
      <c r="C127"/>
    </row>
    <row r="128" spans="3:5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536" spans="2:2" x14ac:dyDescent="0.25">
      <c r="B65536" s="28" t="s">
        <v>48</v>
      </c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512"/>
  <sheetViews>
    <sheetView zoomScale="75" workbookViewId="0">
      <pane ySplit="5" topLeftCell="A6" activePane="bottomLeft" state="frozen"/>
      <selection pane="bottomLeft" activeCell="P53" sqref="P6:T53"/>
    </sheetView>
  </sheetViews>
  <sheetFormatPr defaultRowHeight="13.2" x14ac:dyDescent="0.25"/>
  <cols>
    <col min="1" max="1" width="11.109375" style="4" bestFit="1" customWidth="1"/>
    <col min="2" max="2" width="11.109375" style="28" customWidth="1"/>
    <col min="3" max="3" width="11.109375" style="4" customWidth="1"/>
    <col min="4" max="4" width="13.33203125" style="2" customWidth="1"/>
    <col min="6" max="6" width="9.109375" style="16"/>
    <col min="7" max="7" width="9.109375" style="15"/>
    <col min="8" max="8" width="9.88671875" style="16" customWidth="1"/>
    <col min="9" max="9" width="9.33203125" style="15" customWidth="1"/>
    <col min="10" max="10" width="9.33203125" style="16" customWidth="1"/>
    <col min="11" max="11" width="9.33203125" style="15" customWidth="1"/>
    <col min="12" max="12" width="9.109375" style="28"/>
    <col min="13" max="13" width="9.109375" style="39"/>
    <col min="15" max="15" width="9.109375" style="38"/>
    <col min="16" max="16" width="10" style="16" customWidth="1"/>
    <col min="17" max="17" width="10.44140625" style="16" customWidth="1"/>
    <col min="18" max="18" width="12.5546875" style="27" customWidth="1"/>
    <col min="19" max="19" width="9.5546875" style="16" customWidth="1"/>
    <col min="20" max="20" width="9.88671875" style="16" customWidth="1"/>
  </cols>
  <sheetData>
    <row r="1" spans="1:39" x14ac:dyDescent="0.25">
      <c r="A1" s="8" t="s">
        <v>82</v>
      </c>
      <c r="U1" s="9" t="s">
        <v>23</v>
      </c>
      <c r="W1" s="9"/>
      <c r="Z1" s="9"/>
      <c r="AA1" s="9"/>
      <c r="AB1" s="9"/>
      <c r="AC1" s="9"/>
      <c r="AD1" s="9" t="s">
        <v>23</v>
      </c>
      <c r="AE1" s="9"/>
      <c r="AF1" s="9"/>
      <c r="AI1" s="9"/>
      <c r="AJ1" s="9"/>
      <c r="AK1" s="9"/>
    </row>
    <row r="2" spans="1:39" x14ac:dyDescent="0.25">
      <c r="A2" s="4" t="s">
        <v>49</v>
      </c>
      <c r="M2" s="40" t="s">
        <v>36</v>
      </c>
      <c r="U2" s="9" t="s">
        <v>24</v>
      </c>
      <c r="W2" s="9" t="s">
        <v>25</v>
      </c>
      <c r="Z2" s="9"/>
      <c r="AA2" s="9"/>
      <c r="AB2" s="9"/>
      <c r="AC2" s="9"/>
      <c r="AD2" s="9" t="s">
        <v>24</v>
      </c>
      <c r="AE2" s="9"/>
      <c r="AF2" s="9" t="s">
        <v>25</v>
      </c>
      <c r="AI2" s="9"/>
      <c r="AJ2" s="9"/>
      <c r="AK2" s="9"/>
    </row>
    <row r="3" spans="1:39" x14ac:dyDescent="0.25">
      <c r="A3" s="4" t="s">
        <v>58</v>
      </c>
      <c r="M3" s="40" t="s">
        <v>46</v>
      </c>
      <c r="P3" s="27" t="s">
        <v>26</v>
      </c>
      <c r="Q3" s="27" t="s">
        <v>26</v>
      </c>
      <c r="R3" s="27" t="s">
        <v>26</v>
      </c>
      <c r="S3" s="27" t="s">
        <v>26</v>
      </c>
      <c r="T3" s="27" t="s">
        <v>26</v>
      </c>
      <c r="U3" s="9" t="s">
        <v>27</v>
      </c>
      <c r="V3" s="9"/>
      <c r="W3" s="9" t="s">
        <v>28</v>
      </c>
      <c r="X3" s="9"/>
      <c r="Y3" s="9"/>
      <c r="Z3" s="9"/>
      <c r="AA3" s="9" t="s">
        <v>25</v>
      </c>
      <c r="AB3" s="9"/>
      <c r="AC3" s="9"/>
      <c r="AD3" s="9" t="s">
        <v>27</v>
      </c>
      <c r="AE3" s="9"/>
      <c r="AF3" s="9" t="s">
        <v>28</v>
      </c>
      <c r="AI3" s="9"/>
      <c r="AJ3" s="9" t="s">
        <v>29</v>
      </c>
      <c r="AK3" s="9"/>
      <c r="AM3" s="17" t="s">
        <v>54</v>
      </c>
    </row>
    <row r="4" spans="1:39" x14ac:dyDescent="0.25">
      <c r="A4" s="4" t="s">
        <v>59</v>
      </c>
      <c r="D4" s="17" t="s">
        <v>47</v>
      </c>
      <c r="H4" s="16" t="s">
        <v>18</v>
      </c>
      <c r="I4" s="16"/>
      <c r="J4" s="16" t="s">
        <v>19</v>
      </c>
      <c r="M4" s="40" t="s">
        <v>37</v>
      </c>
      <c r="N4" s="9" t="s">
        <v>37</v>
      </c>
      <c r="O4" s="38" t="s">
        <v>37</v>
      </c>
      <c r="P4" s="16" t="s">
        <v>30</v>
      </c>
      <c r="Q4" s="16" t="s">
        <v>30</v>
      </c>
      <c r="R4" s="16" t="s">
        <v>30</v>
      </c>
      <c r="S4" s="16" t="s">
        <v>30</v>
      </c>
      <c r="T4" s="16" t="s">
        <v>30</v>
      </c>
      <c r="U4" s="9" t="s">
        <v>28</v>
      </c>
      <c r="V4" s="9"/>
      <c r="W4" s="9" t="s">
        <v>31</v>
      </c>
      <c r="X4" s="9"/>
      <c r="Y4" s="9"/>
      <c r="Z4" s="9"/>
      <c r="AA4" s="9" t="s">
        <v>32</v>
      </c>
      <c r="AB4" s="9"/>
      <c r="AC4" s="9"/>
      <c r="AD4" s="9" t="s">
        <v>28</v>
      </c>
      <c r="AE4" s="9"/>
      <c r="AF4" s="9" t="s">
        <v>31</v>
      </c>
      <c r="AI4" s="9"/>
      <c r="AJ4" s="9" t="s">
        <v>32</v>
      </c>
      <c r="AK4" s="9"/>
      <c r="AM4" s="17" t="s">
        <v>55</v>
      </c>
    </row>
    <row r="5" spans="1:39" x14ac:dyDescent="0.25">
      <c r="A5" s="8" t="s">
        <v>4</v>
      </c>
      <c r="B5" s="29" t="s">
        <v>39</v>
      </c>
      <c r="C5" s="8" t="s">
        <v>40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52</v>
      </c>
      <c r="N5" s="9" t="s">
        <v>45</v>
      </c>
      <c r="O5" s="38" t="s">
        <v>38</v>
      </c>
      <c r="P5" s="16" t="s">
        <v>43</v>
      </c>
      <c r="Q5" s="16" t="s">
        <v>50</v>
      </c>
      <c r="R5" s="16" t="s">
        <v>53</v>
      </c>
      <c r="S5" s="16" t="s">
        <v>57</v>
      </c>
      <c r="T5" s="16" t="s">
        <v>44</v>
      </c>
      <c r="U5" s="9"/>
      <c r="V5" s="9" t="s">
        <v>33</v>
      </c>
      <c r="W5" s="9" t="s">
        <v>34</v>
      </c>
      <c r="X5" s="9" t="s">
        <v>35</v>
      </c>
      <c r="Y5" s="9" t="s">
        <v>90</v>
      </c>
      <c r="Z5" s="9" t="s">
        <v>33</v>
      </c>
      <c r="AA5" s="9" t="s">
        <v>34</v>
      </c>
      <c r="AB5" s="9" t="s">
        <v>35</v>
      </c>
      <c r="AC5" s="9" t="s">
        <v>90</v>
      </c>
      <c r="AD5" s="9"/>
      <c r="AE5" s="9" t="s">
        <v>33</v>
      </c>
      <c r="AF5" s="9" t="s">
        <v>34</v>
      </c>
      <c r="AG5" s="9" t="s">
        <v>35</v>
      </c>
      <c r="AH5" s="9" t="s">
        <v>90</v>
      </c>
      <c r="AI5" s="9" t="s">
        <v>33</v>
      </c>
      <c r="AJ5" s="9" t="s">
        <v>34</v>
      </c>
      <c r="AK5" s="9" t="s">
        <v>35</v>
      </c>
      <c r="AL5" s="9" t="s">
        <v>90</v>
      </c>
    </row>
    <row r="6" spans="1:39" x14ac:dyDescent="0.25">
      <c r="A6" s="31">
        <v>39826</v>
      </c>
      <c r="B6" s="30">
        <v>111400</v>
      </c>
      <c r="C6" s="14" t="s">
        <v>21</v>
      </c>
      <c r="D6" s="18">
        <v>327457</v>
      </c>
      <c r="E6" s="5">
        <v>1</v>
      </c>
      <c r="F6" s="16">
        <v>0.33696582089552235</v>
      </c>
      <c r="G6" s="15">
        <v>0.21972017910447753</v>
      </c>
      <c r="I6" s="27"/>
      <c r="J6" s="27"/>
      <c r="L6" s="28">
        <v>13</v>
      </c>
      <c r="M6" s="41"/>
      <c r="N6" s="6"/>
      <c r="O6" s="36"/>
      <c r="P6" s="15">
        <v>10.919</v>
      </c>
      <c r="Q6" s="15">
        <v>10.435499999999999</v>
      </c>
      <c r="R6" s="15">
        <v>1.101</v>
      </c>
      <c r="S6" s="15">
        <v>0.5595</v>
      </c>
      <c r="T6" s="15">
        <v>0.29099999999999998</v>
      </c>
      <c r="U6">
        <v>5.5</v>
      </c>
      <c r="V6">
        <f>($U6*P6)</f>
        <v>60.054500000000004</v>
      </c>
      <c r="W6">
        <f>($U6*Q6)</f>
        <v>57.395249999999997</v>
      </c>
      <c r="X6">
        <f>($U6*R6)</f>
        <v>6.0555000000000003</v>
      </c>
      <c r="Y6">
        <f>($U6*S6)</f>
        <v>3.0772499999999998</v>
      </c>
      <c r="Z6" s="9">
        <f>SUM(V6:V9)</f>
        <v>533.74775</v>
      </c>
      <c r="AA6" s="9">
        <f>SUM(W6:W9)</f>
        <v>520.24199999999996</v>
      </c>
      <c r="AB6" s="9">
        <f>SUM(X6:X9)</f>
        <v>54.748750000000001</v>
      </c>
      <c r="AC6" s="9">
        <f>SUM(Y6:Y9)</f>
        <v>19.3185</v>
      </c>
      <c r="AD6">
        <v>5.5</v>
      </c>
      <c r="AE6">
        <f>($AD6*P6)</f>
        <v>60.054500000000004</v>
      </c>
      <c r="AF6">
        <f>($AD6*Q6)</f>
        <v>57.395249999999997</v>
      </c>
      <c r="AG6">
        <f>($AD6*R6)</f>
        <v>6.0555000000000003</v>
      </c>
      <c r="AH6">
        <f>($AD6*S6)</f>
        <v>3.0772499999999998</v>
      </c>
      <c r="AI6" s="9">
        <f>SUM(AE6:AE9)</f>
        <v>533.74775</v>
      </c>
      <c r="AJ6" s="9">
        <f>SUM(AF6:AF9)</f>
        <v>520.24199999999996</v>
      </c>
      <c r="AK6" s="9">
        <f>SUM(AG6:AG9)</f>
        <v>54.748750000000001</v>
      </c>
      <c r="AL6" s="9">
        <f>SUM(AH6:AH9)</f>
        <v>19.3185</v>
      </c>
      <c r="AM6" s="6"/>
    </row>
    <row r="7" spans="1:39" x14ac:dyDescent="0.25">
      <c r="A7" s="18"/>
      <c r="B7" s="30"/>
      <c r="C7"/>
      <c r="D7" s="18">
        <v>327458</v>
      </c>
      <c r="E7" s="5">
        <v>10</v>
      </c>
      <c r="F7" s="16">
        <v>0.27234223880597014</v>
      </c>
      <c r="G7" s="15">
        <v>0.22867516119402975</v>
      </c>
      <c r="J7" s="27"/>
      <c r="O7" s="36"/>
      <c r="P7" s="15">
        <v>10.6785</v>
      </c>
      <c r="Q7" s="15">
        <v>10.404</v>
      </c>
      <c r="R7" s="15">
        <v>1.0985</v>
      </c>
      <c r="S7" s="15">
        <v>0.39750000000000002</v>
      </c>
      <c r="T7" s="15">
        <v>0.30549999999999999</v>
      </c>
      <c r="U7">
        <v>12</v>
      </c>
      <c r="V7">
        <f t="shared" ref="V7:X10" si="0">($U7*P7)</f>
        <v>128.142</v>
      </c>
      <c r="W7">
        <f t="shared" si="0"/>
        <v>124.848</v>
      </c>
      <c r="X7">
        <f t="shared" si="0"/>
        <v>13.182</v>
      </c>
      <c r="Y7">
        <f t="shared" ref="Y7:Y41" si="1">($U7*S7)</f>
        <v>4.7700000000000005</v>
      </c>
      <c r="Z7" s="9"/>
      <c r="AA7" s="9"/>
      <c r="AB7" s="9"/>
      <c r="AC7" s="9"/>
      <c r="AD7">
        <v>12</v>
      </c>
      <c r="AE7">
        <f t="shared" ref="AE7:AG9" si="2">($AD7*P7)</f>
        <v>128.142</v>
      </c>
      <c r="AF7">
        <f t="shared" si="2"/>
        <v>124.848</v>
      </c>
      <c r="AG7">
        <f t="shared" si="2"/>
        <v>13.182</v>
      </c>
      <c r="AH7">
        <f t="shared" ref="AH7:AH41" si="3">($AD7*S7)</f>
        <v>4.7700000000000005</v>
      </c>
      <c r="AI7" s="9"/>
      <c r="AJ7" s="9"/>
      <c r="AK7" s="9"/>
      <c r="AM7" s="6"/>
    </row>
    <row r="8" spans="1:39" x14ac:dyDescent="0.25">
      <c r="A8" s="18"/>
      <c r="B8" s="30"/>
      <c r="C8"/>
      <c r="D8" s="18">
        <v>327459</v>
      </c>
      <c r="E8" s="5">
        <v>25</v>
      </c>
      <c r="F8" s="16">
        <v>0.240030447761194</v>
      </c>
      <c r="G8" s="15">
        <v>0.26098695223880586</v>
      </c>
      <c r="J8" s="27"/>
      <c r="O8" s="36"/>
      <c r="P8" s="15">
        <v>10.661</v>
      </c>
      <c r="Q8" s="15">
        <v>10.404</v>
      </c>
      <c r="R8" s="15">
        <v>1.0840000000000001</v>
      </c>
      <c r="S8" s="15">
        <v>0.4345</v>
      </c>
      <c r="T8" s="15">
        <v>0.29499999999999998</v>
      </c>
      <c r="U8">
        <v>20</v>
      </c>
      <c r="V8">
        <f t="shared" si="0"/>
        <v>213.22</v>
      </c>
      <c r="W8">
        <f t="shared" si="0"/>
        <v>208.07999999999998</v>
      </c>
      <c r="X8">
        <f t="shared" si="0"/>
        <v>21.68</v>
      </c>
      <c r="Y8">
        <f t="shared" si="1"/>
        <v>8.69</v>
      </c>
      <c r="Z8" s="9"/>
      <c r="AA8" s="9"/>
      <c r="AB8" s="9"/>
      <c r="AC8" s="9"/>
      <c r="AD8">
        <v>20</v>
      </c>
      <c r="AE8">
        <f t="shared" si="2"/>
        <v>213.22</v>
      </c>
      <c r="AF8">
        <f t="shared" si="2"/>
        <v>208.07999999999998</v>
      </c>
      <c r="AG8">
        <f t="shared" si="2"/>
        <v>21.68</v>
      </c>
      <c r="AH8">
        <f t="shared" si="3"/>
        <v>8.69</v>
      </c>
      <c r="AI8" s="9"/>
      <c r="AJ8" s="9"/>
      <c r="AK8" s="9"/>
      <c r="AM8" s="6"/>
    </row>
    <row r="9" spans="1:39" x14ac:dyDescent="0.25">
      <c r="A9" s="18"/>
      <c r="B9" s="30"/>
      <c r="C9"/>
      <c r="D9" s="18">
        <v>327460</v>
      </c>
      <c r="E9" s="5">
        <v>50</v>
      </c>
      <c r="F9" s="16">
        <v>0.2631102985074627</v>
      </c>
      <c r="G9" s="15">
        <v>0.32450270149253724</v>
      </c>
      <c r="J9" s="27"/>
      <c r="O9" s="36"/>
      <c r="P9" s="15">
        <v>10.586500000000001</v>
      </c>
      <c r="Q9" s="15">
        <v>10.3935</v>
      </c>
      <c r="R9" s="15">
        <v>1.1065</v>
      </c>
      <c r="S9" s="15">
        <v>0.2225</v>
      </c>
      <c r="T9" s="15">
        <v>0.28499999999999998</v>
      </c>
      <c r="U9">
        <v>12.5</v>
      </c>
      <c r="V9">
        <f t="shared" si="0"/>
        <v>132.33125000000001</v>
      </c>
      <c r="W9">
        <f t="shared" si="0"/>
        <v>129.91874999999999</v>
      </c>
      <c r="X9">
        <f t="shared" si="0"/>
        <v>13.831250000000001</v>
      </c>
      <c r="Y9">
        <f t="shared" si="1"/>
        <v>2.78125</v>
      </c>
      <c r="Z9" s="9"/>
      <c r="AA9" s="9"/>
      <c r="AB9" s="9"/>
      <c r="AC9" s="9"/>
      <c r="AD9">
        <v>12.5</v>
      </c>
      <c r="AE9">
        <f t="shared" si="2"/>
        <v>132.33125000000001</v>
      </c>
      <c r="AF9">
        <f t="shared" si="2"/>
        <v>129.91874999999999</v>
      </c>
      <c r="AG9">
        <f t="shared" si="2"/>
        <v>13.831250000000001</v>
      </c>
      <c r="AH9">
        <f t="shared" si="3"/>
        <v>2.78125</v>
      </c>
      <c r="AI9" s="9"/>
      <c r="AJ9" s="9"/>
      <c r="AK9" s="9"/>
      <c r="AM9" s="6"/>
    </row>
    <row r="10" spans="1:39" x14ac:dyDescent="0.25">
      <c r="A10" s="31">
        <v>39861</v>
      </c>
      <c r="B10" s="2">
        <v>120600</v>
      </c>
      <c r="C10" s="14" t="s">
        <v>21</v>
      </c>
      <c r="D10" s="18">
        <v>327465</v>
      </c>
      <c r="E10" s="5">
        <v>1</v>
      </c>
      <c r="F10" s="16">
        <v>0.42592068018797002</v>
      </c>
      <c r="G10" s="15">
        <v>0.20565510741390972</v>
      </c>
      <c r="I10" s="27"/>
      <c r="J10" s="27"/>
      <c r="L10" s="28">
        <v>48</v>
      </c>
      <c r="M10" s="41"/>
      <c r="N10" s="6"/>
      <c r="O10" s="36"/>
      <c r="P10" s="15">
        <v>10.791</v>
      </c>
      <c r="Q10" s="15">
        <v>10.57</v>
      </c>
      <c r="R10" s="15">
        <v>1.129</v>
      </c>
      <c r="S10" s="15">
        <v>1.069</v>
      </c>
      <c r="T10" s="15">
        <v>0.28149999999999997</v>
      </c>
      <c r="U10">
        <v>5.5</v>
      </c>
      <c r="V10">
        <f t="shared" si="0"/>
        <v>59.350500000000004</v>
      </c>
      <c r="W10">
        <f t="shared" si="0"/>
        <v>58.135000000000005</v>
      </c>
      <c r="X10">
        <f t="shared" si="0"/>
        <v>6.2095000000000002</v>
      </c>
      <c r="Y10">
        <f t="shared" si="1"/>
        <v>5.8795000000000002</v>
      </c>
      <c r="Z10" s="9">
        <f>SUM(V10:V13)</f>
        <v>512.67874999999992</v>
      </c>
      <c r="AA10" s="9">
        <f>SUM(W10:W13)</f>
        <v>512.93200000000002</v>
      </c>
      <c r="AB10" s="9">
        <f>SUM(X10:X13)</f>
        <v>51.250499999999995</v>
      </c>
      <c r="AC10" s="9">
        <f>SUM(Y10:Y13)</f>
        <v>49.754249999999999</v>
      </c>
      <c r="AD10">
        <v>5.5</v>
      </c>
      <c r="AE10">
        <f t="shared" ref="AE10:AE41" si="4">($AD10*P10)</f>
        <v>59.350500000000004</v>
      </c>
      <c r="AF10">
        <f t="shared" ref="AF10:AF41" si="5">($AD10*Q10)</f>
        <v>58.135000000000005</v>
      </c>
      <c r="AG10">
        <f t="shared" ref="AG10:AG41" si="6">($AD10*R10)</f>
        <v>6.2095000000000002</v>
      </c>
      <c r="AH10">
        <f t="shared" si="3"/>
        <v>5.8795000000000002</v>
      </c>
      <c r="AI10" s="9">
        <f>SUM(AE10:AE13)</f>
        <v>512.67874999999992</v>
      </c>
      <c r="AJ10" s="9">
        <f>SUM(AF10:AF13)</f>
        <v>512.93200000000002</v>
      </c>
      <c r="AK10" s="9">
        <f>SUM(AG10:AG13)</f>
        <v>51.250499999999995</v>
      </c>
      <c r="AL10" s="9">
        <f>SUM(AH10:AH13)</f>
        <v>49.754249999999999</v>
      </c>
      <c r="AM10" s="6"/>
    </row>
    <row r="11" spans="1:39" x14ac:dyDescent="0.25">
      <c r="D11" s="18">
        <v>327466</v>
      </c>
      <c r="E11" s="5">
        <v>10</v>
      </c>
      <c r="F11" s="16">
        <v>0.39896367511278202</v>
      </c>
      <c r="G11" s="15">
        <v>0.22518169749360903</v>
      </c>
      <c r="H11" s="27"/>
      <c r="J11" s="27"/>
      <c r="N11" s="37"/>
      <c r="O11" s="37"/>
      <c r="P11" s="15">
        <v>10.7685</v>
      </c>
      <c r="Q11" s="15">
        <v>10.851000000000001</v>
      </c>
      <c r="R11" s="15">
        <v>1.0655000000000001</v>
      </c>
      <c r="S11" s="15">
        <v>0.4355</v>
      </c>
      <c r="T11" s="15">
        <v>0.29099999999999998</v>
      </c>
      <c r="U11">
        <v>12</v>
      </c>
      <c r="V11">
        <f t="shared" ref="V11:V41" si="7">($U11*P11)</f>
        <v>129.22199999999998</v>
      </c>
      <c r="W11">
        <f t="shared" ref="W11:W41" si="8">($U11*Q11)</f>
        <v>130.21200000000002</v>
      </c>
      <c r="X11">
        <f t="shared" ref="X11:X41" si="9">($U11*R11)</f>
        <v>12.786000000000001</v>
      </c>
      <c r="Y11">
        <f t="shared" si="1"/>
        <v>5.226</v>
      </c>
      <c r="Z11" s="9"/>
      <c r="AA11" s="9"/>
      <c r="AB11" s="9"/>
      <c r="AC11" s="9"/>
      <c r="AD11">
        <v>12</v>
      </c>
      <c r="AE11">
        <f t="shared" si="4"/>
        <v>129.22199999999998</v>
      </c>
      <c r="AF11">
        <f t="shared" si="5"/>
        <v>130.21200000000002</v>
      </c>
      <c r="AG11">
        <f t="shared" si="6"/>
        <v>12.786000000000001</v>
      </c>
      <c r="AH11">
        <f t="shared" si="3"/>
        <v>5.226</v>
      </c>
      <c r="AI11" s="9"/>
      <c r="AJ11" s="9"/>
      <c r="AK11" s="9"/>
      <c r="AM11" s="6"/>
    </row>
    <row r="12" spans="1:39" x14ac:dyDescent="0.25">
      <c r="A12" s="32"/>
      <c r="C12"/>
      <c r="D12" s="18">
        <v>327467</v>
      </c>
      <c r="E12" s="5">
        <v>25</v>
      </c>
      <c r="F12" s="16">
        <v>0.37200667003759397</v>
      </c>
      <c r="G12" s="15">
        <v>0.23818099009548868</v>
      </c>
      <c r="J12" s="27"/>
      <c r="N12" s="37"/>
      <c r="O12" s="37"/>
      <c r="P12" s="15">
        <v>9.6024999999999991</v>
      </c>
      <c r="Q12" s="15">
        <v>9.5904999999999987</v>
      </c>
      <c r="R12" s="15">
        <v>0.94900000000000007</v>
      </c>
      <c r="S12" s="15">
        <v>1.6739999999999999</v>
      </c>
      <c r="T12" s="15">
        <v>0.39449999999999996</v>
      </c>
      <c r="U12">
        <v>20</v>
      </c>
      <c r="V12">
        <f t="shared" si="7"/>
        <v>192.04999999999998</v>
      </c>
      <c r="W12">
        <f t="shared" si="8"/>
        <v>191.80999999999997</v>
      </c>
      <c r="X12">
        <f t="shared" si="9"/>
        <v>18.98</v>
      </c>
      <c r="Y12">
        <f t="shared" si="1"/>
        <v>33.479999999999997</v>
      </c>
      <c r="Z12" s="9"/>
      <c r="AA12" s="9"/>
      <c r="AB12" s="9"/>
      <c r="AC12" s="9"/>
      <c r="AD12">
        <v>20</v>
      </c>
      <c r="AE12">
        <f t="shared" si="4"/>
        <v>192.04999999999998</v>
      </c>
      <c r="AF12">
        <f t="shared" si="5"/>
        <v>191.80999999999997</v>
      </c>
      <c r="AG12">
        <f t="shared" si="6"/>
        <v>18.98</v>
      </c>
      <c r="AH12">
        <f t="shared" si="3"/>
        <v>33.479999999999997</v>
      </c>
      <c r="AI12" s="9"/>
      <c r="AJ12" s="9"/>
      <c r="AK12" s="9"/>
      <c r="AM12" s="6"/>
    </row>
    <row r="13" spans="1:39" x14ac:dyDescent="0.25">
      <c r="A13" s="32"/>
      <c r="C13"/>
      <c r="D13" s="18">
        <v>327468</v>
      </c>
      <c r="E13" s="5">
        <v>50</v>
      </c>
      <c r="F13" s="16">
        <v>0.43131208120300757</v>
      </c>
      <c r="G13" s="15">
        <v>0.30052247734323312</v>
      </c>
      <c r="H13" s="27"/>
      <c r="J13" s="27"/>
      <c r="N13" s="37"/>
      <c r="O13" s="37"/>
      <c r="P13" s="15">
        <v>10.564499999999999</v>
      </c>
      <c r="Q13" s="15">
        <v>10.622</v>
      </c>
      <c r="R13" s="15">
        <v>1.0620000000000001</v>
      </c>
      <c r="S13" s="15">
        <v>0.41349999999999998</v>
      </c>
      <c r="T13" s="15">
        <v>0.28399999999999997</v>
      </c>
      <c r="U13">
        <v>12.5</v>
      </c>
      <c r="V13">
        <f t="shared" si="7"/>
        <v>132.05624999999998</v>
      </c>
      <c r="W13">
        <f t="shared" si="8"/>
        <v>132.77500000000001</v>
      </c>
      <c r="X13">
        <f t="shared" si="9"/>
        <v>13.275</v>
      </c>
      <c r="Y13">
        <f t="shared" si="1"/>
        <v>5.1687499999999993</v>
      </c>
      <c r="Z13" s="9"/>
      <c r="AA13" s="9"/>
      <c r="AB13" s="9"/>
      <c r="AC13" s="9"/>
      <c r="AD13">
        <v>12.5</v>
      </c>
      <c r="AE13">
        <f t="shared" si="4"/>
        <v>132.05624999999998</v>
      </c>
      <c r="AF13">
        <f t="shared" si="5"/>
        <v>132.77500000000001</v>
      </c>
      <c r="AG13">
        <f t="shared" si="6"/>
        <v>13.275</v>
      </c>
      <c r="AH13">
        <f t="shared" si="3"/>
        <v>5.1687499999999993</v>
      </c>
      <c r="AI13" s="9"/>
      <c r="AJ13" s="9"/>
      <c r="AK13" s="9"/>
      <c r="AM13" s="6"/>
    </row>
    <row r="14" spans="1:39" x14ac:dyDescent="0.25">
      <c r="A14" s="32">
        <v>39889</v>
      </c>
      <c r="B14" s="2">
        <v>115800</v>
      </c>
      <c r="C14" s="14" t="s">
        <v>21</v>
      </c>
      <c r="D14" s="18">
        <v>327473</v>
      </c>
      <c r="E14" s="5">
        <v>1</v>
      </c>
      <c r="G14" s="27"/>
      <c r="J14" s="15"/>
      <c r="L14" s="28">
        <v>76</v>
      </c>
      <c r="M14" s="41"/>
      <c r="N14" s="6"/>
      <c r="O14" s="36"/>
      <c r="P14" s="15">
        <v>9.7059999999999995</v>
      </c>
      <c r="Q14" s="15">
        <v>10.1</v>
      </c>
      <c r="R14" s="15">
        <v>0.98250000000000004</v>
      </c>
      <c r="S14" s="15">
        <v>0.61650000000000005</v>
      </c>
      <c r="T14" s="15">
        <v>0.26500000000000001</v>
      </c>
      <c r="U14">
        <v>5.5</v>
      </c>
      <c r="V14">
        <f t="shared" si="7"/>
        <v>53.382999999999996</v>
      </c>
      <c r="W14">
        <f t="shared" si="8"/>
        <v>55.55</v>
      </c>
      <c r="X14">
        <f t="shared" si="9"/>
        <v>5.4037500000000005</v>
      </c>
      <c r="Y14">
        <f t="shared" si="1"/>
        <v>3.3907500000000002</v>
      </c>
      <c r="Z14" s="9">
        <f>SUM(V14:V17)</f>
        <v>478.10825</v>
      </c>
      <c r="AA14" s="9">
        <f>SUM(W14:W17)</f>
        <v>488.83000000000004</v>
      </c>
      <c r="AB14" s="9">
        <f>SUM(X14:X17)</f>
        <v>48.155249999999995</v>
      </c>
      <c r="AC14" s="9">
        <f>SUM(Y14:Y17)</f>
        <v>27.305750000000003</v>
      </c>
      <c r="AD14">
        <v>5.5</v>
      </c>
      <c r="AE14">
        <f t="shared" si="4"/>
        <v>53.382999999999996</v>
      </c>
      <c r="AF14">
        <f t="shared" si="5"/>
        <v>55.55</v>
      </c>
      <c r="AG14">
        <f t="shared" si="6"/>
        <v>5.4037500000000005</v>
      </c>
      <c r="AH14">
        <f t="shared" si="3"/>
        <v>3.3907500000000002</v>
      </c>
      <c r="AI14" s="9">
        <f>SUM(AE14:AE17)</f>
        <v>478.10825</v>
      </c>
      <c r="AJ14" s="9">
        <f>SUM(AF14:AF17)</f>
        <v>488.83000000000004</v>
      </c>
      <c r="AK14" s="9">
        <f>SUM(AG14:AG17)</f>
        <v>48.155249999999995</v>
      </c>
      <c r="AL14" s="9">
        <f>SUM(AH14:AH17)</f>
        <v>27.305750000000003</v>
      </c>
      <c r="AM14" s="6"/>
    </row>
    <row r="15" spans="1:39" x14ac:dyDescent="0.25">
      <c r="A15" s="32"/>
      <c r="C15"/>
      <c r="D15" s="18">
        <v>327474</v>
      </c>
      <c r="E15" s="5">
        <v>10</v>
      </c>
      <c r="F15" s="16">
        <v>0.38278947206766922</v>
      </c>
      <c r="G15" s="15">
        <v>0.26293677637857144</v>
      </c>
      <c r="J15" s="27"/>
      <c r="N15" s="37"/>
      <c r="O15" s="37"/>
      <c r="P15" s="15">
        <v>9.6819999999999986</v>
      </c>
      <c r="Q15" s="15">
        <v>10.0375</v>
      </c>
      <c r="R15" s="15">
        <v>0.95950000000000002</v>
      </c>
      <c r="S15" s="15">
        <v>0.44</v>
      </c>
      <c r="T15" s="15">
        <v>0.26500000000000001</v>
      </c>
      <c r="U15">
        <v>12</v>
      </c>
      <c r="V15">
        <f t="shared" si="7"/>
        <v>116.18399999999998</v>
      </c>
      <c r="W15">
        <f t="shared" si="8"/>
        <v>120.44999999999999</v>
      </c>
      <c r="X15">
        <f t="shared" si="9"/>
        <v>11.513999999999999</v>
      </c>
      <c r="Y15">
        <f t="shared" si="1"/>
        <v>5.28</v>
      </c>
      <c r="Z15" s="9"/>
      <c r="AA15" s="9"/>
      <c r="AB15" s="9"/>
      <c r="AC15" s="9"/>
      <c r="AD15">
        <v>12</v>
      </c>
      <c r="AE15">
        <f t="shared" si="4"/>
        <v>116.18399999999998</v>
      </c>
      <c r="AF15">
        <f t="shared" si="5"/>
        <v>120.44999999999999</v>
      </c>
      <c r="AG15">
        <f t="shared" si="6"/>
        <v>11.513999999999999</v>
      </c>
      <c r="AH15">
        <f t="shared" si="3"/>
        <v>5.28</v>
      </c>
      <c r="AI15" s="9"/>
      <c r="AJ15" s="9"/>
      <c r="AK15" s="9"/>
      <c r="AM15" s="6"/>
    </row>
    <row r="16" spans="1:39" x14ac:dyDescent="0.25">
      <c r="C16"/>
      <c r="D16" s="18">
        <v>327475</v>
      </c>
      <c r="E16" s="5">
        <v>25</v>
      </c>
      <c r="F16" s="16">
        <v>0.33965826394736842</v>
      </c>
      <c r="G16" s="15">
        <v>0.2706527273763159</v>
      </c>
      <c r="J16" s="27"/>
      <c r="N16" s="37"/>
      <c r="O16" s="37"/>
      <c r="P16" s="15">
        <v>9.3455000000000013</v>
      </c>
      <c r="Q16" s="15">
        <v>9.6415000000000006</v>
      </c>
      <c r="R16" s="15">
        <v>0.95</v>
      </c>
      <c r="S16" s="15">
        <v>0.63300000000000001</v>
      </c>
      <c r="T16" s="15">
        <v>0.27250000000000002</v>
      </c>
      <c r="U16">
        <v>20</v>
      </c>
      <c r="V16">
        <f t="shared" si="7"/>
        <v>186.91000000000003</v>
      </c>
      <c r="W16">
        <f t="shared" si="8"/>
        <v>192.83</v>
      </c>
      <c r="X16">
        <f t="shared" si="9"/>
        <v>19</v>
      </c>
      <c r="Y16">
        <f t="shared" si="1"/>
        <v>12.66</v>
      </c>
      <c r="Z16" s="9"/>
      <c r="AA16" s="9"/>
      <c r="AB16" s="9"/>
      <c r="AC16" s="9"/>
      <c r="AD16">
        <v>20</v>
      </c>
      <c r="AE16">
        <f t="shared" si="4"/>
        <v>186.91000000000003</v>
      </c>
      <c r="AF16">
        <f t="shared" si="5"/>
        <v>192.83</v>
      </c>
      <c r="AG16">
        <f t="shared" si="6"/>
        <v>19</v>
      </c>
      <c r="AH16">
        <f t="shared" si="3"/>
        <v>12.66</v>
      </c>
      <c r="AI16" s="9"/>
      <c r="AJ16" s="9"/>
      <c r="AK16" s="9"/>
      <c r="AM16" s="6"/>
    </row>
    <row r="17" spans="1:39" x14ac:dyDescent="0.25">
      <c r="A17" s="32"/>
      <c r="C17"/>
      <c r="D17" s="18">
        <v>327476</v>
      </c>
      <c r="E17" s="5">
        <v>50</v>
      </c>
      <c r="F17" s="16">
        <v>0.30191845684210528</v>
      </c>
      <c r="G17" s="15">
        <v>0.40854324601503755</v>
      </c>
      <c r="J17" s="27"/>
      <c r="N17" s="37"/>
      <c r="O17" s="37"/>
      <c r="P17" s="15">
        <v>9.7304999999999993</v>
      </c>
      <c r="Q17" s="15">
        <v>9.6</v>
      </c>
      <c r="R17" s="15">
        <v>0.97899999999999998</v>
      </c>
      <c r="S17" s="15">
        <v>0.47799999999999998</v>
      </c>
      <c r="T17" s="15">
        <v>0.26800000000000002</v>
      </c>
      <c r="U17">
        <v>12.5</v>
      </c>
      <c r="V17">
        <f t="shared" si="7"/>
        <v>121.63124999999999</v>
      </c>
      <c r="W17">
        <f t="shared" si="8"/>
        <v>120</v>
      </c>
      <c r="X17">
        <f t="shared" si="9"/>
        <v>12.237499999999999</v>
      </c>
      <c r="Y17">
        <f t="shared" si="1"/>
        <v>5.9749999999999996</v>
      </c>
      <c r="Z17" s="9"/>
      <c r="AA17" s="9"/>
      <c r="AB17" s="9"/>
      <c r="AC17" s="9"/>
      <c r="AD17">
        <v>12.5</v>
      </c>
      <c r="AE17">
        <f t="shared" si="4"/>
        <v>121.63124999999999</v>
      </c>
      <c r="AF17">
        <f t="shared" si="5"/>
        <v>120</v>
      </c>
      <c r="AG17">
        <f t="shared" si="6"/>
        <v>12.237499999999999</v>
      </c>
      <c r="AH17">
        <f t="shared" si="3"/>
        <v>5.9749999999999996</v>
      </c>
      <c r="AI17" s="9"/>
      <c r="AJ17" s="9"/>
      <c r="AK17" s="9"/>
      <c r="AM17" s="6"/>
    </row>
    <row r="18" spans="1:39" x14ac:dyDescent="0.25">
      <c r="A18" s="32">
        <v>39909</v>
      </c>
      <c r="B18" s="28">
        <v>113000</v>
      </c>
      <c r="C18" s="14" t="s">
        <v>21</v>
      </c>
      <c r="D18" s="18">
        <v>327481</v>
      </c>
      <c r="E18" s="5">
        <v>1</v>
      </c>
      <c r="F18" s="16">
        <v>0.50679169541353397</v>
      </c>
      <c r="G18" s="15">
        <v>0.2827590836469927</v>
      </c>
      <c r="J18" s="27"/>
      <c r="L18" s="28">
        <v>96</v>
      </c>
      <c r="M18" s="41"/>
      <c r="N18" s="6"/>
      <c r="O18" s="36"/>
      <c r="P18" s="15">
        <v>9.3330000000000002</v>
      </c>
      <c r="Q18" s="15">
        <v>10.443</v>
      </c>
      <c r="R18" s="15">
        <v>0.90800000000000003</v>
      </c>
      <c r="S18" s="15">
        <v>0.86799999999999999</v>
      </c>
      <c r="T18" s="15">
        <v>0.3105</v>
      </c>
      <c r="U18">
        <v>5.5</v>
      </c>
      <c r="V18">
        <f t="shared" si="7"/>
        <v>51.331499999999998</v>
      </c>
      <c r="W18">
        <f t="shared" si="8"/>
        <v>57.436499999999995</v>
      </c>
      <c r="X18">
        <f t="shared" si="9"/>
        <v>4.9939999999999998</v>
      </c>
      <c r="Y18">
        <f t="shared" si="1"/>
        <v>4.774</v>
      </c>
      <c r="Z18" s="9">
        <f>SUM(V18:V21)</f>
        <v>463.71350000000007</v>
      </c>
      <c r="AA18" s="9">
        <f>SUM(W18:W21)</f>
        <v>490.30049999999994</v>
      </c>
      <c r="AB18" s="9">
        <f>SUM(X18:X21)</f>
        <v>45.601999999999997</v>
      </c>
      <c r="AC18" s="9">
        <f>SUM(Y18:Y21)</f>
        <v>26.983000000000001</v>
      </c>
      <c r="AD18">
        <v>5.5</v>
      </c>
      <c r="AE18">
        <f t="shared" si="4"/>
        <v>51.331499999999998</v>
      </c>
      <c r="AF18">
        <f t="shared" si="5"/>
        <v>57.436499999999995</v>
      </c>
      <c r="AG18">
        <f t="shared" si="6"/>
        <v>4.9939999999999998</v>
      </c>
      <c r="AH18">
        <f t="shared" si="3"/>
        <v>4.774</v>
      </c>
      <c r="AI18" s="9">
        <f>SUM(AE18:AE21)</f>
        <v>463.71350000000007</v>
      </c>
      <c r="AJ18" s="9">
        <f>SUM(AF18:AF21)</f>
        <v>490.30049999999994</v>
      </c>
      <c r="AK18" s="9">
        <f>SUM(AG18:AG21)</f>
        <v>45.601999999999997</v>
      </c>
      <c r="AL18" s="9">
        <f>SUM(AH18:AH21)</f>
        <v>26.983000000000001</v>
      </c>
      <c r="AM18" s="6"/>
    </row>
    <row r="19" spans="1:39" x14ac:dyDescent="0.25">
      <c r="A19" s="32"/>
      <c r="C19"/>
      <c r="D19" s="18">
        <v>327482</v>
      </c>
      <c r="E19" s="5">
        <v>10</v>
      </c>
      <c r="F19" s="16">
        <v>0.57148850759398495</v>
      </c>
      <c r="G19" s="15">
        <v>0.32527618111090234</v>
      </c>
      <c r="J19" s="27"/>
      <c r="O19" s="36"/>
      <c r="P19" s="15">
        <v>9.2584999999999997</v>
      </c>
      <c r="Q19" s="15">
        <v>10.359500000000001</v>
      </c>
      <c r="R19" s="15">
        <v>0.89650000000000007</v>
      </c>
      <c r="S19" s="15">
        <v>0.71450000000000002</v>
      </c>
      <c r="T19" s="15">
        <v>0.30499999999999999</v>
      </c>
      <c r="U19">
        <v>12</v>
      </c>
      <c r="V19">
        <f t="shared" si="7"/>
        <v>111.102</v>
      </c>
      <c r="W19">
        <f t="shared" si="8"/>
        <v>124.31400000000001</v>
      </c>
      <c r="X19">
        <f t="shared" si="9"/>
        <v>10.758000000000001</v>
      </c>
      <c r="Y19">
        <f t="shared" si="1"/>
        <v>8.5739999999999998</v>
      </c>
      <c r="Z19" s="9"/>
      <c r="AA19" s="9"/>
      <c r="AB19" s="9"/>
      <c r="AC19" s="9"/>
      <c r="AD19">
        <v>12</v>
      </c>
      <c r="AE19">
        <f t="shared" si="4"/>
        <v>111.102</v>
      </c>
      <c r="AF19">
        <f t="shared" si="5"/>
        <v>124.31400000000001</v>
      </c>
      <c r="AG19">
        <f t="shared" si="6"/>
        <v>10.758000000000001</v>
      </c>
      <c r="AH19">
        <f t="shared" si="3"/>
        <v>8.5739999999999998</v>
      </c>
      <c r="AI19" s="9"/>
      <c r="AJ19" s="9"/>
      <c r="AK19" s="9"/>
      <c r="AM19" s="6"/>
    </row>
    <row r="20" spans="1:39" x14ac:dyDescent="0.25">
      <c r="A20" s="32"/>
      <c r="C20"/>
      <c r="D20" s="18">
        <v>327483</v>
      </c>
      <c r="E20" s="5">
        <v>25</v>
      </c>
      <c r="F20" s="16">
        <v>0.40435507612781957</v>
      </c>
      <c r="G20" s="15">
        <v>0.27763817824511278</v>
      </c>
      <c r="J20" s="27"/>
      <c r="O20" s="36"/>
      <c r="P20" s="15">
        <v>9.2040000000000006</v>
      </c>
      <c r="Q20" s="15">
        <v>9.8699999999999992</v>
      </c>
      <c r="R20" s="15">
        <v>0.90249999999999997</v>
      </c>
      <c r="S20" s="15">
        <v>0.48549999999999999</v>
      </c>
      <c r="T20" s="15">
        <v>0.29349999999999998</v>
      </c>
      <c r="U20">
        <v>20</v>
      </c>
      <c r="V20">
        <f t="shared" si="7"/>
        <v>184.08</v>
      </c>
      <c r="W20">
        <f t="shared" si="8"/>
        <v>197.39999999999998</v>
      </c>
      <c r="X20">
        <f t="shared" si="9"/>
        <v>18.05</v>
      </c>
      <c r="Y20">
        <f t="shared" si="1"/>
        <v>9.7099999999999991</v>
      </c>
      <c r="Z20" s="9"/>
      <c r="AA20" s="9"/>
      <c r="AB20" s="9"/>
      <c r="AC20" s="9"/>
      <c r="AD20">
        <v>20</v>
      </c>
      <c r="AE20">
        <f t="shared" si="4"/>
        <v>184.08</v>
      </c>
      <c r="AF20">
        <f t="shared" si="5"/>
        <v>197.39999999999998</v>
      </c>
      <c r="AG20">
        <f t="shared" si="6"/>
        <v>18.05</v>
      </c>
      <c r="AH20">
        <f t="shared" si="3"/>
        <v>9.7099999999999991</v>
      </c>
      <c r="AI20" s="9"/>
      <c r="AJ20" s="9"/>
      <c r="AK20" s="9"/>
      <c r="AM20" s="6"/>
    </row>
    <row r="21" spans="1:39" x14ac:dyDescent="0.25">
      <c r="B21" s="2"/>
      <c r="C21"/>
      <c r="D21" s="18">
        <v>327484</v>
      </c>
      <c r="E21" s="5">
        <v>50</v>
      </c>
      <c r="F21" s="16">
        <v>0.26417864973684213</v>
      </c>
      <c r="G21" s="15">
        <v>0.25247028530075183</v>
      </c>
      <c r="J21" s="27"/>
      <c r="O21" s="36"/>
      <c r="P21" s="15">
        <v>9.3760000000000012</v>
      </c>
      <c r="Q21" s="15">
        <v>8.8919999999999995</v>
      </c>
      <c r="R21" s="15">
        <v>0.94399999999999995</v>
      </c>
      <c r="S21" s="15">
        <v>0.314</v>
      </c>
      <c r="T21" s="15">
        <v>0.309</v>
      </c>
      <c r="U21">
        <v>12.5</v>
      </c>
      <c r="V21">
        <f t="shared" si="7"/>
        <v>117.20000000000002</v>
      </c>
      <c r="W21">
        <f t="shared" si="8"/>
        <v>111.14999999999999</v>
      </c>
      <c r="X21">
        <f t="shared" si="9"/>
        <v>11.799999999999999</v>
      </c>
      <c r="Y21">
        <f t="shared" si="1"/>
        <v>3.9249999999999998</v>
      </c>
      <c r="Z21" s="9"/>
      <c r="AA21" s="9"/>
      <c r="AB21" s="9"/>
      <c r="AC21" s="9"/>
      <c r="AD21">
        <v>12.5</v>
      </c>
      <c r="AE21">
        <f t="shared" si="4"/>
        <v>117.20000000000002</v>
      </c>
      <c r="AF21">
        <f t="shared" si="5"/>
        <v>111.14999999999999</v>
      </c>
      <c r="AG21">
        <f t="shared" si="6"/>
        <v>11.799999999999999</v>
      </c>
      <c r="AH21">
        <f t="shared" si="3"/>
        <v>3.9249999999999998</v>
      </c>
      <c r="AI21" s="9"/>
      <c r="AJ21" s="9"/>
      <c r="AK21" s="9"/>
      <c r="AM21" s="6"/>
    </row>
    <row r="22" spans="1:39" x14ac:dyDescent="0.25">
      <c r="A22" s="32">
        <v>39945</v>
      </c>
      <c r="B22" s="28">
        <v>100800</v>
      </c>
      <c r="C22" s="7" t="s">
        <v>21</v>
      </c>
      <c r="D22" s="18">
        <v>327497</v>
      </c>
      <c r="E22" s="5">
        <v>1</v>
      </c>
      <c r="F22" s="16">
        <v>6.2574167581453635</v>
      </c>
      <c r="G22" s="15">
        <v>1.0813953870213027</v>
      </c>
      <c r="J22" s="27"/>
      <c r="L22" s="28">
        <v>132</v>
      </c>
      <c r="M22" s="41"/>
      <c r="N22" s="6"/>
      <c r="O22" s="36"/>
      <c r="P22" s="15">
        <v>4.7729999999999997</v>
      </c>
      <c r="Q22" s="15">
        <v>7.2610000000000001</v>
      </c>
      <c r="R22" s="15">
        <v>0.58650000000000002</v>
      </c>
      <c r="S22" s="15">
        <v>1.984</v>
      </c>
      <c r="T22" s="15">
        <v>0.38350000000000001</v>
      </c>
      <c r="U22">
        <v>5.5</v>
      </c>
      <c r="V22">
        <f t="shared" si="7"/>
        <v>26.2515</v>
      </c>
      <c r="W22">
        <f t="shared" si="8"/>
        <v>39.935499999999998</v>
      </c>
      <c r="X22">
        <f t="shared" si="9"/>
        <v>3.2257500000000001</v>
      </c>
      <c r="Y22">
        <f t="shared" si="1"/>
        <v>10.911999999999999</v>
      </c>
      <c r="Z22" s="9">
        <f>SUM(V22:V25)</f>
        <v>355.03250000000003</v>
      </c>
      <c r="AA22" s="9">
        <f>SUM(W22:W25)</f>
        <v>377.15224999999998</v>
      </c>
      <c r="AB22" s="9">
        <f>SUM(X22:X25)</f>
        <v>39.313000000000002</v>
      </c>
      <c r="AC22" s="9">
        <f>SUM(Y22:Y25)</f>
        <v>48.108750000000001</v>
      </c>
      <c r="AD22">
        <v>5.5</v>
      </c>
      <c r="AE22">
        <f t="shared" si="4"/>
        <v>26.2515</v>
      </c>
      <c r="AF22">
        <f t="shared" si="5"/>
        <v>39.935499999999998</v>
      </c>
      <c r="AG22">
        <f t="shared" si="6"/>
        <v>3.2257500000000001</v>
      </c>
      <c r="AH22">
        <f t="shared" si="3"/>
        <v>10.911999999999999</v>
      </c>
      <c r="AI22" s="9">
        <f>SUM(AE22:AE25)</f>
        <v>355.03250000000003</v>
      </c>
      <c r="AJ22" s="9">
        <f>SUM(AF22:AF25)</f>
        <v>377.15224999999998</v>
      </c>
      <c r="AK22" s="9">
        <f>SUM(AG22:AG25)</f>
        <v>39.313000000000002</v>
      </c>
      <c r="AL22" s="9">
        <f>SUM(AH22:AH25)</f>
        <v>48.108750000000001</v>
      </c>
      <c r="AM22" s="6"/>
    </row>
    <row r="23" spans="1:39" x14ac:dyDescent="0.25">
      <c r="A23" s="32"/>
      <c r="C23"/>
      <c r="D23" s="18">
        <v>327498</v>
      </c>
      <c r="E23" s="5">
        <v>10</v>
      </c>
      <c r="F23" s="16">
        <v>6.4849591857142856</v>
      </c>
      <c r="G23" s="15">
        <v>1.4591158167857154</v>
      </c>
      <c r="J23" s="27"/>
      <c r="O23" s="36"/>
      <c r="P23" s="15">
        <v>5.8304999999999998</v>
      </c>
      <c r="Q23" s="15">
        <v>7.3339999999999996</v>
      </c>
      <c r="R23" s="15">
        <v>0.67799999999999994</v>
      </c>
      <c r="S23" s="15">
        <v>0.624</v>
      </c>
      <c r="T23" s="15">
        <v>0.44650000000000001</v>
      </c>
      <c r="U23">
        <v>12</v>
      </c>
      <c r="V23">
        <f t="shared" si="7"/>
        <v>69.965999999999994</v>
      </c>
      <c r="W23">
        <f t="shared" si="8"/>
        <v>88.007999999999996</v>
      </c>
      <c r="X23">
        <f t="shared" si="9"/>
        <v>8.1359999999999992</v>
      </c>
      <c r="Y23">
        <f t="shared" si="1"/>
        <v>7.4879999999999995</v>
      </c>
      <c r="Z23" s="9"/>
      <c r="AA23" s="9"/>
      <c r="AB23" s="9"/>
      <c r="AC23" s="9"/>
      <c r="AD23">
        <v>12</v>
      </c>
      <c r="AE23">
        <f t="shared" si="4"/>
        <v>69.965999999999994</v>
      </c>
      <c r="AF23">
        <f t="shared" si="5"/>
        <v>88.007999999999996</v>
      </c>
      <c r="AG23">
        <f t="shared" si="6"/>
        <v>8.1359999999999992</v>
      </c>
      <c r="AH23">
        <f t="shared" si="3"/>
        <v>7.4879999999999995</v>
      </c>
      <c r="AI23" s="9"/>
      <c r="AJ23" s="9"/>
      <c r="AK23" s="9"/>
      <c r="AM23" s="6"/>
    </row>
    <row r="24" spans="1:39" x14ac:dyDescent="0.25">
      <c r="A24" s="32"/>
      <c r="C24"/>
      <c r="D24" s="18">
        <v>327499</v>
      </c>
      <c r="E24" s="5">
        <v>25</v>
      </c>
      <c r="F24" s="16">
        <v>1.4399890526315788</v>
      </c>
      <c r="G24" s="15">
        <v>0.47519638736842129</v>
      </c>
      <c r="J24" s="27"/>
      <c r="O24" s="36"/>
      <c r="P24" s="15">
        <v>7.6920000000000002</v>
      </c>
      <c r="Q24" s="15">
        <v>7.5519999999999996</v>
      </c>
      <c r="R24" s="15">
        <v>0.82850000000000001</v>
      </c>
      <c r="S24" s="15">
        <v>1.002</v>
      </c>
      <c r="T24" s="15">
        <v>0.378</v>
      </c>
      <c r="U24">
        <v>20</v>
      </c>
      <c r="V24">
        <f t="shared" si="7"/>
        <v>153.84</v>
      </c>
      <c r="W24">
        <f t="shared" si="8"/>
        <v>151.04</v>
      </c>
      <c r="X24">
        <f t="shared" si="9"/>
        <v>16.57</v>
      </c>
      <c r="Y24">
        <f t="shared" si="1"/>
        <v>20.04</v>
      </c>
      <c r="Z24" s="9"/>
      <c r="AA24" s="9"/>
      <c r="AB24" s="9"/>
      <c r="AC24" s="9"/>
      <c r="AD24">
        <v>20</v>
      </c>
      <c r="AE24">
        <f t="shared" si="4"/>
        <v>153.84</v>
      </c>
      <c r="AF24">
        <f t="shared" si="5"/>
        <v>151.04</v>
      </c>
      <c r="AG24">
        <f t="shared" si="6"/>
        <v>16.57</v>
      </c>
      <c r="AH24">
        <f t="shared" si="3"/>
        <v>20.04</v>
      </c>
      <c r="AI24" s="9"/>
      <c r="AJ24" s="9"/>
      <c r="AK24" s="9"/>
      <c r="AM24" s="6"/>
    </row>
    <row r="25" spans="1:39" x14ac:dyDescent="0.25">
      <c r="C25"/>
      <c r="D25" s="18">
        <v>327500</v>
      </c>
      <c r="E25" s="5">
        <v>50</v>
      </c>
      <c r="F25" s="16">
        <v>0.8777076130325816</v>
      </c>
      <c r="G25" s="15">
        <v>0.41732254163408483</v>
      </c>
      <c r="J25" s="27"/>
      <c r="O25" s="36"/>
      <c r="P25" s="15">
        <v>8.3979999999999997</v>
      </c>
      <c r="Q25" s="15">
        <v>7.8535000000000004</v>
      </c>
      <c r="R25" s="15">
        <v>0.91050000000000009</v>
      </c>
      <c r="S25" s="15">
        <v>0.77350000000000008</v>
      </c>
      <c r="T25" s="15">
        <v>0.38150000000000001</v>
      </c>
      <c r="U25">
        <v>12.5</v>
      </c>
      <c r="V25">
        <f t="shared" si="7"/>
        <v>104.97499999999999</v>
      </c>
      <c r="W25">
        <f t="shared" si="8"/>
        <v>98.168750000000003</v>
      </c>
      <c r="X25">
        <f t="shared" si="9"/>
        <v>11.381250000000001</v>
      </c>
      <c r="Y25">
        <f t="shared" si="1"/>
        <v>9.6687500000000011</v>
      </c>
      <c r="Z25" s="9"/>
      <c r="AA25" s="9"/>
      <c r="AB25" s="9"/>
      <c r="AC25" s="9"/>
      <c r="AD25">
        <v>12.5</v>
      </c>
      <c r="AE25">
        <f t="shared" si="4"/>
        <v>104.97499999999999</v>
      </c>
      <c r="AF25">
        <f t="shared" si="5"/>
        <v>98.168750000000003</v>
      </c>
      <c r="AG25">
        <f t="shared" si="6"/>
        <v>11.381250000000001</v>
      </c>
      <c r="AH25">
        <f t="shared" si="3"/>
        <v>9.6687500000000011</v>
      </c>
      <c r="AI25" s="9"/>
      <c r="AJ25" s="9"/>
      <c r="AK25" s="9"/>
      <c r="AM25" s="6"/>
    </row>
    <row r="26" spans="1:39" x14ac:dyDescent="0.25">
      <c r="A26" s="32">
        <v>39980</v>
      </c>
      <c r="B26" s="28">
        <v>133848</v>
      </c>
      <c r="C26" s="7" t="s">
        <v>21</v>
      </c>
      <c r="D26" s="18">
        <v>340537</v>
      </c>
      <c r="E26" s="5">
        <v>1</v>
      </c>
      <c r="F26" s="16">
        <v>3.195404278696742</v>
      </c>
      <c r="G26" s="15">
        <v>1.1639225799699251</v>
      </c>
      <c r="J26" s="27"/>
      <c r="L26" s="28">
        <v>167</v>
      </c>
      <c r="M26" s="41"/>
      <c r="N26" s="6"/>
      <c r="O26" s="36"/>
      <c r="P26" s="15">
        <v>0.67200000000000004</v>
      </c>
      <c r="Q26" s="15">
        <v>2.6604999999999999</v>
      </c>
      <c r="R26" s="15">
        <v>0.27649999999999997</v>
      </c>
      <c r="S26" s="15">
        <v>0.64200000000000002</v>
      </c>
      <c r="T26" s="15">
        <v>0.13900000000000001</v>
      </c>
      <c r="U26">
        <v>5.5</v>
      </c>
      <c r="V26">
        <f t="shared" si="7"/>
        <v>3.6960000000000002</v>
      </c>
      <c r="W26">
        <f t="shared" si="8"/>
        <v>14.63275</v>
      </c>
      <c r="X26">
        <f t="shared" si="9"/>
        <v>1.5207499999999998</v>
      </c>
      <c r="Y26">
        <f t="shared" si="1"/>
        <v>3.5310000000000001</v>
      </c>
      <c r="Z26" s="9">
        <f>SUM(V26:V29)</f>
        <v>178.70124999999999</v>
      </c>
      <c r="AA26" s="9">
        <f>SUM(W26:W29)</f>
        <v>136.27024999999998</v>
      </c>
      <c r="AB26" s="9">
        <f>SUM(X26:X29)</f>
        <v>31.787000000000003</v>
      </c>
      <c r="AC26" s="9">
        <f>SUM(Y26:Y29)</f>
        <v>52.914750000000005</v>
      </c>
      <c r="AD26">
        <v>5.5</v>
      </c>
      <c r="AE26">
        <f t="shared" si="4"/>
        <v>3.6960000000000002</v>
      </c>
      <c r="AF26">
        <f t="shared" si="5"/>
        <v>14.63275</v>
      </c>
      <c r="AG26">
        <f t="shared" si="6"/>
        <v>1.5207499999999998</v>
      </c>
      <c r="AH26">
        <f t="shared" si="3"/>
        <v>3.5310000000000001</v>
      </c>
      <c r="AI26" s="9">
        <f>SUM(AE26:AE29)</f>
        <v>178.70124999999999</v>
      </c>
      <c r="AJ26" s="9">
        <f>SUM(AF26:AF29)</f>
        <v>136.27024999999998</v>
      </c>
      <c r="AK26" s="9">
        <f>SUM(AG26:AG29)</f>
        <v>31.787000000000003</v>
      </c>
      <c r="AL26" s="9">
        <f>SUM(AH26:AH29)</f>
        <v>52.914750000000005</v>
      </c>
      <c r="AM26" s="6"/>
    </row>
    <row r="27" spans="1:39" x14ac:dyDescent="0.25">
      <c r="A27" s="32"/>
      <c r="C27"/>
      <c r="D27" s="18">
        <v>340538</v>
      </c>
      <c r="E27" s="5">
        <v>10</v>
      </c>
      <c r="F27" s="16">
        <v>5.574789475438596</v>
      </c>
      <c r="G27" s="15">
        <v>1.5370490982280722</v>
      </c>
      <c r="H27" s="19"/>
      <c r="J27" s="27"/>
      <c r="P27" s="15">
        <v>2.0569999999999999</v>
      </c>
      <c r="Q27" s="15">
        <v>1.3774999999999999</v>
      </c>
      <c r="R27" s="15">
        <v>0.51</v>
      </c>
      <c r="S27" s="15">
        <v>0.74250000000000005</v>
      </c>
      <c r="T27" s="15">
        <v>0.3135</v>
      </c>
      <c r="U27">
        <v>12</v>
      </c>
      <c r="V27">
        <f t="shared" si="7"/>
        <v>24.683999999999997</v>
      </c>
      <c r="W27">
        <f t="shared" si="8"/>
        <v>16.53</v>
      </c>
      <c r="X27">
        <f t="shared" si="9"/>
        <v>6.12</v>
      </c>
      <c r="Y27">
        <f t="shared" si="1"/>
        <v>8.91</v>
      </c>
      <c r="Z27" s="9"/>
      <c r="AA27" s="9"/>
      <c r="AB27" s="9"/>
      <c r="AC27" s="9"/>
      <c r="AD27">
        <v>12</v>
      </c>
      <c r="AE27">
        <f t="shared" si="4"/>
        <v>24.683999999999997</v>
      </c>
      <c r="AF27">
        <f t="shared" si="5"/>
        <v>16.53</v>
      </c>
      <c r="AG27">
        <f t="shared" si="6"/>
        <v>6.12</v>
      </c>
      <c r="AH27">
        <f t="shared" si="3"/>
        <v>8.91</v>
      </c>
      <c r="AI27" s="9"/>
      <c r="AJ27" s="9"/>
      <c r="AK27" s="9"/>
      <c r="AM27" s="6"/>
    </row>
    <row r="28" spans="1:39" x14ac:dyDescent="0.25">
      <c r="C28"/>
      <c r="D28" s="18">
        <v>340539</v>
      </c>
      <c r="E28" s="5">
        <v>25</v>
      </c>
      <c r="F28" s="16">
        <v>1.919985403508772</v>
      </c>
      <c r="G28" s="15">
        <v>0.88895324182456126</v>
      </c>
      <c r="J28" s="27"/>
      <c r="O28" s="36"/>
      <c r="P28" s="15">
        <v>3.6719999999999997</v>
      </c>
      <c r="Q28" s="15">
        <v>2.2685</v>
      </c>
      <c r="R28" s="15">
        <v>0.66949999999999998</v>
      </c>
      <c r="S28" s="15">
        <v>1.2765</v>
      </c>
      <c r="T28" s="15">
        <v>0.32200000000000001</v>
      </c>
      <c r="U28">
        <v>20</v>
      </c>
      <c r="V28">
        <f t="shared" si="7"/>
        <v>73.44</v>
      </c>
      <c r="W28">
        <f t="shared" si="8"/>
        <v>45.37</v>
      </c>
      <c r="X28">
        <f t="shared" si="9"/>
        <v>13.39</v>
      </c>
      <c r="Y28">
        <f t="shared" si="1"/>
        <v>25.53</v>
      </c>
      <c r="Z28" s="9"/>
      <c r="AA28" s="9"/>
      <c r="AB28" s="9"/>
      <c r="AC28" s="9"/>
      <c r="AD28">
        <v>20</v>
      </c>
      <c r="AE28">
        <f t="shared" si="4"/>
        <v>73.44</v>
      </c>
      <c r="AF28">
        <f t="shared" si="5"/>
        <v>45.37</v>
      </c>
      <c r="AG28">
        <f t="shared" si="6"/>
        <v>13.39</v>
      </c>
      <c r="AH28">
        <f t="shared" si="3"/>
        <v>25.53</v>
      </c>
      <c r="AI28" s="9"/>
      <c r="AJ28" s="9"/>
      <c r="AK28" s="9"/>
      <c r="AM28" s="6"/>
    </row>
    <row r="29" spans="1:39" x14ac:dyDescent="0.25">
      <c r="C29"/>
      <c r="D29" s="18">
        <v>340540</v>
      </c>
      <c r="E29" s="5">
        <v>50</v>
      </c>
      <c r="F29" s="16">
        <v>0.75427997994987461</v>
      </c>
      <c r="G29" s="15">
        <v>0.74138864938345861</v>
      </c>
      <c r="J29" s="27"/>
      <c r="O29" s="36"/>
      <c r="P29" s="15">
        <v>6.1504999999999992</v>
      </c>
      <c r="Q29" s="15">
        <v>4.7789999999999999</v>
      </c>
      <c r="R29" s="15">
        <v>0.86050000000000004</v>
      </c>
      <c r="S29" s="15">
        <v>1.1955</v>
      </c>
      <c r="T29" s="15">
        <v>0.35549999999999998</v>
      </c>
      <c r="U29">
        <v>12.5</v>
      </c>
      <c r="V29">
        <f t="shared" si="7"/>
        <v>76.881249999999994</v>
      </c>
      <c r="W29">
        <f t="shared" si="8"/>
        <v>59.737499999999997</v>
      </c>
      <c r="X29">
        <f t="shared" si="9"/>
        <v>10.756250000000001</v>
      </c>
      <c r="Y29">
        <f t="shared" si="1"/>
        <v>14.94375</v>
      </c>
      <c r="Z29" s="9"/>
      <c r="AA29" s="9"/>
      <c r="AB29" s="9"/>
      <c r="AC29" s="9"/>
      <c r="AD29">
        <v>12.5</v>
      </c>
      <c r="AE29">
        <f t="shared" si="4"/>
        <v>76.881249999999994</v>
      </c>
      <c r="AF29">
        <f t="shared" si="5"/>
        <v>59.737499999999997</v>
      </c>
      <c r="AG29">
        <f t="shared" si="6"/>
        <v>10.756250000000001</v>
      </c>
      <c r="AH29">
        <f t="shared" si="3"/>
        <v>14.94375</v>
      </c>
      <c r="AI29" s="9"/>
      <c r="AJ29" s="9"/>
      <c r="AK29" s="9"/>
      <c r="AM29" s="6"/>
    </row>
    <row r="30" spans="1:39" x14ac:dyDescent="0.25">
      <c r="A30" s="32">
        <v>40008</v>
      </c>
      <c r="B30" s="28">
        <v>133338</v>
      </c>
      <c r="C30" s="7" t="s">
        <v>21</v>
      </c>
      <c r="D30" s="18">
        <v>340569</v>
      </c>
      <c r="E30" s="5">
        <v>1</v>
      </c>
      <c r="F30" s="16">
        <v>1.0834203348370928</v>
      </c>
      <c r="G30" s="15">
        <v>0.6676063531629074</v>
      </c>
      <c r="J30" s="27"/>
      <c r="L30" s="28">
        <v>195</v>
      </c>
      <c r="M30" s="41"/>
      <c r="N30" s="6"/>
      <c r="O30" s="36"/>
      <c r="P30" s="15"/>
      <c r="Q30" s="15"/>
      <c r="R30" s="15"/>
      <c r="S30" s="15"/>
      <c r="T30" s="15"/>
      <c r="U30">
        <v>5.5</v>
      </c>
      <c r="V30">
        <f t="shared" si="7"/>
        <v>0</v>
      </c>
      <c r="W30">
        <f t="shared" si="8"/>
        <v>0</v>
      </c>
      <c r="X30">
        <f t="shared" si="9"/>
        <v>0</v>
      </c>
      <c r="Y30">
        <f t="shared" si="1"/>
        <v>0</v>
      </c>
      <c r="Z30" s="9">
        <f>SUM(V30:V33)</f>
        <v>0</v>
      </c>
      <c r="AA30" s="9">
        <f>SUM(W30:W33)</f>
        <v>0</v>
      </c>
      <c r="AB30" s="9">
        <f>SUM(X30:X33)</f>
        <v>0</v>
      </c>
      <c r="AC30" s="9">
        <f>SUM(Y30:Y33)</f>
        <v>0</v>
      </c>
      <c r="AD30">
        <v>5.5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3"/>
        <v>0</v>
      </c>
      <c r="AI30" s="9">
        <f>SUM(AE30:AE33)</f>
        <v>0</v>
      </c>
      <c r="AJ30" s="9">
        <f>SUM(AF30:AF33)</f>
        <v>0</v>
      </c>
      <c r="AK30" s="9">
        <f>SUM(AG30:AG33)</f>
        <v>0</v>
      </c>
      <c r="AL30" s="9">
        <f>SUM(AH30:AH33)</f>
        <v>0</v>
      </c>
      <c r="AM30" s="6"/>
    </row>
    <row r="31" spans="1:39" x14ac:dyDescent="0.25">
      <c r="C31"/>
      <c r="D31" s="18">
        <v>340570</v>
      </c>
      <c r="E31" s="5">
        <v>10</v>
      </c>
      <c r="F31" s="16">
        <v>1.2617046937343357</v>
      </c>
      <c r="G31" s="15">
        <v>0.78115977559899752</v>
      </c>
      <c r="J31" s="27"/>
      <c r="O31" s="36"/>
      <c r="P31" s="15"/>
      <c r="Q31" s="15"/>
      <c r="R31" s="15"/>
      <c r="S31" s="15"/>
      <c r="T31" s="15"/>
      <c r="U31">
        <v>12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"/>
        <v>0</v>
      </c>
      <c r="Z31" s="9"/>
      <c r="AA31" s="9"/>
      <c r="AB31" s="9"/>
      <c r="AC31" s="9"/>
      <c r="AD31">
        <v>12</v>
      </c>
      <c r="AE31">
        <f t="shared" si="4"/>
        <v>0</v>
      </c>
      <c r="AF31">
        <f t="shared" si="5"/>
        <v>0</v>
      </c>
      <c r="AG31">
        <f t="shared" si="6"/>
        <v>0</v>
      </c>
      <c r="AH31">
        <f t="shared" si="3"/>
        <v>0</v>
      </c>
      <c r="AI31" s="9"/>
      <c r="AJ31" s="9"/>
      <c r="AK31" s="9"/>
      <c r="AM31" s="6"/>
    </row>
    <row r="32" spans="1:39" x14ac:dyDescent="0.25">
      <c r="C32"/>
      <c r="D32" s="18">
        <v>340571</v>
      </c>
      <c r="E32" s="5">
        <v>25</v>
      </c>
      <c r="F32" s="16">
        <v>0.40974647714285717</v>
      </c>
      <c r="G32" s="15">
        <v>0.40052718140714294</v>
      </c>
      <c r="J32" s="27"/>
      <c r="O32" s="36"/>
      <c r="P32" s="15"/>
      <c r="Q32" s="15"/>
      <c r="R32" s="15"/>
      <c r="S32" s="15"/>
      <c r="T32" s="15"/>
      <c r="U32">
        <v>20</v>
      </c>
      <c r="V32">
        <f t="shared" si="7"/>
        <v>0</v>
      </c>
      <c r="W32">
        <f t="shared" si="8"/>
        <v>0</v>
      </c>
      <c r="X32">
        <f t="shared" si="9"/>
        <v>0</v>
      </c>
      <c r="Y32">
        <f t="shared" si="1"/>
        <v>0</v>
      </c>
      <c r="Z32" s="9"/>
      <c r="AA32" s="9"/>
      <c r="AB32" s="9"/>
      <c r="AC32" s="9"/>
      <c r="AD32">
        <v>20</v>
      </c>
      <c r="AE32">
        <f t="shared" si="4"/>
        <v>0</v>
      </c>
      <c r="AF32">
        <f t="shared" si="5"/>
        <v>0</v>
      </c>
      <c r="AG32">
        <f t="shared" si="6"/>
        <v>0</v>
      </c>
      <c r="AH32">
        <f t="shared" si="3"/>
        <v>0</v>
      </c>
      <c r="AI32" s="9"/>
      <c r="AJ32" s="9"/>
      <c r="AK32" s="9"/>
      <c r="AM32" s="6"/>
    </row>
    <row r="33" spans="1:39" x14ac:dyDescent="0.25">
      <c r="C33"/>
      <c r="D33" s="18">
        <v>340572</v>
      </c>
      <c r="E33" s="5">
        <v>50</v>
      </c>
      <c r="F33" s="16">
        <v>0.28035285278195493</v>
      </c>
      <c r="G33" s="15">
        <v>0.50123855236804504</v>
      </c>
      <c r="I33" s="34"/>
      <c r="J33" s="33"/>
      <c r="O33" s="36"/>
      <c r="P33" s="15"/>
      <c r="Q33" s="15"/>
      <c r="R33" s="15"/>
      <c r="S33" s="15"/>
      <c r="T33" s="15"/>
      <c r="U33">
        <v>12.5</v>
      </c>
      <c r="V33">
        <f t="shared" si="7"/>
        <v>0</v>
      </c>
      <c r="W33">
        <f t="shared" si="8"/>
        <v>0</v>
      </c>
      <c r="X33">
        <f t="shared" si="9"/>
        <v>0</v>
      </c>
      <c r="Y33">
        <f t="shared" si="1"/>
        <v>0</v>
      </c>
      <c r="Z33" s="9"/>
      <c r="AA33" s="9"/>
      <c r="AB33" s="9"/>
      <c r="AC33" s="9"/>
      <c r="AD33">
        <v>12.5</v>
      </c>
      <c r="AE33">
        <f t="shared" si="4"/>
        <v>0</v>
      </c>
      <c r="AF33">
        <f t="shared" si="5"/>
        <v>0</v>
      </c>
      <c r="AG33">
        <f t="shared" si="6"/>
        <v>0</v>
      </c>
      <c r="AH33">
        <f t="shared" si="3"/>
        <v>0</v>
      </c>
      <c r="AI33" s="9"/>
      <c r="AJ33" s="9"/>
      <c r="AK33" s="9"/>
      <c r="AM33" s="6"/>
    </row>
    <row r="34" spans="1:39" x14ac:dyDescent="0.25">
      <c r="A34" s="32">
        <v>40043</v>
      </c>
      <c r="B34" s="28">
        <v>140607</v>
      </c>
      <c r="C34" s="7" t="s">
        <v>21</v>
      </c>
      <c r="D34" s="18">
        <v>340609</v>
      </c>
      <c r="E34" s="5">
        <v>1</v>
      </c>
      <c r="F34"/>
      <c r="G34"/>
      <c r="I34" s="27"/>
      <c r="J34" s="15"/>
      <c r="L34" s="28">
        <v>230</v>
      </c>
      <c r="M34" s="41"/>
      <c r="N34" s="6"/>
      <c r="O34" s="36"/>
      <c r="P34" s="15"/>
      <c r="Q34" s="15"/>
      <c r="R34" s="15"/>
      <c r="S34" s="15"/>
      <c r="T34" s="15"/>
      <c r="U34">
        <v>5.5</v>
      </c>
      <c r="V34">
        <f t="shared" si="7"/>
        <v>0</v>
      </c>
      <c r="W34">
        <f t="shared" si="8"/>
        <v>0</v>
      </c>
      <c r="X34">
        <f t="shared" si="9"/>
        <v>0</v>
      </c>
      <c r="Y34">
        <f t="shared" si="1"/>
        <v>0</v>
      </c>
      <c r="Z34" s="9">
        <f>SUM(V34:V37)</f>
        <v>0</v>
      </c>
      <c r="AA34" s="9">
        <f>SUM(W34:W37)</f>
        <v>0</v>
      </c>
      <c r="AB34" s="9">
        <f>SUM(X34:X37)</f>
        <v>0</v>
      </c>
      <c r="AC34" s="9">
        <f>SUM(Y34:Y37)</f>
        <v>0</v>
      </c>
      <c r="AD34">
        <v>5.5</v>
      </c>
      <c r="AE34">
        <f t="shared" si="4"/>
        <v>0</v>
      </c>
      <c r="AF34">
        <f t="shared" si="5"/>
        <v>0</v>
      </c>
      <c r="AG34">
        <f t="shared" si="6"/>
        <v>0</v>
      </c>
      <c r="AH34">
        <f t="shared" si="3"/>
        <v>0</v>
      </c>
      <c r="AI34" s="9">
        <f>SUM(AE34:AE37)</f>
        <v>0</v>
      </c>
      <c r="AJ34" s="9">
        <f>SUM(AF34:AF37)</f>
        <v>0</v>
      </c>
      <c r="AK34" s="9">
        <f>SUM(AG34:AG37)</f>
        <v>0</v>
      </c>
      <c r="AL34" s="9">
        <f>SUM(AH34:AH37)</f>
        <v>0</v>
      </c>
      <c r="AM34" s="6"/>
    </row>
    <row r="35" spans="1:39" x14ac:dyDescent="0.25">
      <c r="A35" s="32"/>
      <c r="C35"/>
      <c r="D35" s="18">
        <v>340910</v>
      </c>
      <c r="E35" s="5">
        <v>10</v>
      </c>
      <c r="F35" s="16">
        <v>1.7142726817042606</v>
      </c>
      <c r="G35" s="15">
        <v>0.58394984629573943</v>
      </c>
      <c r="J35" s="27"/>
      <c r="O35" s="36"/>
      <c r="P35" s="15"/>
      <c r="Q35" s="15"/>
      <c r="R35" s="15"/>
      <c r="S35" s="15"/>
      <c r="T35" s="15"/>
      <c r="U35">
        <v>12</v>
      </c>
      <c r="V35">
        <f t="shared" si="7"/>
        <v>0</v>
      </c>
      <c r="W35">
        <f t="shared" si="8"/>
        <v>0</v>
      </c>
      <c r="X35">
        <f t="shared" si="9"/>
        <v>0</v>
      </c>
      <c r="Y35">
        <f t="shared" si="1"/>
        <v>0</v>
      </c>
      <c r="Z35" s="9"/>
      <c r="AA35" s="9"/>
      <c r="AB35" s="9"/>
      <c r="AC35" s="9"/>
      <c r="AD35">
        <v>12</v>
      </c>
      <c r="AE35">
        <f t="shared" si="4"/>
        <v>0</v>
      </c>
      <c r="AF35">
        <f t="shared" si="5"/>
        <v>0</v>
      </c>
      <c r="AG35">
        <f t="shared" si="6"/>
        <v>0</v>
      </c>
      <c r="AH35">
        <f t="shared" si="3"/>
        <v>0</v>
      </c>
      <c r="AI35" s="9"/>
      <c r="AJ35" s="9"/>
      <c r="AK35" s="9"/>
      <c r="AM35" s="6"/>
    </row>
    <row r="36" spans="1:39" x14ac:dyDescent="0.25">
      <c r="A36" s="32"/>
      <c r="C36"/>
      <c r="D36" s="18">
        <v>341211</v>
      </c>
      <c r="E36" s="5">
        <v>25</v>
      </c>
      <c r="F36" s="16">
        <v>0.51757449744360906</v>
      </c>
      <c r="G36" s="15">
        <v>0.37157535795639113</v>
      </c>
      <c r="J36" s="27"/>
      <c r="O36" s="36"/>
      <c r="P36" s="15"/>
      <c r="Q36" s="15"/>
      <c r="R36" s="15"/>
      <c r="S36" s="15"/>
      <c r="T36" s="15"/>
      <c r="U36">
        <v>20</v>
      </c>
      <c r="V36">
        <f t="shared" si="7"/>
        <v>0</v>
      </c>
      <c r="W36">
        <f t="shared" si="8"/>
        <v>0</v>
      </c>
      <c r="X36">
        <f t="shared" si="9"/>
        <v>0</v>
      </c>
      <c r="Y36">
        <f t="shared" si="1"/>
        <v>0</v>
      </c>
      <c r="Z36" s="9"/>
      <c r="AA36" s="9"/>
      <c r="AB36" s="9"/>
      <c r="AC36" s="9"/>
      <c r="AD36">
        <v>20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3"/>
        <v>0</v>
      </c>
      <c r="AI36" s="9"/>
      <c r="AJ36" s="9"/>
      <c r="AK36" s="9"/>
      <c r="AM36" s="6"/>
    </row>
    <row r="37" spans="1:39" x14ac:dyDescent="0.25">
      <c r="A37" s="32"/>
      <c r="C37"/>
      <c r="D37" s="18">
        <v>341512</v>
      </c>
      <c r="E37" s="5">
        <v>50</v>
      </c>
      <c r="F37" s="16">
        <v>0.38278947206766928</v>
      </c>
      <c r="G37" s="15">
        <v>0.64260108698233098</v>
      </c>
      <c r="J37" s="27"/>
      <c r="O37" s="36"/>
      <c r="P37" s="15"/>
      <c r="Q37" s="15"/>
      <c r="R37" s="15"/>
      <c r="S37" s="15"/>
      <c r="T37" s="15"/>
      <c r="U37">
        <v>12.5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"/>
        <v>0</v>
      </c>
      <c r="Z37" s="9"/>
      <c r="AA37" s="9"/>
      <c r="AB37" s="9"/>
      <c r="AC37" s="9"/>
      <c r="AD37">
        <v>12.5</v>
      </c>
      <c r="AE37">
        <f t="shared" si="4"/>
        <v>0</v>
      </c>
      <c r="AF37">
        <f t="shared" si="5"/>
        <v>0</v>
      </c>
      <c r="AG37">
        <f t="shared" si="6"/>
        <v>0</v>
      </c>
      <c r="AH37">
        <f t="shared" si="3"/>
        <v>0</v>
      </c>
      <c r="AI37" s="9"/>
      <c r="AJ37" s="9"/>
      <c r="AK37" s="9"/>
      <c r="AM37" s="6"/>
    </row>
    <row r="38" spans="1:39" x14ac:dyDescent="0.25">
      <c r="A38" s="32">
        <v>40071</v>
      </c>
      <c r="C38" s="7" t="s">
        <v>21</v>
      </c>
      <c r="D38" s="18">
        <v>340641</v>
      </c>
      <c r="E38" s="5">
        <v>1</v>
      </c>
      <c r="F38" s="16">
        <v>2.3451250285714287</v>
      </c>
      <c r="G38" s="15">
        <v>0.70093181409523808</v>
      </c>
      <c r="L38" s="28">
        <v>258</v>
      </c>
      <c r="N38" s="6"/>
      <c r="O38" s="36"/>
      <c r="P38" s="15">
        <v>3.4725000000000001</v>
      </c>
      <c r="Q38" s="15">
        <v>4.1289999999999996</v>
      </c>
      <c r="R38" s="15">
        <v>0.54800000000000004</v>
      </c>
      <c r="S38" s="15">
        <v>0.90949999999999998</v>
      </c>
      <c r="T38" s="15">
        <v>0</v>
      </c>
      <c r="U38">
        <v>5.5</v>
      </c>
      <c r="V38">
        <f t="shared" si="7"/>
        <v>19.098750000000003</v>
      </c>
      <c r="W38">
        <f t="shared" si="8"/>
        <v>22.709499999999998</v>
      </c>
      <c r="X38">
        <f t="shared" si="9"/>
        <v>3.0140000000000002</v>
      </c>
      <c r="Y38">
        <f t="shared" si="1"/>
        <v>5.0022500000000001</v>
      </c>
      <c r="Z38" s="9">
        <f>SUM(V38:V41)</f>
        <v>350.98750000000001</v>
      </c>
      <c r="AA38" s="9">
        <f>SUM(W38:W41)</f>
        <v>330.91700000000003</v>
      </c>
      <c r="AB38" s="9">
        <f>SUM(X38:X41)</f>
        <v>39.456499999999998</v>
      </c>
      <c r="AC38" s="9">
        <f>SUM(Y38:Y41)</f>
        <v>15.920250000000001</v>
      </c>
      <c r="AD38">
        <v>5.5</v>
      </c>
      <c r="AE38">
        <f t="shared" si="4"/>
        <v>19.098750000000003</v>
      </c>
      <c r="AF38">
        <f t="shared" si="5"/>
        <v>22.709499999999998</v>
      </c>
      <c r="AG38">
        <f t="shared" si="6"/>
        <v>3.0140000000000002</v>
      </c>
      <c r="AH38">
        <f t="shared" si="3"/>
        <v>5.0022500000000001</v>
      </c>
      <c r="AI38" s="9">
        <f>SUM(AE38:AE41)</f>
        <v>350.98750000000001</v>
      </c>
      <c r="AJ38" s="9">
        <f>SUM(AF38:AF41)</f>
        <v>330.91700000000003</v>
      </c>
      <c r="AK38" s="9">
        <f>SUM(AG38:AG41)</f>
        <v>39.456499999999998</v>
      </c>
      <c r="AL38" s="9">
        <f>SUM(AH38:AH41)</f>
        <v>15.920250000000001</v>
      </c>
      <c r="AM38" s="6"/>
    </row>
    <row r="39" spans="1:39" x14ac:dyDescent="0.25">
      <c r="A39" s="32"/>
      <c r="C39"/>
      <c r="D39" s="18">
        <v>340642</v>
      </c>
      <c r="E39" s="5">
        <v>10</v>
      </c>
      <c r="F39" s="16">
        <v>3.4148311819548867</v>
      </c>
      <c r="G39" s="15">
        <v>0.68913761804511342</v>
      </c>
      <c r="O39" s="36"/>
      <c r="P39" s="15">
        <v>4.9524999999999997</v>
      </c>
      <c r="Q39" s="15">
        <v>5.16</v>
      </c>
      <c r="R39" s="15">
        <v>0.65249999999999997</v>
      </c>
      <c r="S39" s="15">
        <v>0.1915</v>
      </c>
      <c r="T39" s="15">
        <v>0</v>
      </c>
      <c r="U39">
        <v>12</v>
      </c>
      <c r="V39">
        <f t="shared" si="7"/>
        <v>59.429999999999993</v>
      </c>
      <c r="W39">
        <f t="shared" si="8"/>
        <v>61.92</v>
      </c>
      <c r="X39">
        <f t="shared" si="9"/>
        <v>7.83</v>
      </c>
      <c r="Y39">
        <f t="shared" si="1"/>
        <v>2.298</v>
      </c>
      <c r="Z39" s="9"/>
      <c r="AA39" s="9"/>
      <c r="AB39" s="9"/>
      <c r="AC39" s="9"/>
      <c r="AD39">
        <v>12</v>
      </c>
      <c r="AE39">
        <f t="shared" si="4"/>
        <v>59.429999999999993</v>
      </c>
      <c r="AF39">
        <f t="shared" si="5"/>
        <v>61.92</v>
      </c>
      <c r="AG39">
        <f t="shared" si="6"/>
        <v>7.83</v>
      </c>
      <c r="AH39">
        <f t="shared" si="3"/>
        <v>2.298</v>
      </c>
      <c r="AI39" s="9"/>
      <c r="AJ39" s="9"/>
      <c r="AK39" s="9"/>
      <c r="AM39" s="6"/>
    </row>
    <row r="40" spans="1:39" x14ac:dyDescent="0.25">
      <c r="A40" s="32"/>
      <c r="C40"/>
      <c r="D40" s="18">
        <v>340643</v>
      </c>
      <c r="E40" s="5">
        <v>25</v>
      </c>
      <c r="F40" s="16">
        <v>1.8239861333333334</v>
      </c>
      <c r="G40" s="15">
        <v>0.49247625600000022</v>
      </c>
      <c r="O40" s="36"/>
      <c r="P40" s="15">
        <v>7.3644999999999996</v>
      </c>
      <c r="Q40" s="15">
        <v>6.8125</v>
      </c>
      <c r="R40" s="15">
        <v>0.83250000000000002</v>
      </c>
      <c r="S40" s="15">
        <v>0.26350000000000001</v>
      </c>
      <c r="T40" s="15">
        <v>0</v>
      </c>
      <c r="U40">
        <v>20</v>
      </c>
      <c r="V40">
        <f t="shared" si="7"/>
        <v>147.29</v>
      </c>
      <c r="W40">
        <f t="shared" si="8"/>
        <v>136.25</v>
      </c>
      <c r="X40">
        <f t="shared" si="9"/>
        <v>16.649999999999999</v>
      </c>
      <c r="Y40">
        <f t="shared" si="1"/>
        <v>5.2700000000000005</v>
      </c>
      <c r="Z40" s="9"/>
      <c r="AA40" s="9"/>
      <c r="AB40" s="9"/>
      <c r="AC40" s="9"/>
      <c r="AD40">
        <v>20</v>
      </c>
      <c r="AE40">
        <f t="shared" si="4"/>
        <v>147.29</v>
      </c>
      <c r="AF40">
        <f t="shared" si="5"/>
        <v>136.25</v>
      </c>
      <c r="AG40">
        <f t="shared" si="6"/>
        <v>16.649999999999999</v>
      </c>
      <c r="AH40">
        <f t="shared" si="3"/>
        <v>5.2700000000000005</v>
      </c>
      <c r="AI40" s="9"/>
      <c r="AJ40" s="9"/>
      <c r="AK40" s="9"/>
      <c r="AM40" s="6"/>
    </row>
    <row r="41" spans="1:39" x14ac:dyDescent="0.25">
      <c r="A41" s="32"/>
      <c r="C41"/>
      <c r="D41" s="18">
        <v>340644</v>
      </c>
      <c r="E41" s="5">
        <v>50</v>
      </c>
      <c r="F41" s="16">
        <v>0.60467639691729325</v>
      </c>
      <c r="G41" s="15">
        <v>0.35075194724937347</v>
      </c>
      <c r="O41" s="36"/>
      <c r="P41" s="15">
        <v>10.013500000000001</v>
      </c>
      <c r="Q41" s="15">
        <v>8.8030000000000008</v>
      </c>
      <c r="R41" s="15">
        <v>0.95699999999999996</v>
      </c>
      <c r="S41" s="15">
        <v>0.26800000000000002</v>
      </c>
      <c r="T41" s="15">
        <v>0</v>
      </c>
      <c r="U41">
        <v>12.5</v>
      </c>
      <c r="V41">
        <f t="shared" si="7"/>
        <v>125.16875</v>
      </c>
      <c r="W41">
        <f t="shared" si="8"/>
        <v>110.03750000000001</v>
      </c>
      <c r="X41">
        <f t="shared" si="9"/>
        <v>11.9625</v>
      </c>
      <c r="Y41">
        <f t="shared" si="1"/>
        <v>3.35</v>
      </c>
      <c r="Z41" s="9"/>
      <c r="AA41" s="9"/>
      <c r="AB41" s="9"/>
      <c r="AC41" s="9"/>
      <c r="AD41">
        <v>12.5</v>
      </c>
      <c r="AE41">
        <f t="shared" si="4"/>
        <v>125.16875</v>
      </c>
      <c r="AF41">
        <f t="shared" si="5"/>
        <v>110.03750000000001</v>
      </c>
      <c r="AG41">
        <f t="shared" si="6"/>
        <v>11.9625</v>
      </c>
      <c r="AH41">
        <f t="shared" si="3"/>
        <v>3.35</v>
      </c>
      <c r="AI41" s="9"/>
      <c r="AJ41" s="9"/>
      <c r="AK41" s="9"/>
      <c r="AM41" s="6"/>
    </row>
    <row r="42" spans="1:39" x14ac:dyDescent="0.25">
      <c r="A42" s="32">
        <v>40100</v>
      </c>
      <c r="C42" s="7" t="s">
        <v>21</v>
      </c>
      <c r="D42" s="2">
        <v>340665</v>
      </c>
      <c r="E42" s="5">
        <v>1</v>
      </c>
      <c r="F42" s="16">
        <v>0.76557894413533845</v>
      </c>
      <c r="G42" s="15">
        <v>0.3530289384646616</v>
      </c>
      <c r="L42" s="28">
        <v>287</v>
      </c>
      <c r="O42" s="36"/>
      <c r="P42" s="15">
        <v>9.5775000000000006</v>
      </c>
      <c r="Q42" s="15">
        <v>8.3625000000000007</v>
      </c>
      <c r="R42" s="15">
        <v>0.91400000000000003</v>
      </c>
      <c r="S42" s="15">
        <v>0.33750000000000002</v>
      </c>
      <c r="T42" s="15">
        <v>0.51049999999999995</v>
      </c>
      <c r="Z42" s="9"/>
      <c r="AA42" s="9"/>
      <c r="AB42" s="9"/>
      <c r="AC42" s="9"/>
      <c r="AI42" s="9"/>
      <c r="AJ42" s="9"/>
      <c r="AK42" s="9"/>
      <c r="AM42" s="6"/>
    </row>
    <row r="43" spans="1:39" x14ac:dyDescent="0.25">
      <c r="A43" s="32"/>
      <c r="C43"/>
      <c r="D43" s="2">
        <v>340666</v>
      </c>
      <c r="E43" s="5">
        <v>10</v>
      </c>
      <c r="F43" s="16">
        <v>0.86801556342105279</v>
      </c>
      <c r="G43" s="15">
        <v>0.35815076942894725</v>
      </c>
      <c r="H43" s="19"/>
      <c r="O43" s="36"/>
      <c r="P43" s="15">
        <v>9.5190000000000001</v>
      </c>
      <c r="Q43" s="15">
        <v>8.4179999999999993</v>
      </c>
      <c r="R43" s="15">
        <v>0.90800000000000003</v>
      </c>
      <c r="S43" s="15">
        <v>0.20600000000000002</v>
      </c>
      <c r="T43" s="15">
        <v>0.50249999999999995</v>
      </c>
      <c r="Z43" s="9"/>
      <c r="AA43" s="9"/>
      <c r="AB43" s="9"/>
      <c r="AC43" s="9"/>
      <c r="AI43" s="9"/>
      <c r="AJ43" s="9"/>
      <c r="AK43" s="9"/>
    </row>
    <row r="44" spans="1:39" x14ac:dyDescent="0.25">
      <c r="A44" s="32"/>
      <c r="C44"/>
      <c r="D44" s="2">
        <v>340667</v>
      </c>
      <c r="E44" s="5">
        <v>25</v>
      </c>
      <c r="F44" s="16">
        <v>0.81410155327067679</v>
      </c>
      <c r="G44" s="15">
        <v>0.33318858272932333</v>
      </c>
      <c r="O44" s="36"/>
      <c r="P44" s="15">
        <v>9.5525000000000002</v>
      </c>
      <c r="Q44" s="15">
        <v>8.4124999999999996</v>
      </c>
      <c r="R44" s="15">
        <v>0.89800000000000002</v>
      </c>
      <c r="S44" s="15">
        <v>0.2175</v>
      </c>
      <c r="T44" s="15">
        <v>0.4955</v>
      </c>
      <c r="Z44" s="9"/>
      <c r="AA44" s="9"/>
      <c r="AB44" s="9"/>
      <c r="AC44" s="9"/>
      <c r="AI44" s="9"/>
      <c r="AJ44" s="9"/>
      <c r="AK44" s="9"/>
    </row>
    <row r="45" spans="1:39" x14ac:dyDescent="0.25">
      <c r="A45" s="32"/>
      <c r="C45"/>
      <c r="D45" s="2">
        <v>340668</v>
      </c>
      <c r="E45" s="5">
        <v>50</v>
      </c>
      <c r="F45" s="16">
        <v>0.33965826394736842</v>
      </c>
      <c r="G45" s="15">
        <v>0.27701018415263162</v>
      </c>
      <c r="O45" s="36"/>
      <c r="P45" s="15">
        <v>10.250499999999999</v>
      </c>
      <c r="Q45" s="15">
        <v>8.7134999999999998</v>
      </c>
      <c r="R45" s="15">
        <v>0.93100000000000005</v>
      </c>
      <c r="S45" s="15">
        <v>7.9000000000000001E-2</v>
      </c>
      <c r="T45" s="15">
        <v>0.38500000000000001</v>
      </c>
      <c r="Z45" s="9"/>
      <c r="AA45" s="9"/>
      <c r="AB45" s="9"/>
      <c r="AC45" s="9"/>
      <c r="AI45" s="9"/>
      <c r="AJ45" s="9"/>
      <c r="AK45" s="9"/>
    </row>
    <row r="46" spans="1:39" x14ac:dyDescent="0.25">
      <c r="A46" s="32">
        <v>40135</v>
      </c>
      <c r="B46" s="28">
        <v>155524</v>
      </c>
      <c r="C46" s="7" t="s">
        <v>21</v>
      </c>
      <c r="D46" s="18">
        <v>340684</v>
      </c>
      <c r="E46" s="5">
        <v>1</v>
      </c>
      <c r="F46" s="16">
        <v>0.86801556342105268</v>
      </c>
      <c r="G46" s="15">
        <v>0.41551527622894735</v>
      </c>
      <c r="L46" s="28">
        <v>322</v>
      </c>
      <c r="O46" s="36"/>
      <c r="P46" s="15">
        <v>10.0855</v>
      </c>
      <c r="Q46" s="15">
        <v>10.112500000000001</v>
      </c>
      <c r="R46" s="15">
        <v>0.9305000000000001</v>
      </c>
      <c r="S46" s="15">
        <v>0.22849999999999998</v>
      </c>
      <c r="T46" s="15">
        <v>0.35899999999999999</v>
      </c>
      <c r="Z46" s="9"/>
      <c r="AA46" s="9"/>
      <c r="AB46" s="9"/>
      <c r="AC46" s="9"/>
      <c r="AI46" s="9"/>
      <c r="AJ46" s="9"/>
      <c r="AK46" s="9"/>
    </row>
    <row r="47" spans="1:39" x14ac:dyDescent="0.25">
      <c r="C47" s="7"/>
      <c r="D47" s="18">
        <v>340685</v>
      </c>
      <c r="E47" s="5">
        <v>10</v>
      </c>
      <c r="F47" s="16">
        <v>0.67931652789473684</v>
      </c>
      <c r="G47" s="15">
        <v>0.39626797460526331</v>
      </c>
      <c r="O47" s="36"/>
      <c r="P47" s="15">
        <v>10.054500000000001</v>
      </c>
      <c r="Q47" s="15">
        <v>10.161999999999999</v>
      </c>
      <c r="R47" s="15">
        <v>0.93700000000000006</v>
      </c>
      <c r="S47" s="15">
        <v>0.13949999999999999</v>
      </c>
      <c r="T47" s="15">
        <v>0.34849999999999998</v>
      </c>
      <c r="Z47" s="9"/>
      <c r="AA47" s="9"/>
      <c r="AB47" s="9"/>
      <c r="AC47" s="9"/>
      <c r="AI47" s="9"/>
      <c r="AJ47" s="9"/>
      <c r="AK47" s="9"/>
    </row>
    <row r="48" spans="1:39" x14ac:dyDescent="0.25">
      <c r="C48"/>
      <c r="D48" s="18">
        <v>340686</v>
      </c>
      <c r="E48" s="5">
        <v>25</v>
      </c>
      <c r="F48" s="16">
        <v>0.50140029439849643</v>
      </c>
      <c r="G48" s="15">
        <v>0.38774956100150376</v>
      </c>
      <c r="I48" s="34"/>
      <c r="O48" s="36"/>
      <c r="P48" s="15">
        <v>9.8805000000000014</v>
      </c>
      <c r="Q48" s="15">
        <v>9.6894999999999989</v>
      </c>
      <c r="R48" s="15">
        <v>0.91900000000000004</v>
      </c>
      <c r="S48" s="15">
        <v>0.18</v>
      </c>
      <c r="T48" s="15">
        <v>0.3115</v>
      </c>
      <c r="Z48" s="9"/>
      <c r="AA48" s="9"/>
      <c r="AB48" s="9"/>
      <c r="AC48" s="9"/>
      <c r="AI48" s="9"/>
      <c r="AJ48" s="9"/>
      <c r="AK48" s="9"/>
    </row>
    <row r="49" spans="1:37" x14ac:dyDescent="0.25">
      <c r="C49"/>
      <c r="D49" s="18">
        <v>340687</v>
      </c>
      <c r="E49" s="5">
        <v>50</v>
      </c>
      <c r="F49" s="16">
        <v>0.30730985785714288</v>
      </c>
      <c r="G49" s="15">
        <v>0.33087028029285726</v>
      </c>
      <c r="I49" s="34"/>
      <c r="P49" s="15">
        <v>9.5045000000000002</v>
      </c>
      <c r="Q49" s="15">
        <v>9.18</v>
      </c>
      <c r="R49" s="15">
        <v>0.91900000000000004</v>
      </c>
      <c r="S49" s="15">
        <v>0.192</v>
      </c>
      <c r="T49" s="15">
        <v>0.19700000000000001</v>
      </c>
      <c r="Z49" s="9"/>
      <c r="AA49" s="9"/>
      <c r="AB49" s="9"/>
      <c r="AC49" s="9"/>
      <c r="AI49" s="9"/>
      <c r="AJ49" s="9"/>
      <c r="AK49" s="9"/>
    </row>
    <row r="50" spans="1:37" x14ac:dyDescent="0.25">
      <c r="A50" s="32">
        <v>40162</v>
      </c>
      <c r="B50" s="28">
        <v>143400</v>
      </c>
      <c r="C50" t="s">
        <v>21</v>
      </c>
      <c r="D50" s="2">
        <v>340692</v>
      </c>
      <c r="E50" s="5">
        <v>1</v>
      </c>
      <c r="F50" s="16">
        <v>0.61461971571428586</v>
      </c>
      <c r="G50" s="15">
        <v>6.6583802535714304E-2</v>
      </c>
      <c r="L50" s="28">
        <v>349</v>
      </c>
      <c r="P50" s="15"/>
      <c r="Q50" s="15"/>
      <c r="R50" s="15"/>
      <c r="S50" s="15"/>
      <c r="T50" s="15"/>
      <c r="Z50" s="9"/>
      <c r="AA50" s="9"/>
      <c r="AB50" s="9"/>
      <c r="AC50" s="9"/>
      <c r="AI50" s="9"/>
      <c r="AJ50" s="9"/>
      <c r="AK50" s="9"/>
    </row>
    <row r="51" spans="1:37" x14ac:dyDescent="0.25">
      <c r="C51"/>
      <c r="D51" s="2">
        <v>340693</v>
      </c>
      <c r="E51" s="5">
        <v>10</v>
      </c>
      <c r="F51" s="16">
        <v>0.35044106597744357</v>
      </c>
      <c r="G51" s="15">
        <v>0.19452174862255647</v>
      </c>
      <c r="I51" s="34"/>
      <c r="J51" s="19"/>
      <c r="P51" s="15"/>
      <c r="Q51" s="15"/>
      <c r="R51" s="15"/>
      <c r="S51" s="15"/>
      <c r="T51" s="15"/>
      <c r="Z51" s="9"/>
      <c r="AA51" s="9"/>
      <c r="AB51" s="9"/>
      <c r="AC51" s="9"/>
      <c r="AI51" s="9"/>
      <c r="AJ51" s="9"/>
      <c r="AK51" s="9"/>
    </row>
    <row r="52" spans="1:37" x14ac:dyDescent="0.25">
      <c r="C52" s="7"/>
      <c r="D52" s="2">
        <v>340694</v>
      </c>
      <c r="E52" s="5">
        <v>25</v>
      </c>
      <c r="F52" s="16">
        <v>0.32887546191729328</v>
      </c>
      <c r="G52" s="15">
        <v>0.21608735268270673</v>
      </c>
      <c r="P52" s="15"/>
      <c r="Q52" s="15"/>
      <c r="R52" s="15"/>
      <c r="S52" s="15"/>
      <c r="T52" s="15"/>
      <c r="Z52" s="9"/>
      <c r="AA52" s="9"/>
      <c r="AB52" s="9"/>
      <c r="AC52" s="9"/>
      <c r="AI52" s="9"/>
      <c r="AJ52" s="9"/>
      <c r="AK52" s="9"/>
    </row>
    <row r="53" spans="1:37" x14ac:dyDescent="0.25">
      <c r="C53"/>
      <c r="D53" s="2">
        <v>340695</v>
      </c>
      <c r="E53" s="5">
        <v>50</v>
      </c>
      <c r="F53" s="16">
        <v>0.25339584770676687</v>
      </c>
      <c r="G53" s="15">
        <v>0.28439640354323309</v>
      </c>
      <c r="K53" s="34"/>
      <c r="O53" s="36"/>
      <c r="P53" s="15"/>
      <c r="Q53" s="15"/>
      <c r="R53" s="15"/>
      <c r="S53" s="15"/>
      <c r="T53" s="15"/>
      <c r="Z53" s="9"/>
      <c r="AA53" s="9"/>
      <c r="AB53" s="9"/>
      <c r="AC53" s="9"/>
      <c r="AI53" s="9"/>
      <c r="AJ53" s="9"/>
      <c r="AK53" s="9"/>
    </row>
    <row r="54" spans="1:37" x14ac:dyDescent="0.25">
      <c r="C54"/>
      <c r="E54" s="5"/>
      <c r="G54" s="16"/>
      <c r="I54" s="34"/>
      <c r="K54" s="34"/>
      <c r="P54" s="15" t="e">
        <f>VLOOKUP($D54,[1]JMartin_2009!$H$10:$M$182,2,FALSE)</f>
        <v>#N/A</v>
      </c>
      <c r="Q54" s="15" t="e">
        <f>VLOOKUP($D54,[1]JMartin_2009!$H$10:$M$182,3,FALSE)</f>
        <v>#N/A</v>
      </c>
      <c r="R54" s="15" t="e">
        <f>VLOOKUP($D54,[1]JMartin_2009!$H$10:$M$182,4,FALSE)</f>
        <v>#N/A</v>
      </c>
      <c r="S54" s="15" t="e">
        <f>VLOOKUP($D54,[1]JMartin_2009!$H$10:$M$182,5,FALSE)</f>
        <v>#N/A</v>
      </c>
      <c r="T54" s="15" t="e">
        <f>VLOOKUP($D54,[1]JMartin_2009!$H$10:$M$182,6,FALSE)</f>
        <v>#N/A</v>
      </c>
      <c r="Z54" s="9"/>
      <c r="AA54" s="9"/>
      <c r="AB54" s="9"/>
      <c r="AC54" s="9"/>
      <c r="AI54" s="9"/>
      <c r="AJ54" s="9"/>
      <c r="AK54" s="9"/>
    </row>
    <row r="55" spans="1:37" x14ac:dyDescent="0.25">
      <c r="C55"/>
      <c r="E55" s="5"/>
      <c r="G55" s="16"/>
      <c r="Z55" s="9"/>
      <c r="AA55" s="9"/>
      <c r="AB55" s="9"/>
      <c r="AC55" s="9"/>
      <c r="AI55" s="9"/>
      <c r="AJ55" s="9"/>
      <c r="AK55" s="9"/>
    </row>
    <row r="56" spans="1:37" x14ac:dyDescent="0.25">
      <c r="C56"/>
      <c r="E56" s="5"/>
      <c r="G56" s="16"/>
      <c r="Z56" s="9"/>
      <c r="AA56" s="9"/>
      <c r="AB56" s="9"/>
      <c r="AC56" s="9"/>
      <c r="AI56" s="9"/>
      <c r="AJ56" s="9"/>
      <c r="AK56" s="9"/>
    </row>
    <row r="57" spans="1:37" x14ac:dyDescent="0.25">
      <c r="C57" s="7"/>
      <c r="E57" s="5"/>
      <c r="G57" s="16"/>
      <c r="Z57" s="9"/>
      <c r="AA57" s="9"/>
      <c r="AB57" s="9"/>
      <c r="AC57" s="9"/>
      <c r="AI57" s="9"/>
      <c r="AJ57" s="9"/>
      <c r="AK57" s="9"/>
    </row>
    <row r="58" spans="1:37" x14ac:dyDescent="0.25">
      <c r="C58"/>
      <c r="E58" s="5"/>
      <c r="G58" s="16"/>
      <c r="Z58" s="9"/>
      <c r="AA58" s="9"/>
      <c r="AB58" s="9"/>
      <c r="AC58" s="9"/>
      <c r="AI58" s="9"/>
      <c r="AJ58" s="9"/>
      <c r="AK58" s="9"/>
    </row>
    <row r="59" spans="1:37" x14ac:dyDescent="0.25">
      <c r="C59"/>
      <c r="E59" s="5"/>
      <c r="G59" s="16"/>
      <c r="J59" s="19"/>
      <c r="Z59" s="9"/>
      <c r="AA59" s="9"/>
      <c r="AB59" s="9"/>
      <c r="AC59" s="9"/>
      <c r="AI59" s="9"/>
      <c r="AJ59" s="9"/>
      <c r="AK59" s="9"/>
    </row>
    <row r="60" spans="1:37" x14ac:dyDescent="0.25">
      <c r="C60"/>
      <c r="E60" s="5"/>
      <c r="G60" s="16"/>
      <c r="J60" s="19"/>
      <c r="Z60" s="9"/>
      <c r="AA60" s="9"/>
      <c r="AB60" s="9"/>
      <c r="AC60" s="9"/>
      <c r="AI60" s="9"/>
      <c r="AJ60" s="9"/>
      <c r="AK60" s="9"/>
    </row>
    <row r="61" spans="1:37" x14ac:dyDescent="0.25">
      <c r="C61"/>
      <c r="E61" s="5"/>
      <c r="G61" s="16"/>
      <c r="I61" s="34"/>
      <c r="J61" s="19"/>
      <c r="Z61" s="9"/>
      <c r="AA61" s="9"/>
      <c r="AB61" s="9"/>
      <c r="AC61" s="9"/>
      <c r="AI61" s="9"/>
      <c r="AJ61" s="9"/>
      <c r="AK61" s="9"/>
    </row>
    <row r="62" spans="1:37" x14ac:dyDescent="0.25">
      <c r="C62" s="7"/>
      <c r="E62" s="5"/>
      <c r="G62" s="16"/>
      <c r="I62" s="34"/>
      <c r="Z62" s="9"/>
      <c r="AA62" s="9"/>
      <c r="AB62" s="9"/>
      <c r="AC62" s="9"/>
      <c r="AI62" s="9"/>
      <c r="AJ62" s="9"/>
      <c r="AK62" s="9"/>
    </row>
    <row r="63" spans="1:37" x14ac:dyDescent="0.25">
      <c r="C63"/>
      <c r="E63" s="5"/>
      <c r="G63" s="16"/>
      <c r="Z63" s="9"/>
      <c r="AA63" s="9"/>
      <c r="AB63" s="9"/>
      <c r="AC63" s="9"/>
      <c r="AI63" s="9"/>
      <c r="AJ63" s="9"/>
      <c r="AK63" s="9"/>
    </row>
    <row r="64" spans="1:37" x14ac:dyDescent="0.25">
      <c r="C64"/>
      <c r="E64" s="5"/>
      <c r="G64" s="16"/>
      <c r="Z64" s="9"/>
      <c r="AA64" s="9"/>
      <c r="AB64" s="9"/>
      <c r="AC64" s="9"/>
      <c r="AI64" s="9"/>
      <c r="AJ64" s="9"/>
      <c r="AK64" s="9"/>
    </row>
    <row r="65" spans="3:37" x14ac:dyDescent="0.25">
      <c r="C65"/>
      <c r="E65" s="5"/>
      <c r="G65" s="16"/>
      <c r="Z65" s="9"/>
      <c r="AA65" s="9"/>
      <c r="AB65" s="9"/>
      <c r="AC65" s="9"/>
      <c r="AI65" s="9"/>
      <c r="AJ65" s="9"/>
      <c r="AK65" s="9"/>
    </row>
    <row r="66" spans="3:37" x14ac:dyDescent="0.25">
      <c r="C66"/>
      <c r="E66" s="5"/>
      <c r="G66" s="16"/>
      <c r="I66" s="34"/>
      <c r="Z66" s="9"/>
      <c r="AA66" s="9"/>
      <c r="AB66" s="9"/>
      <c r="AC66" s="9"/>
      <c r="AI66" s="9"/>
      <c r="AJ66" s="9"/>
      <c r="AK66" s="9"/>
    </row>
    <row r="67" spans="3:37" x14ac:dyDescent="0.25">
      <c r="C67" s="7"/>
      <c r="E67" s="5"/>
      <c r="G67" s="16"/>
      <c r="Z67" s="9"/>
      <c r="AA67" s="9"/>
      <c r="AB67" s="9"/>
      <c r="AC67" s="9"/>
      <c r="AI67" s="9"/>
      <c r="AJ67" s="9"/>
      <c r="AK67" s="9"/>
    </row>
    <row r="68" spans="3:37" x14ac:dyDescent="0.25">
      <c r="C68"/>
      <c r="E68" s="5"/>
      <c r="G68" s="16"/>
      <c r="Z68" s="9"/>
      <c r="AA68" s="9"/>
      <c r="AB68" s="9"/>
      <c r="AC68" s="9"/>
    </row>
    <row r="69" spans="3:37" x14ac:dyDescent="0.25">
      <c r="C69"/>
      <c r="E69" s="5"/>
      <c r="G69" s="16"/>
      <c r="J69" s="19"/>
      <c r="Z69" s="9"/>
      <c r="AA69" s="9"/>
      <c r="AB69" s="9"/>
      <c r="AC69" s="9"/>
    </row>
    <row r="70" spans="3:37" x14ac:dyDescent="0.25">
      <c r="C70"/>
      <c r="E70" s="5"/>
      <c r="G70" s="16"/>
      <c r="Z70" s="9"/>
      <c r="AA70" s="9"/>
      <c r="AB70" s="9"/>
      <c r="AC70" s="9"/>
    </row>
    <row r="71" spans="3:37" x14ac:dyDescent="0.25">
      <c r="C71"/>
      <c r="E71" s="5"/>
      <c r="G71" s="16"/>
      <c r="Z71" s="9"/>
      <c r="AA71" s="9"/>
      <c r="AB71" s="9"/>
      <c r="AC71" s="9"/>
    </row>
    <row r="72" spans="3:37" x14ac:dyDescent="0.25">
      <c r="C72" s="7"/>
      <c r="E72" s="5"/>
      <c r="G72" s="16"/>
      <c r="I72" s="34"/>
    </row>
    <row r="73" spans="3:37" x14ac:dyDescent="0.25">
      <c r="C73"/>
      <c r="E73" s="5"/>
      <c r="G73" s="16"/>
    </row>
    <row r="74" spans="3:37" x14ac:dyDescent="0.25">
      <c r="C74"/>
      <c r="E74" s="5"/>
      <c r="G74" s="16"/>
    </row>
    <row r="75" spans="3:37" x14ac:dyDescent="0.25">
      <c r="C75"/>
      <c r="E75" s="5"/>
      <c r="G75" s="16"/>
      <c r="J75" s="19"/>
    </row>
    <row r="76" spans="3:37" x14ac:dyDescent="0.25">
      <c r="C76"/>
      <c r="E76" s="5"/>
      <c r="G76" s="16"/>
    </row>
    <row r="77" spans="3:37" x14ac:dyDescent="0.25">
      <c r="C77" s="7"/>
      <c r="E77" s="5"/>
    </row>
    <row r="78" spans="3:37" x14ac:dyDescent="0.25">
      <c r="C78"/>
      <c r="E78" s="5"/>
    </row>
    <row r="79" spans="3:37" x14ac:dyDescent="0.25">
      <c r="C79"/>
      <c r="E79" s="5"/>
    </row>
    <row r="80" spans="3:37" x14ac:dyDescent="0.25">
      <c r="C80"/>
      <c r="E80" s="5"/>
    </row>
    <row r="81" spans="3:5" x14ac:dyDescent="0.25">
      <c r="C81"/>
      <c r="E81" s="5"/>
    </row>
    <row r="82" spans="3:5" x14ac:dyDescent="0.25">
      <c r="C82" s="7"/>
      <c r="E82" s="5"/>
    </row>
    <row r="83" spans="3:5" x14ac:dyDescent="0.25">
      <c r="C83" s="7"/>
      <c r="E83" s="5"/>
    </row>
    <row r="84" spans="3:5" x14ac:dyDescent="0.25">
      <c r="C84"/>
      <c r="E84" s="5"/>
    </row>
    <row r="85" spans="3:5" x14ac:dyDescent="0.25">
      <c r="C85"/>
      <c r="E85" s="5"/>
    </row>
    <row r="86" spans="3:5" x14ac:dyDescent="0.25">
      <c r="C86"/>
      <c r="E86" s="5"/>
    </row>
    <row r="87" spans="3:5" x14ac:dyDescent="0.25">
      <c r="C87"/>
      <c r="E87" s="5"/>
    </row>
    <row r="88" spans="3:5" x14ac:dyDescent="0.25">
      <c r="C88" s="7"/>
      <c r="E88" s="5"/>
    </row>
    <row r="89" spans="3:5" x14ac:dyDescent="0.25">
      <c r="C89"/>
      <c r="E89" s="5"/>
    </row>
    <row r="90" spans="3:5" x14ac:dyDescent="0.25">
      <c r="C90"/>
      <c r="E90" s="5"/>
    </row>
    <row r="91" spans="3:5" x14ac:dyDescent="0.25">
      <c r="C91"/>
      <c r="E91" s="5"/>
    </row>
    <row r="92" spans="3:5" x14ac:dyDescent="0.25">
      <c r="C92"/>
    </row>
    <row r="93" spans="3:5" x14ac:dyDescent="0.25">
      <c r="C93"/>
    </row>
    <row r="94" spans="3:5" x14ac:dyDescent="0.25">
      <c r="C94"/>
    </row>
    <row r="95" spans="3:5" x14ac:dyDescent="0.25">
      <c r="C95"/>
    </row>
    <row r="96" spans="3:5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5512" spans="2:2" x14ac:dyDescent="0.25">
      <c r="B65512" s="28" t="s">
        <v>48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5" workbookViewId="0">
      <selection activeCell="G20" sqref="G20"/>
    </sheetView>
  </sheetViews>
  <sheetFormatPr defaultColWidth="9.109375" defaultRowHeight="15" x14ac:dyDescent="0.25"/>
  <cols>
    <col min="1" max="1" width="14.88671875" style="42" customWidth="1"/>
    <col min="2" max="2" width="14.109375" style="43" customWidth="1"/>
    <col min="3" max="3" width="14.5546875" style="44" bestFit="1" customWidth="1"/>
    <col min="4" max="4" width="11.109375" style="45" customWidth="1"/>
    <col min="5" max="5" width="18" style="44" customWidth="1"/>
    <col min="6" max="6" width="14.109375" style="42" customWidth="1"/>
    <col min="7" max="7" width="17" style="44" customWidth="1"/>
    <col min="8" max="8" width="17.44140625" style="46" customWidth="1"/>
    <col min="9" max="16384" width="9.109375" style="42"/>
  </cols>
  <sheetData>
    <row r="1" spans="1:9" x14ac:dyDescent="0.25">
      <c r="A1" s="42" t="s">
        <v>14</v>
      </c>
      <c r="G1" s="44" t="s">
        <v>61</v>
      </c>
      <c r="H1" s="46" t="s">
        <v>62</v>
      </c>
    </row>
    <row r="2" spans="1:9" s="46" customFormat="1" x14ac:dyDescent="0.25">
      <c r="A2" s="46" t="s">
        <v>15</v>
      </c>
      <c r="B2" s="47" t="s">
        <v>9</v>
      </c>
      <c r="C2" s="44" t="s">
        <v>10</v>
      </c>
      <c r="D2" s="45" t="s">
        <v>22</v>
      </c>
      <c r="E2" s="44" t="s">
        <v>11</v>
      </c>
      <c r="F2" s="46" t="s">
        <v>12</v>
      </c>
      <c r="G2" s="46" t="s">
        <v>13</v>
      </c>
      <c r="H2" s="44" t="s">
        <v>13</v>
      </c>
    </row>
    <row r="3" spans="1:9" x14ac:dyDescent="0.25">
      <c r="A3" s="42">
        <v>1</v>
      </c>
      <c r="B3" s="31">
        <v>39826</v>
      </c>
      <c r="D3" s="30">
        <v>133231</v>
      </c>
      <c r="E3" s="52" t="s">
        <v>63</v>
      </c>
      <c r="F3" s="53" t="s">
        <v>21</v>
      </c>
      <c r="G3" s="52" t="s">
        <v>65</v>
      </c>
      <c r="H3" s="53" t="s">
        <v>66</v>
      </c>
    </row>
    <row r="4" spans="1:9" x14ac:dyDescent="0.25">
      <c r="A4" s="42">
        <v>2</v>
      </c>
      <c r="B4" s="31">
        <v>39861</v>
      </c>
      <c r="D4" s="2">
        <v>142432</v>
      </c>
      <c r="E4" s="52" t="s">
        <v>63</v>
      </c>
      <c r="F4" s="53" t="s">
        <v>21</v>
      </c>
      <c r="G4" s="52" t="s">
        <v>67</v>
      </c>
      <c r="H4" s="53" t="s">
        <v>64</v>
      </c>
    </row>
    <row r="5" spans="1:9" x14ac:dyDescent="0.25">
      <c r="A5" s="42">
        <v>3</v>
      </c>
      <c r="B5" s="32">
        <v>39888</v>
      </c>
      <c r="D5" s="2">
        <v>131916</v>
      </c>
      <c r="E5" s="52" t="s">
        <v>63</v>
      </c>
      <c r="F5" s="53" t="s">
        <v>21</v>
      </c>
      <c r="G5" s="52" t="s">
        <v>68</v>
      </c>
      <c r="H5" s="53" t="s">
        <v>78</v>
      </c>
    </row>
    <row r="6" spans="1:9" x14ac:dyDescent="0.25">
      <c r="A6" s="42">
        <v>4</v>
      </c>
      <c r="B6" s="32">
        <v>39909</v>
      </c>
      <c r="D6" s="2">
        <v>125330</v>
      </c>
      <c r="E6" s="52" t="s">
        <v>63</v>
      </c>
      <c r="F6" s="53" t="s">
        <v>21</v>
      </c>
      <c r="G6" s="52" t="s">
        <v>69</v>
      </c>
      <c r="H6" s="53" t="s">
        <v>79</v>
      </c>
    </row>
    <row r="7" spans="1:9" x14ac:dyDescent="0.25">
      <c r="A7" s="42">
        <v>5</v>
      </c>
      <c r="B7" s="32">
        <v>39944</v>
      </c>
      <c r="D7" s="28">
        <v>125729</v>
      </c>
      <c r="E7" s="52" t="s">
        <v>63</v>
      </c>
      <c r="F7" s="53" t="s">
        <v>21</v>
      </c>
      <c r="G7" s="52" t="s">
        <v>70</v>
      </c>
      <c r="H7" s="53" t="s">
        <v>80</v>
      </c>
    </row>
    <row r="8" spans="1:9" x14ac:dyDescent="0.25">
      <c r="A8" s="42">
        <v>6</v>
      </c>
      <c r="B8" s="32">
        <v>39979</v>
      </c>
      <c r="D8" s="28">
        <v>130804</v>
      </c>
      <c r="E8" s="52" t="s">
        <v>63</v>
      </c>
      <c r="F8" s="53" t="s">
        <v>21</v>
      </c>
      <c r="G8" s="52" t="s">
        <v>71</v>
      </c>
      <c r="H8" s="53" t="s">
        <v>83</v>
      </c>
    </row>
    <row r="9" spans="1:9" x14ac:dyDescent="0.25">
      <c r="A9" s="42">
        <v>7</v>
      </c>
      <c r="B9" s="32">
        <v>40009</v>
      </c>
      <c r="D9" s="28">
        <v>125312</v>
      </c>
      <c r="E9" s="52" t="s">
        <v>63</v>
      </c>
      <c r="F9" s="53" t="s">
        <v>21</v>
      </c>
      <c r="G9" s="52" t="s">
        <v>72</v>
      </c>
      <c r="H9" s="53" t="s">
        <v>84</v>
      </c>
    </row>
    <row r="10" spans="1:9" x14ac:dyDescent="0.25">
      <c r="A10" s="42">
        <v>8</v>
      </c>
      <c r="B10" s="32">
        <v>40042</v>
      </c>
      <c r="D10" s="28">
        <v>131959</v>
      </c>
      <c r="E10" s="52" t="s">
        <v>63</v>
      </c>
      <c r="F10" s="53" t="s">
        <v>21</v>
      </c>
      <c r="G10" s="52" t="s">
        <v>73</v>
      </c>
      <c r="H10" s="53" t="s">
        <v>85</v>
      </c>
    </row>
    <row r="11" spans="1:9" x14ac:dyDescent="0.25">
      <c r="A11" s="42">
        <v>9</v>
      </c>
      <c r="B11" s="32">
        <v>40072</v>
      </c>
      <c r="D11" s="28">
        <v>131030</v>
      </c>
      <c r="E11" s="52" t="s">
        <v>63</v>
      </c>
      <c r="F11" s="53" t="s">
        <v>21</v>
      </c>
      <c r="G11" s="52" t="s">
        <v>74</v>
      </c>
      <c r="H11" s="53" t="s">
        <v>86</v>
      </c>
    </row>
    <row r="12" spans="1:9" x14ac:dyDescent="0.25">
      <c r="A12" s="42">
        <v>10</v>
      </c>
      <c r="B12" s="32">
        <v>40100</v>
      </c>
      <c r="D12" s="28">
        <v>131621</v>
      </c>
      <c r="E12" s="52" t="s">
        <v>63</v>
      </c>
      <c r="F12" s="53" t="s">
        <v>21</v>
      </c>
      <c r="G12" s="52" t="s">
        <v>75</v>
      </c>
      <c r="H12" s="53" t="s">
        <v>87</v>
      </c>
    </row>
    <row r="13" spans="1:9" x14ac:dyDescent="0.25">
      <c r="A13" s="42">
        <v>11</v>
      </c>
      <c r="B13" s="32">
        <v>40135</v>
      </c>
      <c r="D13" s="28">
        <v>143219</v>
      </c>
      <c r="E13" s="52" t="s">
        <v>63</v>
      </c>
      <c r="F13" s="53" t="s">
        <v>21</v>
      </c>
      <c r="G13" s="52" t="s">
        <v>76</v>
      </c>
      <c r="H13" s="53" t="s">
        <v>88</v>
      </c>
    </row>
    <row r="14" spans="1:9" x14ac:dyDescent="0.25">
      <c r="A14" s="42">
        <v>12</v>
      </c>
      <c r="B14" s="51">
        <v>40161</v>
      </c>
      <c r="D14" s="28">
        <v>151328</v>
      </c>
      <c r="E14" s="52" t="s">
        <v>63</v>
      </c>
      <c r="F14" s="53" t="s">
        <v>21</v>
      </c>
      <c r="G14" s="52" t="s">
        <v>77</v>
      </c>
      <c r="H14" s="53" t="s">
        <v>89</v>
      </c>
      <c r="I14" s="54" t="s">
        <v>91</v>
      </c>
    </row>
    <row r="15" spans="1:9" x14ac:dyDescent="0.25">
      <c r="B15" s="48"/>
      <c r="F15" s="46"/>
      <c r="H15" s="44"/>
    </row>
    <row r="22" spans="2:3" x14ac:dyDescent="0.25">
      <c r="B22" s="32"/>
      <c r="C22" s="28"/>
    </row>
    <row r="23" spans="2:3" x14ac:dyDescent="0.25">
      <c r="B23" s="32"/>
      <c r="C23" s="28"/>
    </row>
    <row r="24" spans="2:3" x14ac:dyDescent="0.25">
      <c r="B24" s="32"/>
      <c r="C24" s="28"/>
    </row>
    <row r="25" spans="2:3" x14ac:dyDescent="0.25">
      <c r="B25" s="32"/>
      <c r="C25" s="28"/>
    </row>
    <row r="26" spans="2:3" x14ac:dyDescent="0.25">
      <c r="B26" s="4"/>
      <c r="C26" s="28"/>
    </row>
    <row r="27" spans="2:3" x14ac:dyDescent="0.25">
      <c r="B27" s="4"/>
      <c r="C27" s="28"/>
    </row>
    <row r="28" spans="2:3" x14ac:dyDescent="0.25">
      <c r="B28" s="4"/>
      <c r="C28" s="28"/>
    </row>
    <row r="29" spans="2:3" x14ac:dyDescent="0.25">
      <c r="B29" s="4"/>
      <c r="C29" s="28"/>
    </row>
    <row r="30" spans="2:3" x14ac:dyDescent="0.25">
      <c r="B30" s="32"/>
      <c r="C30" s="28"/>
    </row>
    <row r="31" spans="2:3" x14ac:dyDescent="0.25">
      <c r="B31" s="32"/>
      <c r="C31" s="28"/>
    </row>
    <row r="32" spans="2:3" x14ac:dyDescent="0.25">
      <c r="B32" s="32"/>
      <c r="C32" s="28"/>
    </row>
    <row r="33" spans="2:3" x14ac:dyDescent="0.25">
      <c r="B33" s="32"/>
      <c r="C33" s="28"/>
    </row>
    <row r="34" spans="2:3" x14ac:dyDescent="0.25">
      <c r="B34" s="32"/>
      <c r="C34" s="28"/>
    </row>
    <row r="35" spans="2:3" x14ac:dyDescent="0.25">
      <c r="B35" s="4"/>
      <c r="C35" s="28"/>
    </row>
    <row r="36" spans="2:3" x14ac:dyDescent="0.25">
      <c r="B36" s="4"/>
      <c r="C36" s="28"/>
    </row>
    <row r="37" spans="2:3" x14ac:dyDescent="0.25">
      <c r="B37" s="4"/>
      <c r="C37" s="2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opLeftCell="A38" zoomScale="75" workbookViewId="0">
      <selection activeCell="E72" sqref="E72"/>
    </sheetView>
  </sheetViews>
  <sheetFormatPr defaultRowHeight="13.2" x14ac:dyDescent="0.25"/>
  <cols>
    <col min="1" max="1" width="12.5546875" customWidth="1"/>
    <col min="4" max="4" width="9.109375" style="6"/>
    <col min="14" max="14" width="12.5546875" customWidth="1"/>
  </cols>
  <sheetData>
    <row r="1" spans="1:16" x14ac:dyDescent="0.25">
      <c r="A1" s="8" t="s">
        <v>81</v>
      </c>
      <c r="B1" s="1"/>
      <c r="C1" s="4"/>
      <c r="D1" s="18"/>
      <c r="F1" s="21"/>
      <c r="G1" s="22"/>
      <c r="H1" s="10"/>
      <c r="I1" s="3"/>
      <c r="J1" s="10">
        <v>1</v>
      </c>
      <c r="K1" s="3"/>
      <c r="N1" s="9"/>
    </row>
    <row r="2" spans="1:16" x14ac:dyDescent="0.25">
      <c r="A2" s="4" t="s">
        <v>49</v>
      </c>
      <c r="B2" s="1"/>
      <c r="C2" s="4"/>
      <c r="D2" s="18"/>
      <c r="F2" s="21"/>
      <c r="G2" s="22"/>
      <c r="H2" s="10"/>
      <c r="I2" s="3"/>
      <c r="J2" s="10"/>
      <c r="K2" s="3"/>
      <c r="M2" s="9"/>
      <c r="N2" s="9"/>
    </row>
    <row r="3" spans="1:16" x14ac:dyDescent="0.25">
      <c r="A3" s="4"/>
      <c r="B3" s="1"/>
      <c r="C3" s="4"/>
      <c r="D3" s="18"/>
      <c r="E3" s="16"/>
      <c r="F3" s="16" t="s">
        <v>26</v>
      </c>
      <c r="G3" s="16"/>
      <c r="H3" s="16"/>
      <c r="I3" s="16"/>
      <c r="J3" s="10"/>
      <c r="K3" s="3"/>
      <c r="N3" s="9"/>
    </row>
    <row r="4" spans="1:16" x14ac:dyDescent="0.25">
      <c r="A4" s="8" t="s">
        <v>4</v>
      </c>
      <c r="B4" s="17" t="s">
        <v>47</v>
      </c>
      <c r="D4" s="26"/>
      <c r="E4" s="16"/>
      <c r="F4" s="16" t="s">
        <v>30</v>
      </c>
      <c r="G4" s="16"/>
      <c r="H4" s="16"/>
      <c r="I4" s="16"/>
      <c r="J4" s="10" t="s">
        <v>51</v>
      </c>
      <c r="K4" s="3"/>
      <c r="M4" s="9"/>
      <c r="N4" s="9"/>
    </row>
    <row r="5" spans="1:16" x14ac:dyDescent="0.25">
      <c r="A5" s="8"/>
      <c r="B5" s="17" t="s">
        <v>5</v>
      </c>
      <c r="C5" s="9" t="s">
        <v>0</v>
      </c>
      <c r="D5" s="21" t="s">
        <v>6</v>
      </c>
      <c r="E5" s="16" t="s">
        <v>43</v>
      </c>
      <c r="F5" s="16" t="s">
        <v>34</v>
      </c>
      <c r="G5" s="16" t="s">
        <v>35</v>
      </c>
      <c r="H5" s="16" t="s">
        <v>42</v>
      </c>
      <c r="I5" s="16" t="s">
        <v>44</v>
      </c>
      <c r="J5" s="10" t="s">
        <v>43</v>
      </c>
      <c r="K5" s="10" t="s">
        <v>50</v>
      </c>
      <c r="L5" s="9"/>
      <c r="M5" s="9"/>
      <c r="N5" s="9"/>
    </row>
    <row r="6" spans="1:16" x14ac:dyDescent="0.25">
      <c r="A6" s="31">
        <v>39826</v>
      </c>
      <c r="B6" s="18">
        <v>239860</v>
      </c>
      <c r="C6" s="5">
        <v>1</v>
      </c>
      <c r="D6" s="16">
        <v>0.35542970149253733</v>
      </c>
      <c r="E6" s="2">
        <v>11.053999999999998</v>
      </c>
      <c r="F6" s="2">
        <v>10.862</v>
      </c>
      <c r="G6" s="2">
        <v>0.98699999999999999</v>
      </c>
      <c r="H6" s="2"/>
      <c r="I6" s="2"/>
      <c r="J6" s="10">
        <v>0</v>
      </c>
      <c r="K6" s="12">
        <v>0</v>
      </c>
      <c r="L6" s="6"/>
      <c r="M6" s="30">
        <v>13</v>
      </c>
      <c r="N6" s="31">
        <v>39826</v>
      </c>
      <c r="O6" s="16">
        <v>0</v>
      </c>
      <c r="P6" s="27">
        <v>0</v>
      </c>
    </row>
    <row r="7" spans="1:16" x14ac:dyDescent="0.25">
      <c r="A7" s="18"/>
      <c r="B7" s="18">
        <v>239859</v>
      </c>
      <c r="C7" s="5">
        <v>10</v>
      </c>
      <c r="D7" s="16">
        <v>0.22196893656716421</v>
      </c>
      <c r="E7" s="2">
        <v>10.495999999999999</v>
      </c>
      <c r="F7" s="2">
        <v>10.727</v>
      </c>
      <c r="G7" s="2">
        <v>0.97350000000000003</v>
      </c>
      <c r="H7" s="2"/>
      <c r="I7" s="2"/>
      <c r="J7" s="6"/>
      <c r="K7" s="6"/>
      <c r="L7" s="6"/>
      <c r="M7" s="30">
        <v>48</v>
      </c>
      <c r="N7" s="31">
        <v>39861</v>
      </c>
      <c r="O7" s="16">
        <v>0</v>
      </c>
      <c r="P7" s="27">
        <v>0</v>
      </c>
    </row>
    <row r="8" spans="1:16" x14ac:dyDescent="0.25">
      <c r="A8" s="18"/>
      <c r="B8" s="18">
        <v>239858</v>
      </c>
      <c r="C8" s="5">
        <v>25</v>
      </c>
      <c r="D8" s="16">
        <v>0.19557263059701499</v>
      </c>
      <c r="E8" s="2">
        <v>10.689</v>
      </c>
      <c r="F8" s="2">
        <v>10.7395</v>
      </c>
      <c r="G8" s="2">
        <v>0.99199999999999999</v>
      </c>
      <c r="H8" s="2"/>
      <c r="I8" s="2"/>
      <c r="J8" s="23">
        <f>(C8*(E9-$J$1)+C9*($J$1-E8))/(E9-E8)</f>
        <v>23094.047619046745</v>
      </c>
      <c r="K8" s="23">
        <f>(C8*(F9-$J$1)+C9*($J$1-F8))/(F9-F8)</f>
        <v>940.36654135338335</v>
      </c>
      <c r="L8" s="6"/>
      <c r="M8" s="28">
        <v>75</v>
      </c>
      <c r="N8" s="32">
        <v>39888</v>
      </c>
      <c r="O8" s="16">
        <v>0</v>
      </c>
      <c r="P8" s="27">
        <v>0</v>
      </c>
    </row>
    <row r="9" spans="1:16" x14ac:dyDescent="0.25">
      <c r="A9" s="18"/>
      <c r="B9" s="18">
        <v>239857</v>
      </c>
      <c r="C9" s="5">
        <v>50</v>
      </c>
      <c r="D9" s="16">
        <v>0.21357011194029848</v>
      </c>
      <c r="E9" s="2">
        <v>10.6785</v>
      </c>
      <c r="F9" s="2">
        <v>10.4735</v>
      </c>
      <c r="G9" s="2">
        <v>0.99150000000000005</v>
      </c>
      <c r="H9" s="2"/>
      <c r="I9" s="2"/>
      <c r="J9" s="10"/>
      <c r="K9" s="12"/>
      <c r="L9" s="6"/>
      <c r="M9" s="28">
        <v>96</v>
      </c>
      <c r="N9" s="32">
        <v>39909</v>
      </c>
      <c r="O9" s="16">
        <v>0</v>
      </c>
      <c r="P9" s="27">
        <v>0</v>
      </c>
    </row>
    <row r="10" spans="1:16" x14ac:dyDescent="0.25">
      <c r="A10" s="18"/>
      <c r="B10" s="18">
        <v>239856</v>
      </c>
      <c r="C10" s="5">
        <v>95</v>
      </c>
      <c r="D10" s="16">
        <v>0.21716960820895523</v>
      </c>
      <c r="E10" s="2">
        <v>10.718500000000001</v>
      </c>
      <c r="F10" s="2">
        <v>10.269</v>
      </c>
      <c r="G10" s="2">
        <v>0.995</v>
      </c>
      <c r="H10" s="2"/>
      <c r="I10" s="2"/>
      <c r="J10" s="10"/>
      <c r="K10" s="12"/>
      <c r="L10" s="6"/>
      <c r="M10" s="28">
        <v>131</v>
      </c>
      <c r="N10" s="32">
        <v>39944</v>
      </c>
      <c r="O10" s="16">
        <v>0</v>
      </c>
      <c r="P10" s="27">
        <v>0</v>
      </c>
    </row>
    <row r="11" spans="1:16" x14ac:dyDescent="0.25">
      <c r="A11" s="31">
        <v>39861</v>
      </c>
      <c r="B11" s="18">
        <v>239865</v>
      </c>
      <c r="C11" s="5">
        <v>1</v>
      </c>
      <c r="D11" s="16">
        <v>0.45826908627819546</v>
      </c>
      <c r="E11" s="15">
        <v>11.112</v>
      </c>
      <c r="F11" s="15">
        <v>11.041</v>
      </c>
      <c r="G11" s="15">
        <v>0.96</v>
      </c>
      <c r="H11" s="2"/>
      <c r="I11" s="2"/>
      <c r="J11" s="10">
        <v>0</v>
      </c>
      <c r="K11" s="12">
        <v>0</v>
      </c>
      <c r="M11" s="28">
        <v>166</v>
      </c>
      <c r="N11" s="32">
        <v>39979</v>
      </c>
      <c r="O11" s="16">
        <v>0</v>
      </c>
      <c r="P11" s="27">
        <v>0</v>
      </c>
    </row>
    <row r="12" spans="1:16" x14ac:dyDescent="0.25">
      <c r="A12" s="32"/>
      <c r="B12" s="18">
        <v>239864</v>
      </c>
      <c r="C12" s="5">
        <v>10</v>
      </c>
      <c r="D12" s="16">
        <v>0.37200667003759408</v>
      </c>
      <c r="E12" s="15">
        <v>11.1555</v>
      </c>
      <c r="F12" s="15">
        <v>10.616</v>
      </c>
      <c r="G12" s="15">
        <v>0.9415</v>
      </c>
      <c r="H12" s="2"/>
      <c r="I12" s="2"/>
      <c r="J12" s="10"/>
      <c r="K12" s="3"/>
      <c r="M12" s="28">
        <v>196</v>
      </c>
      <c r="N12" s="32">
        <v>40009</v>
      </c>
      <c r="O12" s="16">
        <v>0</v>
      </c>
      <c r="P12" s="27">
        <v>0</v>
      </c>
    </row>
    <row r="13" spans="1:16" x14ac:dyDescent="0.25">
      <c r="A13" s="32"/>
      <c r="B13" s="18">
        <v>239863</v>
      </c>
      <c r="C13" s="5">
        <v>25</v>
      </c>
      <c r="D13" s="16">
        <v>0.36661526902255642</v>
      </c>
      <c r="E13" s="15">
        <v>11.204000000000001</v>
      </c>
      <c r="F13" s="15">
        <v>10.632000000000001</v>
      </c>
      <c r="G13" s="15">
        <v>0.95399999999999996</v>
      </c>
      <c r="H13" s="2"/>
      <c r="I13" s="2"/>
      <c r="J13" s="10"/>
      <c r="K13" s="3"/>
      <c r="M13" s="28">
        <v>229</v>
      </c>
      <c r="N13" s="32">
        <v>40042</v>
      </c>
      <c r="O13" s="16">
        <v>0</v>
      </c>
      <c r="P13" s="27">
        <v>0</v>
      </c>
    </row>
    <row r="14" spans="1:16" x14ac:dyDescent="0.25">
      <c r="A14" s="32"/>
      <c r="B14" s="18">
        <v>239862</v>
      </c>
      <c r="C14" s="5">
        <v>50</v>
      </c>
      <c r="D14" s="16">
        <v>0.36661526902255637</v>
      </c>
      <c r="E14" s="15">
        <v>11.1995</v>
      </c>
      <c r="F14" s="15">
        <v>10.498000000000001</v>
      </c>
      <c r="G14" s="15">
        <v>0.94299999999999995</v>
      </c>
      <c r="H14" s="2"/>
      <c r="I14" s="2"/>
      <c r="J14" s="10"/>
      <c r="K14" s="3"/>
      <c r="M14" s="28">
        <v>259</v>
      </c>
      <c r="N14" s="32">
        <v>40072</v>
      </c>
      <c r="O14" s="16">
        <v>0</v>
      </c>
      <c r="P14" s="27">
        <v>0</v>
      </c>
    </row>
    <row r="15" spans="1:16" x14ac:dyDescent="0.25">
      <c r="A15" s="32"/>
      <c r="B15" s="18">
        <v>239861</v>
      </c>
      <c r="C15" s="5">
        <v>95</v>
      </c>
      <c r="D15" s="16">
        <v>0.32348406090225562</v>
      </c>
      <c r="E15" s="15">
        <v>11.2385</v>
      </c>
      <c r="F15" s="15">
        <v>10.381499999999999</v>
      </c>
      <c r="G15" s="15">
        <v>0.95849999999999991</v>
      </c>
      <c r="H15" s="2"/>
      <c r="I15" s="2"/>
      <c r="J15" s="10"/>
      <c r="K15" s="3"/>
      <c r="M15" s="28">
        <v>287</v>
      </c>
      <c r="N15" s="32">
        <v>40100</v>
      </c>
      <c r="O15" s="16">
        <v>0</v>
      </c>
      <c r="P15" s="27">
        <v>0</v>
      </c>
    </row>
    <row r="16" spans="1:16" x14ac:dyDescent="0.25">
      <c r="A16" s="32">
        <v>39888</v>
      </c>
      <c r="B16" s="18">
        <v>239870</v>
      </c>
      <c r="C16" s="5">
        <v>1</v>
      </c>
      <c r="D16" s="16">
        <v>0.41513787815789477</v>
      </c>
      <c r="E16" s="15">
        <v>9.2934999999999999</v>
      </c>
      <c r="F16" s="15">
        <v>9.1140000000000008</v>
      </c>
      <c r="G16" s="15">
        <v>0.87050000000000005</v>
      </c>
      <c r="H16" s="2"/>
      <c r="I16" s="2"/>
      <c r="J16" s="10">
        <v>0</v>
      </c>
      <c r="K16" s="12">
        <v>0</v>
      </c>
      <c r="M16" s="28">
        <v>322</v>
      </c>
      <c r="N16" s="32">
        <v>40135</v>
      </c>
      <c r="O16" s="16">
        <v>0</v>
      </c>
      <c r="P16" s="27">
        <v>0</v>
      </c>
    </row>
    <row r="17" spans="1:18" x14ac:dyDescent="0.25">
      <c r="A17" s="32"/>
      <c r="B17" s="18">
        <v>239869</v>
      </c>
      <c r="C17" s="5">
        <v>10</v>
      </c>
      <c r="D17" s="16">
        <v>0.35044106597744368</v>
      </c>
      <c r="E17" s="15">
        <v>10.132999999999999</v>
      </c>
      <c r="F17" s="15">
        <v>9.9960000000000004</v>
      </c>
      <c r="G17" s="15">
        <v>0.92700000000000005</v>
      </c>
      <c r="H17" s="2"/>
      <c r="I17" s="2"/>
      <c r="J17" s="10"/>
      <c r="K17" s="3"/>
      <c r="M17" s="30"/>
      <c r="N17" s="31"/>
      <c r="O17" s="16"/>
      <c r="P17" s="27"/>
      <c r="R17" s="18"/>
    </row>
    <row r="18" spans="1:18" x14ac:dyDescent="0.25">
      <c r="A18" s="32"/>
      <c r="B18" s="18">
        <v>239868</v>
      </c>
      <c r="C18" s="5">
        <v>25</v>
      </c>
      <c r="D18" s="16">
        <v>0.29652705582706762</v>
      </c>
      <c r="E18" s="15">
        <v>10.172000000000001</v>
      </c>
      <c r="F18" s="15">
        <v>9.9804999999999993</v>
      </c>
      <c r="G18" s="15">
        <v>0.9365</v>
      </c>
      <c r="H18" s="2"/>
      <c r="I18" s="2"/>
      <c r="J18" s="10"/>
      <c r="K18" s="3"/>
      <c r="N18" s="32"/>
      <c r="O18" s="16"/>
      <c r="P18" s="27"/>
      <c r="R18" s="18"/>
    </row>
    <row r="19" spans="1:18" x14ac:dyDescent="0.25">
      <c r="A19" s="32"/>
      <c r="B19" s="18">
        <v>239867</v>
      </c>
      <c r="C19" s="5">
        <v>50</v>
      </c>
      <c r="D19" s="16">
        <v>0.30730985785714288</v>
      </c>
      <c r="E19" s="15">
        <v>10.070499999999999</v>
      </c>
      <c r="F19" s="15">
        <v>9.8464999999999989</v>
      </c>
      <c r="G19" s="15">
        <v>0.94799999999999995</v>
      </c>
      <c r="H19" s="2"/>
      <c r="I19" s="2"/>
      <c r="J19" s="10"/>
      <c r="K19" s="3"/>
      <c r="N19" s="32"/>
      <c r="O19" s="16"/>
      <c r="P19" s="27"/>
      <c r="R19" s="18"/>
    </row>
    <row r="20" spans="1:18" x14ac:dyDescent="0.25">
      <c r="A20" s="32"/>
      <c r="B20" s="18">
        <v>239866</v>
      </c>
      <c r="C20" s="5">
        <v>95</v>
      </c>
      <c r="D20" s="16">
        <v>0.7542799799498745</v>
      </c>
      <c r="E20" s="15">
        <v>10.105499999999999</v>
      </c>
      <c r="F20" s="15">
        <v>10.003</v>
      </c>
      <c r="G20" s="15">
        <v>1.419</v>
      </c>
      <c r="H20" s="2"/>
      <c r="I20" s="2"/>
      <c r="J20" s="10"/>
      <c r="K20" s="3"/>
      <c r="N20" s="32"/>
      <c r="O20" s="16"/>
      <c r="P20" s="27"/>
      <c r="R20" s="18"/>
    </row>
    <row r="21" spans="1:18" x14ac:dyDescent="0.25">
      <c r="A21" s="32">
        <v>39909</v>
      </c>
      <c r="B21" s="18">
        <v>239875</v>
      </c>
      <c r="C21" s="5">
        <v>1</v>
      </c>
      <c r="D21" s="16">
        <v>0.65235952281954879</v>
      </c>
      <c r="E21" s="15">
        <v>9.2539999999999996</v>
      </c>
      <c r="F21" s="15">
        <v>11.067500000000001</v>
      </c>
      <c r="G21" s="15">
        <v>0.8214999999999999</v>
      </c>
      <c r="H21" s="2"/>
      <c r="I21" s="2"/>
      <c r="J21" s="10">
        <v>0</v>
      </c>
      <c r="K21" s="12">
        <v>0</v>
      </c>
      <c r="N21" s="32"/>
      <c r="O21" s="16"/>
      <c r="P21" s="27"/>
      <c r="R21" s="32"/>
    </row>
    <row r="22" spans="1:18" x14ac:dyDescent="0.25">
      <c r="A22" s="32"/>
      <c r="B22" s="18">
        <v>239874</v>
      </c>
      <c r="C22" s="5">
        <v>10</v>
      </c>
      <c r="D22" s="16">
        <v>0.41513787815789477</v>
      </c>
      <c r="E22" s="15">
        <v>9.4109999999999996</v>
      </c>
      <c r="F22" s="15">
        <v>10.352499999999999</v>
      </c>
      <c r="G22" s="15">
        <v>0.83699999999999997</v>
      </c>
      <c r="H22" s="2"/>
      <c r="I22" s="2"/>
      <c r="J22" s="10"/>
      <c r="K22" s="3"/>
      <c r="N22" s="32"/>
      <c r="O22" s="16"/>
      <c r="P22" s="27"/>
      <c r="R22" s="32"/>
    </row>
    <row r="23" spans="1:18" x14ac:dyDescent="0.25">
      <c r="A23" s="32"/>
      <c r="B23" s="18">
        <v>239873</v>
      </c>
      <c r="C23" s="5">
        <v>25</v>
      </c>
      <c r="D23" s="16">
        <v>0.39896367511278208</v>
      </c>
      <c r="E23" s="15">
        <v>9.4984999999999999</v>
      </c>
      <c r="F23" s="15">
        <v>10.100999999999999</v>
      </c>
      <c r="G23" s="15">
        <v>0.83949999999999991</v>
      </c>
      <c r="H23" s="2"/>
      <c r="I23" s="2"/>
      <c r="J23" s="10"/>
      <c r="K23" s="3"/>
      <c r="N23" s="32"/>
      <c r="O23" s="16"/>
      <c r="P23" s="27"/>
      <c r="R23" s="32"/>
    </row>
    <row r="24" spans="1:18" x14ac:dyDescent="0.25">
      <c r="A24" s="32"/>
      <c r="B24" s="18">
        <v>239872</v>
      </c>
      <c r="C24" s="5">
        <v>50</v>
      </c>
      <c r="D24" s="16">
        <v>0.36769354922556396</v>
      </c>
      <c r="E24" s="15">
        <v>9.5504999999999995</v>
      </c>
      <c r="F24" s="15">
        <v>9.9580000000000002</v>
      </c>
      <c r="G24" s="15">
        <v>0.83599999999999997</v>
      </c>
      <c r="H24" s="2"/>
      <c r="I24" s="2"/>
      <c r="J24" s="10"/>
      <c r="K24" s="3"/>
      <c r="N24" s="32"/>
      <c r="O24" s="16"/>
      <c r="P24" s="27"/>
      <c r="R24" s="32"/>
    </row>
    <row r="25" spans="1:18" x14ac:dyDescent="0.25">
      <c r="A25" s="4"/>
      <c r="B25" s="18">
        <v>239871</v>
      </c>
      <c r="C25" s="5">
        <v>95</v>
      </c>
      <c r="D25" s="16">
        <v>0.38278947206766917</v>
      </c>
      <c r="E25" s="15">
        <v>9.625</v>
      </c>
      <c r="F25" s="15">
        <v>9.8829999999999991</v>
      </c>
      <c r="G25" s="15">
        <v>0.86650000000000005</v>
      </c>
      <c r="H25" s="2"/>
      <c r="I25" s="2"/>
      <c r="J25" s="10"/>
      <c r="K25" s="3"/>
      <c r="N25" s="32"/>
      <c r="O25" s="16"/>
      <c r="P25" s="27"/>
      <c r="R25" s="32"/>
    </row>
    <row r="26" spans="1:18" x14ac:dyDescent="0.25">
      <c r="A26" s="32">
        <v>39944</v>
      </c>
      <c r="B26" s="18">
        <v>239880</v>
      </c>
      <c r="C26" s="5">
        <v>1</v>
      </c>
      <c r="D26" s="16">
        <v>1.5771308671679198</v>
      </c>
      <c r="E26" s="15">
        <v>5.9569999999999999</v>
      </c>
      <c r="F26" s="15">
        <v>6.3724999999999996</v>
      </c>
      <c r="G26" s="15">
        <v>0.58549999999999991</v>
      </c>
      <c r="H26" s="2"/>
      <c r="I26" s="2"/>
      <c r="J26" s="10">
        <v>0</v>
      </c>
      <c r="K26" s="12">
        <v>0</v>
      </c>
      <c r="N26" s="18"/>
      <c r="O26" s="18"/>
      <c r="P26" s="18"/>
      <c r="R26" s="32"/>
    </row>
    <row r="27" spans="1:18" x14ac:dyDescent="0.25">
      <c r="A27" s="32"/>
      <c r="B27" s="18">
        <v>239879</v>
      </c>
      <c r="C27" s="5">
        <v>10</v>
      </c>
      <c r="D27" s="16">
        <v>2.852549742355889</v>
      </c>
      <c r="E27" s="15">
        <v>6.6875</v>
      </c>
      <c r="F27" s="15">
        <v>6.3780000000000001</v>
      </c>
      <c r="G27" s="15">
        <v>0.66</v>
      </c>
      <c r="H27" s="2"/>
      <c r="I27" s="2"/>
      <c r="J27" s="10"/>
      <c r="K27" s="3"/>
      <c r="N27" s="18"/>
      <c r="O27" s="23"/>
      <c r="P27" s="23"/>
      <c r="R27" s="32"/>
    </row>
    <row r="28" spans="1:18" x14ac:dyDescent="0.25">
      <c r="A28" s="32"/>
      <c r="B28" s="18">
        <v>239878</v>
      </c>
      <c r="C28" s="5">
        <v>25</v>
      </c>
      <c r="D28" s="16">
        <v>2.2491257583959903</v>
      </c>
      <c r="E28" s="15">
        <v>7.4725000000000001</v>
      </c>
      <c r="F28" s="15">
        <v>6.8584999999999994</v>
      </c>
      <c r="G28" s="15">
        <v>0.75749999999999995</v>
      </c>
      <c r="H28" s="2"/>
      <c r="I28" s="2"/>
      <c r="J28" s="10"/>
      <c r="K28" s="3"/>
      <c r="N28" s="18"/>
      <c r="O28" s="16"/>
      <c r="P28" s="27"/>
      <c r="R28" s="32"/>
    </row>
    <row r="29" spans="1:18" x14ac:dyDescent="0.25">
      <c r="A29" s="32"/>
      <c r="B29" s="18">
        <v>239877</v>
      </c>
      <c r="C29" s="5">
        <v>50</v>
      </c>
      <c r="D29" s="16">
        <v>1.8377003147869673</v>
      </c>
      <c r="E29" s="15">
        <v>7.6805000000000003</v>
      </c>
      <c r="F29" s="15">
        <v>6.9050000000000002</v>
      </c>
      <c r="G29" s="15">
        <v>0.75550000000000006</v>
      </c>
      <c r="H29" s="2"/>
      <c r="I29" s="2"/>
      <c r="J29" s="10"/>
      <c r="K29" s="3"/>
      <c r="N29" s="32"/>
      <c r="O29" s="16"/>
      <c r="P29" s="15"/>
      <c r="R29" s="32"/>
    </row>
    <row r="30" spans="1:18" x14ac:dyDescent="0.25">
      <c r="A30" s="32"/>
      <c r="B30" s="18">
        <v>239876</v>
      </c>
      <c r="C30" s="5">
        <v>95</v>
      </c>
      <c r="D30" s="16">
        <v>0.74056579849624049</v>
      </c>
      <c r="E30" s="15">
        <v>7.8375000000000004</v>
      </c>
      <c r="F30" s="15">
        <v>6.7714999999999996</v>
      </c>
      <c r="G30" s="15">
        <v>0.79349999999999998</v>
      </c>
      <c r="H30" s="2"/>
      <c r="I30" s="2"/>
      <c r="J30" s="10"/>
      <c r="K30" s="3"/>
      <c r="N30" s="32"/>
      <c r="O30" s="16"/>
      <c r="P30" s="15"/>
      <c r="R30" s="32"/>
    </row>
    <row r="31" spans="1:18" x14ac:dyDescent="0.25">
      <c r="A31" s="32">
        <v>39979</v>
      </c>
      <c r="B31" s="18">
        <v>239885</v>
      </c>
      <c r="C31" s="5">
        <v>1</v>
      </c>
      <c r="D31" s="16">
        <v>1.2068479679197994</v>
      </c>
      <c r="E31" s="15">
        <v>3.0625</v>
      </c>
      <c r="F31" s="15">
        <v>1.8165</v>
      </c>
      <c r="G31" s="15">
        <v>0.48099999999999998</v>
      </c>
      <c r="H31" s="2"/>
      <c r="I31" s="2"/>
      <c r="J31" s="23">
        <f>(C31*(E32-$J$1)+C32*($J$1-E31))/(E32-E31)</f>
        <v>-63.903846153846139</v>
      </c>
      <c r="K31" s="12">
        <v>0</v>
      </c>
      <c r="N31" s="32"/>
      <c r="O31" s="16"/>
      <c r="P31" s="15"/>
      <c r="R31" s="32"/>
    </row>
    <row r="32" spans="1:18" x14ac:dyDescent="0.25">
      <c r="A32" s="4"/>
      <c r="B32" s="18">
        <v>239884</v>
      </c>
      <c r="C32" s="5">
        <v>10</v>
      </c>
      <c r="D32" s="10"/>
      <c r="E32" s="15">
        <v>3.3485</v>
      </c>
      <c r="F32" s="15">
        <v>2.0059999999999998</v>
      </c>
      <c r="G32" s="15">
        <v>0.52200000000000002</v>
      </c>
      <c r="H32" s="2"/>
      <c r="I32" s="2"/>
      <c r="J32" s="10"/>
      <c r="K32" s="3"/>
      <c r="N32" s="32"/>
      <c r="O32" s="16"/>
      <c r="P32" s="15"/>
      <c r="R32" s="4"/>
    </row>
    <row r="33" spans="1:18" x14ac:dyDescent="0.25">
      <c r="A33" s="4"/>
      <c r="B33" s="18">
        <v>239883</v>
      </c>
      <c r="C33" s="5">
        <v>25</v>
      </c>
      <c r="D33" s="16">
        <v>1.4948457784461155</v>
      </c>
      <c r="E33" s="15">
        <v>4.1284999999999998</v>
      </c>
      <c r="F33" s="15">
        <v>2.6639999999999997</v>
      </c>
      <c r="G33" s="15">
        <v>0.57750000000000001</v>
      </c>
      <c r="H33" s="2"/>
      <c r="I33" s="2"/>
      <c r="J33" s="10"/>
      <c r="K33" s="3"/>
      <c r="N33" s="32"/>
      <c r="O33" s="16"/>
      <c r="P33" s="15"/>
      <c r="R33" s="32"/>
    </row>
    <row r="34" spans="1:18" x14ac:dyDescent="0.25">
      <c r="A34" s="4"/>
      <c r="B34" s="18">
        <v>239882</v>
      </c>
      <c r="C34" s="5">
        <v>50</v>
      </c>
      <c r="D34" s="16">
        <v>0.93256433884711798</v>
      </c>
      <c r="E34" s="15">
        <v>5.22</v>
      </c>
      <c r="F34" s="15">
        <v>3.2949999999999999</v>
      </c>
      <c r="G34" s="15">
        <v>0.64850000000000008</v>
      </c>
      <c r="H34" s="2"/>
      <c r="I34" s="2"/>
      <c r="J34" s="10"/>
      <c r="K34" s="3"/>
      <c r="N34" s="32"/>
      <c r="O34" s="16"/>
      <c r="P34" s="15"/>
      <c r="R34" s="32"/>
    </row>
    <row r="35" spans="1:18" x14ac:dyDescent="0.25">
      <c r="A35" s="4"/>
      <c r="B35" s="18">
        <v>239881</v>
      </c>
      <c r="C35" s="5">
        <v>95</v>
      </c>
      <c r="D35" s="16">
        <v>0.43885380651629063</v>
      </c>
      <c r="E35" s="15">
        <v>8.0909999999999993</v>
      </c>
      <c r="F35" s="15">
        <v>5.4684999999999997</v>
      </c>
      <c r="G35" s="15">
        <v>0.81549999999999989</v>
      </c>
      <c r="H35" s="2"/>
      <c r="I35" s="2"/>
      <c r="J35" s="10"/>
      <c r="K35" s="3"/>
      <c r="N35" s="32"/>
      <c r="O35" s="16"/>
      <c r="P35" s="15"/>
      <c r="R35" s="32"/>
    </row>
    <row r="36" spans="1:18" x14ac:dyDescent="0.25">
      <c r="A36" s="32">
        <v>40009</v>
      </c>
      <c r="B36" s="18">
        <v>239890</v>
      </c>
      <c r="C36" s="5">
        <v>1</v>
      </c>
      <c r="D36" s="16">
        <v>2.1668406696741855</v>
      </c>
      <c r="E36" s="15">
        <v>5.0465</v>
      </c>
      <c r="F36" s="15">
        <v>5.3895</v>
      </c>
      <c r="G36" s="15">
        <v>0.622</v>
      </c>
      <c r="H36" s="2"/>
      <c r="I36" s="2"/>
      <c r="J36" s="10">
        <v>0</v>
      </c>
      <c r="K36" s="12">
        <v>0</v>
      </c>
      <c r="N36" s="32"/>
      <c r="O36" s="16"/>
      <c r="P36" s="15"/>
      <c r="R36" s="32"/>
    </row>
    <row r="37" spans="1:18" x14ac:dyDescent="0.25">
      <c r="A37" s="32"/>
      <c r="B37" s="18">
        <v>239889</v>
      </c>
      <c r="C37" s="5">
        <v>10</v>
      </c>
      <c r="D37" s="16">
        <v>1.304719045639098</v>
      </c>
      <c r="E37" s="15">
        <v>5.9644999999999992</v>
      </c>
      <c r="F37" s="15">
        <v>5.3094999999999999</v>
      </c>
      <c r="G37" s="15">
        <v>0.67349999999999999</v>
      </c>
      <c r="H37" s="2"/>
      <c r="I37" s="2"/>
      <c r="J37" s="10"/>
      <c r="K37" s="3"/>
      <c r="N37" s="32"/>
      <c r="O37" s="16"/>
      <c r="P37" s="15"/>
      <c r="R37" s="4"/>
    </row>
    <row r="38" spans="1:18" x14ac:dyDescent="0.25">
      <c r="A38" s="32"/>
      <c r="B38" s="18">
        <v>239888</v>
      </c>
      <c r="C38" s="5">
        <v>25</v>
      </c>
      <c r="D38" s="16">
        <v>0.89497256849624052</v>
      </c>
      <c r="E38" s="15">
        <v>6.2839999999999998</v>
      </c>
      <c r="F38" s="15">
        <v>5.4915000000000003</v>
      </c>
      <c r="G38" s="15">
        <v>0.67700000000000005</v>
      </c>
      <c r="H38" s="2"/>
      <c r="I38" s="2"/>
      <c r="J38" s="10"/>
      <c r="K38" s="3"/>
      <c r="N38" s="32"/>
      <c r="O38" s="16"/>
      <c r="P38" s="15"/>
      <c r="R38" s="4"/>
    </row>
    <row r="39" spans="1:18" x14ac:dyDescent="0.25">
      <c r="A39" s="32"/>
      <c r="B39" s="18">
        <v>239887</v>
      </c>
      <c r="C39" s="5">
        <v>50</v>
      </c>
      <c r="D39" s="16">
        <v>0.5768799086090225</v>
      </c>
      <c r="E39" s="15">
        <v>6.6255000000000006</v>
      </c>
      <c r="F39" s="15">
        <v>5.4864999999999995</v>
      </c>
      <c r="G39" s="15">
        <v>0.70499999999999996</v>
      </c>
      <c r="H39" s="2"/>
      <c r="I39" s="2"/>
      <c r="J39" s="10"/>
      <c r="K39" s="3"/>
      <c r="N39" s="32"/>
      <c r="O39" s="16"/>
      <c r="P39" s="15"/>
      <c r="R39" s="4"/>
    </row>
    <row r="40" spans="1:18" x14ac:dyDescent="0.25">
      <c r="A40" s="32"/>
      <c r="B40" s="18">
        <v>239886</v>
      </c>
      <c r="C40" s="5">
        <v>95</v>
      </c>
      <c r="D40" s="16">
        <v>0.25339584770676699</v>
      </c>
      <c r="E40" s="15">
        <v>7.8919999999999995</v>
      </c>
      <c r="F40" s="15">
        <v>6.0564999999999998</v>
      </c>
      <c r="G40" s="15">
        <v>0.8115</v>
      </c>
      <c r="H40" s="2"/>
      <c r="I40" s="2"/>
      <c r="J40" s="10"/>
      <c r="K40" s="3"/>
      <c r="N40" s="32"/>
      <c r="O40" s="16"/>
      <c r="P40" s="15"/>
      <c r="R40" s="4"/>
    </row>
    <row r="41" spans="1:18" x14ac:dyDescent="0.25">
      <c r="A41" s="32">
        <v>40042</v>
      </c>
      <c r="B41" s="18">
        <v>239895</v>
      </c>
      <c r="C41" s="5">
        <v>1</v>
      </c>
      <c r="D41" s="16">
        <v>1.3028472380952383</v>
      </c>
      <c r="E41" s="15">
        <v>2.653</v>
      </c>
      <c r="F41" s="15">
        <v>3.2425000000000002</v>
      </c>
      <c r="G41" s="15">
        <v>0.58799999999999997</v>
      </c>
      <c r="H41" s="2"/>
      <c r="I41" s="2"/>
      <c r="J41" s="10">
        <v>0</v>
      </c>
      <c r="K41" s="12">
        <v>0</v>
      </c>
      <c r="N41" s="32"/>
      <c r="O41" s="16"/>
      <c r="P41" s="15"/>
      <c r="R41" s="32"/>
    </row>
    <row r="42" spans="1:18" x14ac:dyDescent="0.25">
      <c r="A42" s="4"/>
      <c r="B42" s="18">
        <v>239894</v>
      </c>
      <c r="C42" s="5">
        <v>10</v>
      </c>
      <c r="D42" s="16">
        <v>1.1931337864661655</v>
      </c>
      <c r="E42" s="15">
        <v>3.4859999999999998</v>
      </c>
      <c r="F42" s="15">
        <v>3.8725000000000001</v>
      </c>
      <c r="G42" s="15">
        <v>0.59250000000000003</v>
      </c>
      <c r="H42" s="2"/>
      <c r="I42" s="2"/>
      <c r="J42" s="10"/>
      <c r="K42" s="3"/>
      <c r="N42" s="32"/>
      <c r="O42" s="16"/>
      <c r="P42" s="15"/>
      <c r="R42" s="32"/>
    </row>
    <row r="43" spans="1:18" x14ac:dyDescent="0.25">
      <c r="A43" s="4"/>
      <c r="B43" s="18">
        <v>239893</v>
      </c>
      <c r="C43" s="5">
        <v>25</v>
      </c>
      <c r="D43" s="16">
        <v>0.87770761303258149</v>
      </c>
      <c r="E43" s="15">
        <v>3.8109999999999999</v>
      </c>
      <c r="F43" s="15">
        <v>4.1615000000000002</v>
      </c>
      <c r="G43" s="15">
        <v>0.61499999999999999</v>
      </c>
      <c r="H43" s="2"/>
      <c r="I43" s="2"/>
      <c r="J43" s="10"/>
      <c r="K43" s="3"/>
      <c r="N43" s="32"/>
      <c r="O43" s="16"/>
      <c r="P43" s="15"/>
      <c r="R43" s="32"/>
    </row>
    <row r="44" spans="1:18" x14ac:dyDescent="0.25">
      <c r="A44" s="4"/>
      <c r="B44" s="18">
        <v>239892</v>
      </c>
      <c r="C44" s="5">
        <v>50</v>
      </c>
      <c r="D44" s="16">
        <v>0.73862193906015039</v>
      </c>
      <c r="E44" s="15">
        <v>4.7720000000000002</v>
      </c>
      <c r="F44" s="15">
        <v>4.9904999999999999</v>
      </c>
      <c r="G44" s="15">
        <v>0.68149999999999999</v>
      </c>
      <c r="H44" s="2"/>
      <c r="I44" s="2"/>
      <c r="J44" s="10"/>
      <c r="K44" s="3"/>
      <c r="N44" s="32"/>
      <c r="O44" s="16"/>
      <c r="P44" s="15"/>
      <c r="R44" s="32"/>
    </row>
    <row r="45" spans="1:18" x14ac:dyDescent="0.25">
      <c r="A45" s="4"/>
      <c r="B45" s="18">
        <v>239891</v>
      </c>
      <c r="C45" s="5">
        <v>95</v>
      </c>
      <c r="D45" s="16">
        <v>0.2992227563345865</v>
      </c>
      <c r="E45" s="15">
        <v>10.571999999999999</v>
      </c>
      <c r="F45" s="15">
        <v>9.7364999999999995</v>
      </c>
      <c r="G45" s="15">
        <v>0.97949999999999993</v>
      </c>
      <c r="H45" s="2"/>
      <c r="I45" s="2"/>
      <c r="J45" s="10"/>
      <c r="K45" s="3"/>
      <c r="N45" s="32"/>
      <c r="O45" s="16"/>
      <c r="P45" s="15"/>
      <c r="R45" s="4"/>
    </row>
    <row r="46" spans="1:18" x14ac:dyDescent="0.25">
      <c r="A46" s="32">
        <v>40072</v>
      </c>
      <c r="B46" s="18">
        <v>239900</v>
      </c>
      <c r="C46" s="5">
        <v>1</v>
      </c>
      <c r="D46" s="10"/>
      <c r="E46" s="2">
        <v>6.7959999999999994</v>
      </c>
      <c r="F46" s="2">
        <v>6.2195</v>
      </c>
      <c r="G46" s="2">
        <v>0.90400000000000003</v>
      </c>
      <c r="H46" s="2"/>
      <c r="I46" s="2"/>
      <c r="J46" s="10">
        <v>0</v>
      </c>
      <c r="K46" s="12">
        <v>0</v>
      </c>
      <c r="N46" s="32"/>
      <c r="O46" s="16"/>
      <c r="P46" s="15"/>
      <c r="R46" s="4"/>
    </row>
    <row r="47" spans="1:18" x14ac:dyDescent="0.25">
      <c r="A47" s="32"/>
      <c r="B47" s="18">
        <v>239899</v>
      </c>
      <c r="C47" s="5">
        <v>10</v>
      </c>
      <c r="D47" s="16">
        <v>2.1805548511278197</v>
      </c>
      <c r="E47" s="2">
        <v>5.8554999999999993</v>
      </c>
      <c r="F47" s="2">
        <v>6.0324999999999998</v>
      </c>
      <c r="G47" s="2">
        <v>0.86949999999999994</v>
      </c>
      <c r="H47" s="2"/>
      <c r="I47" s="2"/>
      <c r="J47" s="10"/>
      <c r="K47" s="3"/>
      <c r="N47" s="32"/>
      <c r="O47" s="16"/>
      <c r="P47" s="15"/>
      <c r="R47" s="4"/>
    </row>
    <row r="48" spans="1:18" x14ac:dyDescent="0.25">
      <c r="A48" s="32"/>
      <c r="B48" s="18">
        <v>239898</v>
      </c>
      <c r="C48" s="5">
        <v>25</v>
      </c>
      <c r="D48" s="16">
        <v>1.727986863157895</v>
      </c>
      <c r="E48" s="2">
        <v>6.4474999999999998</v>
      </c>
      <c r="F48" s="2">
        <v>6.407</v>
      </c>
      <c r="G48" s="2">
        <v>0.87450000000000006</v>
      </c>
      <c r="H48" s="2"/>
      <c r="I48" s="2"/>
      <c r="J48" s="10"/>
      <c r="K48" s="3"/>
      <c r="N48" s="32"/>
      <c r="O48" s="16"/>
      <c r="P48" s="15"/>
      <c r="R48" s="4"/>
    </row>
    <row r="49" spans="1:18" x14ac:dyDescent="0.25">
      <c r="A49" s="32"/>
      <c r="B49" s="18">
        <v>239897</v>
      </c>
      <c r="C49" s="5">
        <v>50</v>
      </c>
      <c r="D49" s="16">
        <v>1.4674174155388471</v>
      </c>
      <c r="E49" s="2">
        <v>6.96</v>
      </c>
      <c r="F49" s="2">
        <v>6.6654999999999998</v>
      </c>
      <c r="G49" s="2">
        <v>0.79149999999999998</v>
      </c>
      <c r="H49" s="2"/>
      <c r="I49" s="2"/>
      <c r="J49" s="10"/>
      <c r="K49" s="3"/>
      <c r="N49" s="32"/>
      <c r="O49" s="16"/>
      <c r="P49" s="15"/>
      <c r="R49" s="32"/>
    </row>
    <row r="50" spans="1:18" x14ac:dyDescent="0.25">
      <c r="A50" s="32"/>
      <c r="B50" s="18">
        <v>239896</v>
      </c>
      <c r="C50" s="5">
        <v>95</v>
      </c>
      <c r="D50" s="16">
        <v>0.69009932992481204</v>
      </c>
      <c r="E50" s="2">
        <v>9.7495000000000012</v>
      </c>
      <c r="F50" s="2">
        <v>8.7080000000000002</v>
      </c>
      <c r="G50" s="2">
        <v>0.99899999999999989</v>
      </c>
      <c r="H50" s="2"/>
      <c r="I50" s="2"/>
      <c r="J50" s="10"/>
      <c r="K50" s="3"/>
      <c r="N50" s="32"/>
      <c r="O50" s="16"/>
      <c r="P50" s="15"/>
      <c r="R50" s="32"/>
    </row>
    <row r="51" spans="1:18" x14ac:dyDescent="0.25">
      <c r="A51" s="32">
        <v>40100</v>
      </c>
      <c r="B51" s="18">
        <v>240805</v>
      </c>
      <c r="C51" s="5">
        <v>1</v>
      </c>
      <c r="D51" s="16">
        <v>0.63618531977443615</v>
      </c>
      <c r="E51" s="2">
        <v>9.3610000000000007</v>
      </c>
      <c r="F51" s="2">
        <v>8.2944999999999993</v>
      </c>
      <c r="G51" s="2">
        <v>1.1034999999999999</v>
      </c>
      <c r="H51" s="2"/>
      <c r="I51" s="2"/>
      <c r="J51" s="10">
        <v>0</v>
      </c>
      <c r="K51" s="12">
        <v>0</v>
      </c>
      <c r="N51" s="32"/>
      <c r="O51" s="16"/>
      <c r="P51" s="15"/>
      <c r="R51" s="32"/>
    </row>
    <row r="52" spans="1:18" x14ac:dyDescent="0.25">
      <c r="A52" s="32"/>
      <c r="B52" s="18">
        <v>240804</v>
      </c>
      <c r="C52" s="5">
        <v>10</v>
      </c>
      <c r="D52" s="16">
        <v>0.71166493398496244</v>
      </c>
      <c r="E52" s="2">
        <v>9.1289999999999996</v>
      </c>
      <c r="F52" s="2">
        <v>8.0519999999999996</v>
      </c>
      <c r="G52" s="2">
        <v>1.133</v>
      </c>
      <c r="H52" s="2"/>
      <c r="I52" s="2"/>
      <c r="J52" s="10"/>
      <c r="K52" s="3"/>
      <c r="N52" s="32"/>
      <c r="O52" s="16"/>
      <c r="P52" s="15"/>
      <c r="R52" s="32"/>
    </row>
    <row r="53" spans="1:18" x14ac:dyDescent="0.25">
      <c r="A53" s="4"/>
      <c r="B53" s="18">
        <v>240803</v>
      </c>
      <c r="C53" s="5">
        <v>25</v>
      </c>
      <c r="D53" s="16">
        <v>0.7494047410902257</v>
      </c>
      <c r="E53" s="2">
        <v>9.3320000000000007</v>
      </c>
      <c r="F53" s="2">
        <v>8.327</v>
      </c>
      <c r="G53" s="2">
        <v>1.0974999999999999</v>
      </c>
      <c r="H53" s="2"/>
      <c r="I53" s="2"/>
      <c r="J53" s="10"/>
      <c r="K53" s="3"/>
      <c r="N53" s="32"/>
      <c r="O53" s="16"/>
      <c r="P53" s="15"/>
      <c r="R53" s="32"/>
    </row>
    <row r="54" spans="1:18" x14ac:dyDescent="0.25">
      <c r="A54" s="4"/>
      <c r="B54" s="18">
        <v>240802</v>
      </c>
      <c r="C54" s="5">
        <v>50</v>
      </c>
      <c r="D54" s="16">
        <v>0.65235952281954879</v>
      </c>
      <c r="E54" s="2">
        <v>9.3369999999999997</v>
      </c>
      <c r="F54" s="2">
        <v>8.1029999999999998</v>
      </c>
      <c r="G54" s="2">
        <v>1.1185</v>
      </c>
      <c r="H54" s="2"/>
      <c r="I54" s="2"/>
      <c r="J54" s="10"/>
      <c r="K54" s="3"/>
      <c r="N54" s="32"/>
      <c r="O54" s="16"/>
      <c r="P54" s="15"/>
      <c r="R54" s="4"/>
    </row>
    <row r="55" spans="1:18" x14ac:dyDescent="0.25">
      <c r="A55" s="4"/>
      <c r="B55" s="18">
        <v>240801</v>
      </c>
      <c r="C55" s="5">
        <v>95</v>
      </c>
      <c r="D55" s="16">
        <v>0.38278947206766917</v>
      </c>
      <c r="E55" s="2">
        <v>10.024000000000001</v>
      </c>
      <c r="F55" s="2">
        <v>8.4209999999999994</v>
      </c>
      <c r="G55" s="2">
        <v>1.141</v>
      </c>
      <c r="H55" s="2"/>
      <c r="I55" s="2"/>
      <c r="J55" s="10"/>
      <c r="K55" s="3"/>
      <c r="N55" s="32"/>
      <c r="O55" s="16"/>
      <c r="P55" s="15"/>
      <c r="R55" s="4"/>
    </row>
    <row r="56" spans="1:18" x14ac:dyDescent="0.25">
      <c r="A56" s="32">
        <v>40135</v>
      </c>
      <c r="B56" s="18">
        <v>240810</v>
      </c>
      <c r="C56" s="5">
        <v>1</v>
      </c>
      <c r="D56" s="16">
        <v>0.84644995936090239</v>
      </c>
      <c r="E56" s="2">
        <v>9.7205000000000013</v>
      </c>
      <c r="F56" s="2">
        <v>9.8655000000000008</v>
      </c>
      <c r="G56" s="2">
        <v>1.2135</v>
      </c>
      <c r="H56" s="2"/>
      <c r="I56" s="2"/>
      <c r="J56" s="10">
        <v>0</v>
      </c>
      <c r="K56" s="12">
        <v>0</v>
      </c>
      <c r="N56" s="32"/>
      <c r="O56" s="16"/>
      <c r="P56" s="15"/>
      <c r="R56" s="4"/>
    </row>
    <row r="57" spans="1:18" x14ac:dyDescent="0.25">
      <c r="A57" s="4"/>
      <c r="B57" s="18">
        <v>240809</v>
      </c>
      <c r="C57" s="5">
        <v>10</v>
      </c>
      <c r="D57" s="16">
        <v>0.6631423248496241</v>
      </c>
      <c r="E57" s="2">
        <v>9.5924999999999994</v>
      </c>
      <c r="F57" s="2">
        <v>9.7104999999999997</v>
      </c>
      <c r="G57" s="2">
        <v>1.1675</v>
      </c>
      <c r="H57" s="2"/>
      <c r="I57" s="2"/>
      <c r="J57" s="10"/>
      <c r="K57" s="3"/>
      <c r="N57" s="32"/>
      <c r="O57" s="16"/>
      <c r="P57" s="15"/>
      <c r="R57" s="4"/>
    </row>
    <row r="58" spans="1:18" x14ac:dyDescent="0.25">
      <c r="A58" s="4"/>
      <c r="B58" s="18">
        <v>240808</v>
      </c>
      <c r="C58" s="5">
        <v>25</v>
      </c>
      <c r="D58" s="16">
        <v>0.53914010150375946</v>
      </c>
      <c r="E58" s="2">
        <v>9.282</v>
      </c>
      <c r="F58" s="2">
        <v>9.0660000000000007</v>
      </c>
      <c r="G58" s="2">
        <v>1.131</v>
      </c>
      <c r="H58" s="2"/>
      <c r="I58" s="2"/>
      <c r="J58" s="10"/>
      <c r="K58" s="3"/>
      <c r="N58" s="32"/>
      <c r="O58" s="16"/>
      <c r="P58" s="15"/>
      <c r="R58" s="4"/>
    </row>
    <row r="59" spans="1:18" x14ac:dyDescent="0.25">
      <c r="A59" s="4"/>
      <c r="B59" s="18">
        <v>240807</v>
      </c>
      <c r="C59" s="5">
        <v>50</v>
      </c>
      <c r="D59" s="16">
        <v>0.46366048729323311</v>
      </c>
      <c r="E59" s="2">
        <v>9.5715000000000003</v>
      </c>
      <c r="F59" s="2">
        <v>9.2970000000000006</v>
      </c>
      <c r="G59" s="2">
        <v>1.1589999999999998</v>
      </c>
      <c r="H59" s="2"/>
      <c r="I59" s="2"/>
      <c r="J59" s="10"/>
      <c r="K59" s="3"/>
      <c r="N59" s="32"/>
      <c r="O59" s="16"/>
      <c r="P59" s="15"/>
      <c r="R59" s="4"/>
    </row>
    <row r="60" spans="1:18" x14ac:dyDescent="0.25">
      <c r="A60" s="4"/>
      <c r="B60" s="18">
        <v>240806</v>
      </c>
      <c r="C60" s="5">
        <v>95</v>
      </c>
      <c r="D60" s="16">
        <v>0.35044106597744357</v>
      </c>
      <c r="E60" s="2">
        <v>9.3515000000000015</v>
      </c>
      <c r="F60" s="2">
        <v>9.0094999999999992</v>
      </c>
      <c r="G60" s="2">
        <v>1.1495</v>
      </c>
      <c r="H60" s="2"/>
      <c r="I60" s="2"/>
      <c r="J60" s="10"/>
      <c r="K60" s="3"/>
      <c r="N60" s="32"/>
      <c r="O60" s="16"/>
      <c r="P60" s="15"/>
      <c r="R60" s="4"/>
    </row>
    <row r="61" spans="1:18" x14ac:dyDescent="0.25">
      <c r="A61" s="32">
        <v>40161</v>
      </c>
      <c r="B61" s="18">
        <v>240815</v>
      </c>
      <c r="C61" s="5">
        <v>1</v>
      </c>
      <c r="D61" s="16"/>
      <c r="E61" s="2">
        <v>8.3975000000000009</v>
      </c>
      <c r="F61" s="2">
        <v>9.0715000000000003</v>
      </c>
      <c r="G61" s="2">
        <v>0.77800000000000002</v>
      </c>
      <c r="H61" s="2"/>
      <c r="I61" s="2"/>
      <c r="J61" s="10">
        <v>0</v>
      </c>
      <c r="K61" s="12">
        <v>0</v>
      </c>
      <c r="N61" s="32"/>
      <c r="O61" s="16"/>
      <c r="P61" s="15"/>
      <c r="R61" s="4"/>
    </row>
    <row r="62" spans="1:18" x14ac:dyDescent="0.25">
      <c r="A62" s="4"/>
      <c r="B62" s="18">
        <v>240814</v>
      </c>
      <c r="C62" s="5">
        <v>10</v>
      </c>
      <c r="D62" s="16"/>
      <c r="E62" s="2">
        <v>8.4055</v>
      </c>
      <c r="F62" s="2">
        <v>9.1204999999999998</v>
      </c>
      <c r="G62" s="2">
        <v>0.67199999999999993</v>
      </c>
      <c r="H62" s="2"/>
      <c r="I62" s="2"/>
      <c r="J62" s="10"/>
      <c r="K62" s="3"/>
      <c r="N62" s="32"/>
      <c r="O62" s="16"/>
      <c r="P62" s="15"/>
    </row>
    <row r="63" spans="1:18" x14ac:dyDescent="0.25">
      <c r="A63" s="4"/>
      <c r="B63" s="18">
        <v>240813</v>
      </c>
      <c r="C63" s="5">
        <v>25</v>
      </c>
      <c r="D63" s="16"/>
      <c r="E63" s="2">
        <v>7.9614999999999991</v>
      </c>
      <c r="F63" s="2">
        <v>8.8034999999999997</v>
      </c>
      <c r="G63" s="2">
        <v>0.73049999999999993</v>
      </c>
      <c r="H63" s="2"/>
      <c r="I63" s="2"/>
      <c r="J63" s="10"/>
      <c r="K63" s="3"/>
      <c r="N63" s="32"/>
      <c r="O63" s="16"/>
      <c r="P63" s="15"/>
    </row>
    <row r="64" spans="1:18" x14ac:dyDescent="0.25">
      <c r="A64" s="4"/>
      <c r="B64" s="18">
        <v>240812</v>
      </c>
      <c r="C64" s="5">
        <v>50</v>
      </c>
      <c r="D64" s="16"/>
      <c r="E64" s="2">
        <v>8.5745000000000005</v>
      </c>
      <c r="F64" s="2">
        <v>9.0609999999999999</v>
      </c>
      <c r="G64" s="2">
        <v>0.73350000000000004</v>
      </c>
      <c r="H64" s="2"/>
      <c r="I64" s="2"/>
      <c r="J64" s="10"/>
      <c r="K64" s="3"/>
      <c r="N64" s="32"/>
      <c r="O64" s="16"/>
      <c r="P64" s="15"/>
    </row>
    <row r="65" spans="1:16" x14ac:dyDescent="0.25">
      <c r="A65" s="4"/>
      <c r="B65" s="18">
        <v>240811</v>
      </c>
      <c r="C65" s="5">
        <v>95</v>
      </c>
      <c r="D65" s="16"/>
      <c r="E65" s="2">
        <v>8.8194999999999997</v>
      </c>
      <c r="F65" s="2">
        <v>8.8919999999999995</v>
      </c>
      <c r="G65" s="2">
        <v>0.78049999999999997</v>
      </c>
      <c r="H65" s="2"/>
      <c r="I65" s="2"/>
      <c r="J65" s="10"/>
      <c r="K65" s="3"/>
      <c r="N65" s="32"/>
      <c r="O65" s="16"/>
      <c r="P65" s="15"/>
    </row>
    <row r="66" spans="1:16" x14ac:dyDescent="0.25">
      <c r="A66" s="4"/>
      <c r="B66" s="2"/>
      <c r="C66" s="5"/>
      <c r="D66" s="27"/>
      <c r="E66" s="16"/>
      <c r="F66" s="16"/>
      <c r="G66" s="16"/>
      <c r="H66" s="16"/>
      <c r="I66" s="16"/>
      <c r="J66" s="10">
        <v>0</v>
      </c>
      <c r="K66" s="12">
        <v>0</v>
      </c>
      <c r="N66" s="2"/>
      <c r="O66" s="2"/>
      <c r="P66" s="2"/>
    </row>
    <row r="67" spans="1:16" x14ac:dyDescent="0.25">
      <c r="A67" s="4"/>
      <c r="B67" s="2"/>
      <c r="C67" s="5"/>
      <c r="D67" s="27"/>
      <c r="E67" s="16"/>
      <c r="F67" s="16"/>
      <c r="G67" s="16"/>
      <c r="H67" s="16"/>
      <c r="I67" s="16"/>
      <c r="J67" s="10"/>
      <c r="K67" s="3"/>
      <c r="N67" s="2"/>
      <c r="O67" s="2"/>
      <c r="P67" s="2"/>
    </row>
    <row r="68" spans="1:16" x14ac:dyDescent="0.25">
      <c r="A68" s="4"/>
      <c r="B68" s="2"/>
      <c r="C68" s="5"/>
      <c r="D68" s="27"/>
      <c r="E68" s="16"/>
      <c r="F68" s="16"/>
      <c r="G68" s="16"/>
      <c r="H68" s="16"/>
      <c r="I68" s="16"/>
      <c r="J68" s="10"/>
      <c r="K68" s="3"/>
      <c r="N68" s="2"/>
      <c r="O68" s="2"/>
      <c r="P68" s="2"/>
    </row>
    <row r="69" spans="1:16" x14ac:dyDescent="0.25">
      <c r="A69" s="4"/>
      <c r="B69" s="2"/>
      <c r="C69" s="5"/>
      <c r="D69" s="27"/>
      <c r="E69" s="16"/>
      <c r="F69" s="16"/>
      <c r="G69" s="16"/>
      <c r="H69" s="16"/>
      <c r="I69" s="16"/>
      <c r="J69" s="10"/>
      <c r="K69" s="3"/>
      <c r="N69" s="2"/>
      <c r="O69" s="2"/>
      <c r="P69" s="2"/>
    </row>
    <row r="70" spans="1:16" x14ac:dyDescent="0.25">
      <c r="A70" s="4"/>
      <c r="B70" s="2"/>
      <c r="C70" s="5"/>
      <c r="D70" s="27"/>
      <c r="E70" s="16"/>
      <c r="F70" s="16"/>
      <c r="G70" s="16"/>
      <c r="H70" s="16"/>
      <c r="I70" s="16"/>
      <c r="J70" s="10"/>
      <c r="K70" s="3"/>
      <c r="N70" s="2"/>
      <c r="O70" s="2"/>
      <c r="P70" s="2"/>
    </row>
    <row r="71" spans="1:16" x14ac:dyDescent="0.25">
      <c r="A71" s="4"/>
      <c r="B71" s="17"/>
      <c r="C71" s="5"/>
      <c r="D71" s="27"/>
      <c r="E71" s="16"/>
      <c r="F71" s="16"/>
      <c r="G71" s="16"/>
      <c r="H71" s="16"/>
      <c r="I71" s="16"/>
      <c r="J71" s="10">
        <v>0</v>
      </c>
      <c r="K71" s="12">
        <v>0</v>
      </c>
      <c r="N71" s="2"/>
      <c r="O71" s="2"/>
      <c r="P71" s="2"/>
    </row>
    <row r="72" spans="1:16" x14ac:dyDescent="0.25">
      <c r="A72" s="4"/>
      <c r="B72" s="17"/>
      <c r="C72" s="5"/>
      <c r="D72" s="27"/>
      <c r="E72" s="16"/>
      <c r="F72" s="16"/>
      <c r="G72" s="16"/>
      <c r="H72" s="16"/>
      <c r="I72" s="16"/>
      <c r="J72" s="10"/>
      <c r="K72" s="3"/>
      <c r="N72" s="2"/>
      <c r="O72" s="2"/>
      <c r="P72" s="2"/>
    </row>
    <row r="73" spans="1:16" x14ac:dyDescent="0.25">
      <c r="A73" s="4"/>
      <c r="B73" s="2"/>
      <c r="C73" s="5"/>
      <c r="D73" s="27"/>
      <c r="E73" s="16"/>
      <c r="F73" s="16"/>
      <c r="G73" s="16"/>
      <c r="H73" s="16"/>
      <c r="I73" s="16"/>
      <c r="J73" s="10"/>
      <c r="K73" s="3"/>
      <c r="N73" s="2"/>
      <c r="O73" s="2"/>
      <c r="P73" s="2"/>
    </row>
    <row r="74" spans="1:16" x14ac:dyDescent="0.25">
      <c r="A74" s="4"/>
      <c r="B74" s="2"/>
      <c r="C74" s="5"/>
      <c r="D74" s="27"/>
      <c r="E74" s="16"/>
      <c r="F74" s="16"/>
      <c r="G74" s="16"/>
      <c r="H74" s="16"/>
      <c r="I74" s="16"/>
      <c r="J74" s="10"/>
      <c r="K74" s="3"/>
      <c r="N74" s="2"/>
      <c r="O74" s="2"/>
      <c r="P74" s="2"/>
    </row>
    <row r="75" spans="1:16" x14ac:dyDescent="0.25">
      <c r="A75" s="4"/>
      <c r="B75" s="2"/>
      <c r="C75" s="5"/>
      <c r="D75" s="27"/>
      <c r="E75" s="16"/>
      <c r="F75" s="16"/>
      <c r="G75" s="16"/>
      <c r="H75" s="16"/>
      <c r="I75" s="16"/>
      <c r="J75" s="10"/>
      <c r="K75" s="3"/>
      <c r="N75" s="2"/>
      <c r="O75" s="2"/>
      <c r="P75" s="2"/>
    </row>
    <row r="76" spans="1:16" x14ac:dyDescent="0.25">
      <c r="A76" s="4"/>
      <c r="B76" s="2"/>
      <c r="C76" s="5"/>
      <c r="D76" s="27"/>
      <c r="E76" s="16"/>
      <c r="F76" s="16"/>
      <c r="G76" s="16"/>
      <c r="H76" s="16"/>
      <c r="I76" s="16"/>
      <c r="J76" s="10">
        <v>0</v>
      </c>
      <c r="K76" s="12">
        <v>0</v>
      </c>
      <c r="N76" s="2"/>
      <c r="O76" s="2"/>
      <c r="P76" s="2"/>
    </row>
    <row r="77" spans="1:16" x14ac:dyDescent="0.25">
      <c r="A77" s="4"/>
      <c r="B77" s="2"/>
      <c r="C77" s="5"/>
      <c r="D77" s="27"/>
      <c r="E77" s="16"/>
      <c r="F77" s="16"/>
      <c r="G77" s="16"/>
      <c r="H77" s="16"/>
      <c r="I77" s="16"/>
      <c r="J77" s="10"/>
      <c r="K77" s="3"/>
      <c r="N77" s="2"/>
      <c r="O77" s="2"/>
      <c r="P77" s="2"/>
    </row>
    <row r="78" spans="1:16" x14ac:dyDescent="0.25">
      <c r="A78" s="4"/>
      <c r="B78" s="2"/>
      <c r="C78" s="5"/>
      <c r="D78" s="27"/>
      <c r="E78" s="16"/>
      <c r="F78" s="16"/>
      <c r="G78" s="16"/>
      <c r="H78" s="16"/>
      <c r="I78" s="16"/>
      <c r="J78" s="10"/>
      <c r="K78" s="3"/>
      <c r="N78" s="2"/>
      <c r="O78" s="2"/>
      <c r="P78" s="2"/>
    </row>
    <row r="79" spans="1:16" x14ac:dyDescent="0.25">
      <c r="A79" s="4"/>
      <c r="B79" s="2"/>
      <c r="C79" s="5"/>
      <c r="D79" s="27"/>
      <c r="E79" s="16"/>
      <c r="F79" s="16"/>
      <c r="G79" s="16"/>
      <c r="H79" s="16"/>
      <c r="I79" s="16"/>
      <c r="J79" s="10"/>
      <c r="K79" s="3"/>
      <c r="N79" s="2"/>
      <c r="O79" s="2"/>
      <c r="P79" s="2"/>
    </row>
    <row r="80" spans="1:16" x14ac:dyDescent="0.25">
      <c r="A80" s="4"/>
      <c r="B80" s="2"/>
      <c r="C80" s="5"/>
      <c r="D80" s="27"/>
      <c r="E80" s="16"/>
      <c r="F80" s="16"/>
      <c r="G80" s="16"/>
      <c r="H80" s="16"/>
      <c r="I80" s="16"/>
      <c r="J80" s="10"/>
      <c r="K80" s="3"/>
      <c r="N80" s="2"/>
      <c r="O80" s="2"/>
      <c r="P80" s="2"/>
    </row>
    <row r="81" spans="1:11" x14ac:dyDescent="0.25">
      <c r="A81" s="4"/>
      <c r="B81" s="2"/>
      <c r="C81" s="5"/>
      <c r="D81" s="27"/>
      <c r="E81" s="16"/>
      <c r="F81" s="16"/>
      <c r="G81" s="16"/>
      <c r="H81" s="16"/>
      <c r="I81" s="16"/>
      <c r="J81" s="10">
        <v>0</v>
      </c>
      <c r="K81" s="12">
        <v>0</v>
      </c>
    </row>
    <row r="82" spans="1:11" x14ac:dyDescent="0.25">
      <c r="A82" s="4"/>
      <c r="B82" s="2"/>
      <c r="C82" s="5"/>
      <c r="D82" s="27"/>
      <c r="E82" s="16"/>
      <c r="F82" s="16"/>
      <c r="G82" s="16"/>
      <c r="H82" s="16"/>
      <c r="I82" s="16"/>
      <c r="J82" s="10"/>
      <c r="K82" s="3"/>
    </row>
    <row r="83" spans="1:11" x14ac:dyDescent="0.25">
      <c r="A83" s="4"/>
      <c r="B83" s="2"/>
      <c r="C83" s="5"/>
      <c r="D83" s="27"/>
      <c r="E83" s="16"/>
      <c r="F83" s="16"/>
      <c r="G83" s="16"/>
      <c r="H83" s="16"/>
      <c r="I83" s="16"/>
      <c r="J83" s="10"/>
      <c r="K83" s="3"/>
    </row>
    <row r="84" spans="1:11" x14ac:dyDescent="0.25">
      <c r="A84" s="4"/>
      <c r="B84" s="2"/>
      <c r="C84" s="5"/>
      <c r="D84" s="27"/>
      <c r="E84" s="16"/>
      <c r="F84" s="16"/>
      <c r="G84" s="16"/>
      <c r="H84" s="16"/>
      <c r="I84" s="16"/>
      <c r="J84" s="10"/>
      <c r="K84" s="3"/>
    </row>
    <row r="85" spans="1:11" x14ac:dyDescent="0.25">
      <c r="A85" s="4"/>
      <c r="B85" s="2"/>
      <c r="C85" s="5"/>
      <c r="D85" s="27"/>
      <c r="E85" s="16"/>
      <c r="F85" s="16"/>
      <c r="G85" s="16"/>
      <c r="H85" s="16"/>
      <c r="I85" s="16"/>
      <c r="J85" s="10"/>
      <c r="K85" s="3"/>
    </row>
    <row r="86" spans="1:11" x14ac:dyDescent="0.25">
      <c r="A86" s="4"/>
    </row>
    <row r="87" spans="1:11" x14ac:dyDescent="0.25">
      <c r="A87" s="4"/>
    </row>
    <row r="88" spans="1:11" x14ac:dyDescent="0.25">
      <c r="A88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3"/>
  <sheetViews>
    <sheetView topLeftCell="I1" zoomScale="75" workbookViewId="0">
      <selection activeCell="Y34" activeCellId="1" sqref="U34 Y34"/>
    </sheetView>
  </sheetViews>
  <sheetFormatPr defaultRowHeight="13.2" x14ac:dyDescent="0.25"/>
  <cols>
    <col min="1" max="1" width="12.33203125" customWidth="1"/>
    <col min="4" max="4" width="12.6640625" customWidth="1"/>
    <col min="13" max="13" width="9.6640625" style="5" customWidth="1"/>
    <col min="14" max="14" width="9.109375" style="9"/>
    <col min="18" max="18" width="9.109375" style="9"/>
    <col min="22" max="22" width="9.109375" style="9"/>
  </cols>
  <sheetData>
    <row r="2" spans="1:38" x14ac:dyDescent="0.25">
      <c r="O2" s="9" t="s">
        <v>25</v>
      </c>
      <c r="P2" s="9"/>
      <c r="Q2" s="9"/>
      <c r="S2" s="9" t="s">
        <v>29</v>
      </c>
      <c r="T2" s="9"/>
      <c r="U2" s="9"/>
      <c r="W2" s="9" t="s">
        <v>56</v>
      </c>
    </row>
    <row r="3" spans="1:38" x14ac:dyDescent="0.25">
      <c r="A3" s="4"/>
      <c r="B3" s="28"/>
      <c r="C3" s="4"/>
      <c r="D3" s="17" t="s">
        <v>47</v>
      </c>
      <c r="F3" s="16"/>
      <c r="G3" s="15"/>
      <c r="H3" s="16" t="s">
        <v>18</v>
      </c>
      <c r="I3" s="16"/>
      <c r="J3" s="16" t="s">
        <v>19</v>
      </c>
      <c r="K3" s="15"/>
      <c r="L3" s="28"/>
      <c r="O3" s="9" t="s">
        <v>32</v>
      </c>
      <c r="P3" s="9"/>
      <c r="Q3" s="9"/>
      <c r="S3" s="9" t="s">
        <v>32</v>
      </c>
      <c r="T3" s="9"/>
      <c r="U3" s="9"/>
      <c r="W3" s="9" t="s">
        <v>32</v>
      </c>
      <c r="X3" s="9"/>
    </row>
    <row r="4" spans="1:38" x14ac:dyDescent="0.25">
      <c r="A4" s="8" t="s">
        <v>4</v>
      </c>
      <c r="B4" s="29" t="s">
        <v>39</v>
      </c>
      <c r="C4" s="8" t="s">
        <v>40</v>
      </c>
      <c r="D4" s="17" t="s">
        <v>5</v>
      </c>
      <c r="E4" s="9" t="s">
        <v>0</v>
      </c>
      <c r="F4" s="16" t="s">
        <v>6</v>
      </c>
      <c r="G4" s="16" t="s">
        <v>7</v>
      </c>
      <c r="H4" s="16" t="s">
        <v>3</v>
      </c>
      <c r="I4" s="16" t="s">
        <v>7</v>
      </c>
      <c r="J4" s="16" t="s">
        <v>3</v>
      </c>
      <c r="K4" s="16" t="s">
        <v>7</v>
      </c>
      <c r="L4" s="29" t="s">
        <v>8</v>
      </c>
      <c r="N4" s="9" t="s">
        <v>33</v>
      </c>
      <c r="O4" s="9" t="s">
        <v>34</v>
      </c>
      <c r="P4" s="9" t="s">
        <v>35</v>
      </c>
      <c r="Q4" s="9" t="s">
        <v>90</v>
      </c>
      <c r="R4" s="9" t="s">
        <v>33</v>
      </c>
      <c r="S4" s="9" t="s">
        <v>34</v>
      </c>
      <c r="T4" s="9" t="s">
        <v>35</v>
      </c>
      <c r="U4" s="9" t="s">
        <v>90</v>
      </c>
      <c r="V4" s="9" t="s">
        <v>33</v>
      </c>
      <c r="W4" s="9" t="s">
        <v>34</v>
      </c>
      <c r="X4" s="9" t="s">
        <v>35</v>
      </c>
      <c r="Y4" s="9" t="s">
        <v>90</v>
      </c>
    </row>
    <row r="5" spans="1:38" s="6" customFormat="1" x14ac:dyDescent="0.25">
      <c r="A5" s="31">
        <v>39461</v>
      </c>
      <c r="B5" s="30">
        <v>141217</v>
      </c>
      <c r="C5" s="14" t="s">
        <v>21</v>
      </c>
      <c r="D5" s="18">
        <v>239800</v>
      </c>
      <c r="E5" s="5">
        <v>1</v>
      </c>
      <c r="F5" s="16">
        <v>0.26421044776119401</v>
      </c>
      <c r="G5" s="27">
        <v>0.2034044079601989</v>
      </c>
      <c r="H5" s="16">
        <v>23.695273656716417</v>
      </c>
      <c r="I5" s="27">
        <v>21.417062051119398</v>
      </c>
      <c r="J5" s="27">
        <v>12.994750522388058</v>
      </c>
      <c r="K5" s="27">
        <v>10.71053490373134</v>
      </c>
      <c r="L5" s="30">
        <v>14</v>
      </c>
      <c r="M5" s="28">
        <v>1</v>
      </c>
      <c r="N5" s="17">
        <v>921.97249999999997</v>
      </c>
      <c r="O5" s="2">
        <v>928.7337500000001</v>
      </c>
      <c r="P5" s="2">
        <v>85.957750000000004</v>
      </c>
      <c r="Q5" s="2"/>
      <c r="R5" s="17">
        <v>492.56</v>
      </c>
      <c r="S5" s="2">
        <v>503.13499999999999</v>
      </c>
      <c r="T5" s="2">
        <v>45.986499999999999</v>
      </c>
      <c r="U5" s="2"/>
      <c r="V5" s="17">
        <f t="shared" ref="V5:V16" si="0">(N5-R5)</f>
        <v>429.41249999999997</v>
      </c>
      <c r="W5" s="2">
        <f t="shared" ref="W5:W16" si="1">(O5-S5)</f>
        <v>425.59875000000011</v>
      </c>
      <c r="X5" s="2">
        <f t="shared" ref="X5:X16" si="2">(P5-T5)</f>
        <v>39.971250000000005</v>
      </c>
      <c r="Y5"/>
      <c r="Z5"/>
      <c r="AA5" s="9"/>
      <c r="AB5" s="9"/>
      <c r="AC5" s="9"/>
      <c r="AD5"/>
      <c r="AE5"/>
      <c r="AF5"/>
      <c r="AG5"/>
      <c r="AH5" s="9"/>
      <c r="AI5" s="9"/>
      <c r="AJ5" s="9"/>
    </row>
    <row r="6" spans="1:38" x14ac:dyDescent="0.25">
      <c r="A6" s="31">
        <v>39504</v>
      </c>
      <c r="B6" s="2">
        <v>135133</v>
      </c>
      <c r="C6" s="14" t="s">
        <v>21</v>
      </c>
      <c r="D6" s="18">
        <v>239805</v>
      </c>
      <c r="E6" s="5">
        <v>1</v>
      </c>
      <c r="F6" s="16">
        <v>0.33466656716417909</v>
      </c>
      <c r="G6" s="27">
        <v>0.1979745445273631</v>
      </c>
      <c r="H6" s="16">
        <v>25.020729402985076</v>
      </c>
      <c r="I6" s="27">
        <v>18.289374525497504</v>
      </c>
      <c r="J6" s="27">
        <v>14.320206268656719</v>
      </c>
      <c r="K6" s="27">
        <v>9.0120650031094467</v>
      </c>
      <c r="L6" s="30">
        <v>58</v>
      </c>
      <c r="M6" s="30">
        <v>2</v>
      </c>
      <c r="N6" s="9">
        <v>900.19125000000008</v>
      </c>
      <c r="O6" s="36">
        <v>922.75374999999997</v>
      </c>
      <c r="P6" s="2">
        <v>87.444999999999993</v>
      </c>
      <c r="Q6" s="2"/>
      <c r="R6" s="17">
        <v>473.46749999999997</v>
      </c>
      <c r="S6" s="2">
        <v>500.87875000000003</v>
      </c>
      <c r="T6" s="2">
        <v>45.64</v>
      </c>
      <c r="U6" s="2"/>
      <c r="V6" s="17">
        <f t="shared" si="0"/>
        <v>426.72375000000011</v>
      </c>
      <c r="W6" s="2">
        <f t="shared" si="1"/>
        <v>421.87499999999994</v>
      </c>
      <c r="X6" s="2">
        <f t="shared" si="2"/>
        <v>41.804999999999993</v>
      </c>
      <c r="AA6" s="9"/>
      <c r="AB6" s="9"/>
      <c r="AC6" s="9"/>
      <c r="AH6" s="9"/>
      <c r="AI6" s="9"/>
      <c r="AJ6" s="9"/>
      <c r="AL6" s="6"/>
    </row>
    <row r="7" spans="1:38" x14ac:dyDescent="0.25">
      <c r="A7" s="32">
        <v>39520</v>
      </c>
      <c r="B7" s="2">
        <v>142700</v>
      </c>
      <c r="C7" s="14" t="s">
        <v>21</v>
      </c>
      <c r="D7" s="18">
        <v>239810</v>
      </c>
      <c r="E7" s="5">
        <v>1</v>
      </c>
      <c r="F7" s="16">
        <v>0.29943850746268658</v>
      </c>
      <c r="G7" s="27">
        <v>0.18047831791044774</v>
      </c>
      <c r="H7" s="16">
        <v>22.00608819402985</v>
      </c>
      <c r="I7" s="27">
        <v>22.626085785671638</v>
      </c>
      <c r="J7" s="27">
        <v>11.900038567164179</v>
      </c>
      <c r="K7" s="27">
        <v>10.688143181194027</v>
      </c>
      <c r="L7" s="28">
        <v>74</v>
      </c>
      <c r="M7" s="30">
        <v>3</v>
      </c>
      <c r="N7" s="9">
        <v>891.59424999999987</v>
      </c>
      <c r="O7" s="36">
        <v>951.18624999999997</v>
      </c>
      <c r="P7" s="2">
        <v>87.139750000000006</v>
      </c>
      <c r="Q7" s="2"/>
      <c r="R7" s="17">
        <v>472.50924999999995</v>
      </c>
      <c r="S7" s="2">
        <v>523.58500000000004</v>
      </c>
      <c r="T7" s="2">
        <v>45.89725</v>
      </c>
      <c r="U7" s="2"/>
      <c r="V7" s="17">
        <f t="shared" si="0"/>
        <v>419.08499999999992</v>
      </c>
      <c r="W7" s="2">
        <f t="shared" si="1"/>
        <v>427.60124999999994</v>
      </c>
      <c r="X7" s="2">
        <f t="shared" si="2"/>
        <v>41.242500000000007</v>
      </c>
      <c r="AA7" s="9"/>
      <c r="AB7" s="9"/>
      <c r="AC7" s="9"/>
      <c r="AH7" s="9"/>
      <c r="AI7" s="9"/>
      <c r="AJ7" s="9"/>
      <c r="AL7" s="6"/>
    </row>
    <row r="8" spans="1:38" x14ac:dyDescent="0.25">
      <c r="A8" s="32">
        <v>39561</v>
      </c>
      <c r="B8" s="2">
        <v>131743</v>
      </c>
      <c r="C8" s="14" t="s">
        <v>21</v>
      </c>
      <c r="D8" s="18">
        <v>239815</v>
      </c>
      <c r="E8" s="5">
        <v>1</v>
      </c>
      <c r="F8" s="16">
        <v>0.20619241791044773</v>
      </c>
      <c r="G8" s="27">
        <v>0.1243782120895522</v>
      </c>
      <c r="H8" s="16">
        <v>25.326231246268652</v>
      </c>
      <c r="I8" s="27">
        <v>18.876981443731335</v>
      </c>
      <c r="J8" s="27">
        <v>14.919238410447759</v>
      </c>
      <c r="K8" s="15">
        <v>9.507432104552235</v>
      </c>
      <c r="L8" s="28">
        <v>114</v>
      </c>
      <c r="M8" s="28">
        <v>4</v>
      </c>
      <c r="N8" s="9">
        <v>911.28825000000006</v>
      </c>
      <c r="O8" s="38">
        <v>872.68875000000003</v>
      </c>
      <c r="P8" s="2">
        <v>90.418999999999997</v>
      </c>
      <c r="Q8" s="2"/>
      <c r="R8" s="17">
        <v>477.55575000000005</v>
      </c>
      <c r="S8" s="2">
        <v>475.51875000000001</v>
      </c>
      <c r="T8" s="2">
        <v>47.410249999999998</v>
      </c>
      <c r="U8" s="2"/>
      <c r="V8" s="17">
        <f t="shared" si="0"/>
        <v>433.73250000000002</v>
      </c>
      <c r="W8" s="2">
        <f t="shared" si="1"/>
        <v>397.17</v>
      </c>
      <c r="X8" s="2">
        <f t="shared" si="2"/>
        <v>43.008749999999999</v>
      </c>
      <c r="AA8" s="9"/>
      <c r="AB8" s="9"/>
      <c r="AC8" s="9"/>
      <c r="AH8" s="9"/>
      <c r="AI8" s="9"/>
      <c r="AJ8" s="9"/>
      <c r="AL8" s="6"/>
    </row>
    <row r="9" spans="1:38" x14ac:dyDescent="0.25">
      <c r="A9" s="32">
        <v>39582</v>
      </c>
      <c r="B9" s="28">
        <v>125902</v>
      </c>
      <c r="C9" s="14" t="s">
        <v>21</v>
      </c>
      <c r="D9" s="18">
        <v>239820</v>
      </c>
      <c r="E9" s="5">
        <v>1</v>
      </c>
      <c r="F9" s="16">
        <v>1.1052803731343281</v>
      </c>
      <c r="G9" s="27">
        <v>0.29318552686567162</v>
      </c>
      <c r="H9" s="16">
        <v>59.808438358208953</v>
      </c>
      <c r="I9" s="27">
        <v>31.920893491791034</v>
      </c>
      <c r="J9" s="27">
        <v>41.280680708955217</v>
      </c>
      <c r="K9" s="15">
        <v>15.398493141044767</v>
      </c>
      <c r="L9" s="28">
        <v>135</v>
      </c>
      <c r="M9" s="28">
        <v>5</v>
      </c>
      <c r="N9" s="9">
        <v>856.87024999999994</v>
      </c>
      <c r="O9" s="37">
        <v>814.09524999999996</v>
      </c>
      <c r="P9" s="2">
        <v>86.4345</v>
      </c>
      <c r="Q9" s="2"/>
      <c r="R9" s="17">
        <v>447.83150000000001</v>
      </c>
      <c r="S9" s="2">
        <v>461.14900000000006</v>
      </c>
      <c r="T9" s="2">
        <v>43.954500000000003</v>
      </c>
      <c r="U9" s="2"/>
      <c r="V9" s="17">
        <f t="shared" si="0"/>
        <v>409.03874999999994</v>
      </c>
      <c r="W9" s="2">
        <f t="shared" si="1"/>
        <v>352.94624999999991</v>
      </c>
      <c r="X9" s="2">
        <f t="shared" si="2"/>
        <v>42.48</v>
      </c>
      <c r="AA9" s="9"/>
      <c r="AB9" s="9"/>
      <c r="AC9" s="9"/>
      <c r="AH9" s="9"/>
      <c r="AI9" s="9"/>
      <c r="AJ9" s="9"/>
      <c r="AL9" s="6"/>
    </row>
    <row r="10" spans="1:38" x14ac:dyDescent="0.25">
      <c r="A10" s="32">
        <v>39615</v>
      </c>
      <c r="B10" s="28">
        <v>140217</v>
      </c>
      <c r="C10" s="14" t="s">
        <v>60</v>
      </c>
      <c r="D10" s="18">
        <v>239825</v>
      </c>
      <c r="E10" s="5">
        <v>1</v>
      </c>
      <c r="F10" s="16">
        <v>3.0976477611940303</v>
      </c>
      <c r="G10" s="27">
        <v>0.79377223880596948</v>
      </c>
      <c r="H10" s="16">
        <v>496.1270764925373</v>
      </c>
      <c r="I10" s="27">
        <v>135.23446600746257</v>
      </c>
      <c r="J10" s="27">
        <v>325.85802425373134</v>
      </c>
      <c r="K10" s="27">
        <v>80.30893824626861</v>
      </c>
      <c r="L10" s="28">
        <v>168</v>
      </c>
      <c r="M10" s="28">
        <v>6</v>
      </c>
      <c r="N10" s="9">
        <v>236.31475</v>
      </c>
      <c r="O10" s="36">
        <v>221.93550000000002</v>
      </c>
      <c r="P10" s="2">
        <v>48.930250000000001</v>
      </c>
      <c r="Q10" s="2"/>
      <c r="R10" s="17">
        <v>79.703500000000005</v>
      </c>
      <c r="S10" s="2">
        <v>96.666749999999993</v>
      </c>
      <c r="T10" s="2">
        <v>23.089000000000002</v>
      </c>
      <c r="U10" s="2"/>
      <c r="V10" s="17">
        <f t="shared" si="0"/>
        <v>156.61124999999998</v>
      </c>
      <c r="W10" s="2">
        <f t="shared" si="1"/>
        <v>125.26875000000003</v>
      </c>
      <c r="X10" s="2">
        <f t="shared" si="2"/>
        <v>25.841249999999999</v>
      </c>
      <c r="AA10" s="9"/>
      <c r="AB10" s="9"/>
      <c r="AC10" s="9"/>
      <c r="AH10" s="9"/>
      <c r="AI10" s="9"/>
      <c r="AJ10" s="9"/>
      <c r="AL10" s="6"/>
    </row>
    <row r="11" spans="1:38" x14ac:dyDescent="0.25">
      <c r="A11" s="32">
        <v>39643</v>
      </c>
      <c r="B11" s="28">
        <v>132941</v>
      </c>
      <c r="C11" s="14" t="s">
        <v>21</v>
      </c>
      <c r="D11" s="18">
        <v>239830</v>
      </c>
      <c r="E11" s="5">
        <v>1</v>
      </c>
      <c r="F11" s="16">
        <v>2.73187723880597</v>
      </c>
      <c r="G11" s="27">
        <v>0.92883826119402946</v>
      </c>
      <c r="H11" s="16">
        <v>116.85727164179106</v>
      </c>
      <c r="I11" s="27">
        <v>63.235855858208929</v>
      </c>
      <c r="J11" s="27">
        <v>80.849124626865674</v>
      </c>
      <c r="K11" s="27">
        <v>37.487132373134315</v>
      </c>
      <c r="L11" s="28">
        <v>196</v>
      </c>
      <c r="M11" s="28">
        <v>7</v>
      </c>
      <c r="N11" s="38">
        <v>447.76125000000002</v>
      </c>
      <c r="O11" s="37">
        <v>359.76125000000002</v>
      </c>
      <c r="P11" s="2">
        <v>63.760249999999999</v>
      </c>
      <c r="Q11" s="2"/>
      <c r="R11" s="17">
        <v>203.83875</v>
      </c>
      <c r="S11" s="2">
        <v>165.40625</v>
      </c>
      <c r="T11" s="2">
        <v>31.472749999999998</v>
      </c>
      <c r="U11" s="2"/>
      <c r="V11" s="17">
        <f t="shared" si="0"/>
        <v>243.92250000000001</v>
      </c>
      <c r="W11" s="2">
        <f t="shared" si="1"/>
        <v>194.35500000000002</v>
      </c>
      <c r="X11" s="2">
        <f t="shared" si="2"/>
        <v>32.287500000000001</v>
      </c>
      <c r="AA11" s="9"/>
      <c r="AB11" s="9"/>
      <c r="AC11" s="9"/>
      <c r="AH11" s="9"/>
      <c r="AI11" s="9"/>
      <c r="AJ11" s="9"/>
      <c r="AL11" s="6"/>
    </row>
    <row r="12" spans="1:38" x14ac:dyDescent="0.25">
      <c r="A12" s="32">
        <v>39673</v>
      </c>
      <c r="B12" s="28">
        <v>130551</v>
      </c>
      <c r="C12" s="7" t="s">
        <v>21</v>
      </c>
      <c r="D12" s="18">
        <v>238835</v>
      </c>
      <c r="E12" s="5">
        <v>1</v>
      </c>
      <c r="F12" s="16">
        <v>8.9541380597014921</v>
      </c>
      <c r="G12" s="27">
        <v>1.8769809402985069</v>
      </c>
      <c r="H12" s="16">
        <v>304.88342406716419</v>
      </c>
      <c r="I12" s="15">
        <v>101.75296193283572</v>
      </c>
      <c r="J12" s="27">
        <v>261.86817761194033</v>
      </c>
      <c r="K12" s="15">
        <v>70.621037888059604</v>
      </c>
      <c r="L12" s="28">
        <v>226</v>
      </c>
      <c r="M12" s="28">
        <v>8</v>
      </c>
      <c r="N12" s="9">
        <v>435.23599999999999</v>
      </c>
      <c r="O12" s="36">
        <v>452.48824999999999</v>
      </c>
      <c r="P12" s="2">
        <v>65.29325</v>
      </c>
      <c r="Q12" s="2"/>
      <c r="R12" s="17">
        <v>135.6935</v>
      </c>
      <c r="S12" s="2">
        <v>163.53200000000001</v>
      </c>
      <c r="T12" s="2">
        <v>28.786999999999999</v>
      </c>
      <c r="U12" s="2"/>
      <c r="V12" s="17">
        <f t="shared" si="0"/>
        <v>299.54250000000002</v>
      </c>
      <c r="W12" s="2">
        <f t="shared" si="1"/>
        <v>288.95624999999995</v>
      </c>
      <c r="X12" s="2">
        <f t="shared" si="2"/>
        <v>36.506250000000001</v>
      </c>
      <c r="AA12" s="9"/>
      <c r="AB12" s="9"/>
      <c r="AC12" s="9"/>
      <c r="AH12" s="9"/>
      <c r="AI12" s="9"/>
      <c r="AJ12" s="9"/>
      <c r="AL12" s="6"/>
    </row>
    <row r="13" spans="1:38" x14ac:dyDescent="0.25">
      <c r="A13" s="32">
        <v>39707</v>
      </c>
      <c r="B13" s="28">
        <v>133827</v>
      </c>
      <c r="C13" s="7" t="s">
        <v>21</v>
      </c>
      <c r="D13" s="18">
        <v>239840</v>
      </c>
      <c r="E13" s="5">
        <v>1</v>
      </c>
      <c r="F13" s="16">
        <v>1.3839906716417911</v>
      </c>
      <c r="G13" s="27">
        <v>0.56731582835820848</v>
      </c>
      <c r="H13" s="16">
        <v>95.51340839552239</v>
      </c>
      <c r="I13" s="15">
        <v>53.882487604477575</v>
      </c>
      <c r="J13" s="27">
        <v>59.770344962686565</v>
      </c>
      <c r="K13" s="15">
        <v>26.853149787313416</v>
      </c>
      <c r="L13" s="28">
        <v>260</v>
      </c>
      <c r="M13" s="28">
        <v>9</v>
      </c>
      <c r="N13" s="17">
        <v>499.392</v>
      </c>
      <c r="O13" s="2">
        <v>469.96549999999996</v>
      </c>
      <c r="P13" s="2">
        <v>70.856250000000003</v>
      </c>
      <c r="Q13" s="2"/>
      <c r="R13" s="17">
        <v>224.28450000000001</v>
      </c>
      <c r="S13" s="2">
        <v>217.92049999999998</v>
      </c>
      <c r="T13" s="2">
        <v>35.384999999999998</v>
      </c>
      <c r="U13" s="2"/>
      <c r="V13" s="17">
        <f t="shared" si="0"/>
        <v>275.10749999999996</v>
      </c>
      <c r="W13" s="2">
        <f t="shared" si="1"/>
        <v>252.04499999999999</v>
      </c>
      <c r="X13" s="2">
        <f t="shared" si="2"/>
        <v>35.471250000000005</v>
      </c>
      <c r="AA13" s="9"/>
      <c r="AB13" s="9"/>
      <c r="AC13" s="9"/>
      <c r="AH13" s="9"/>
      <c r="AI13" s="9"/>
      <c r="AJ13" s="9"/>
      <c r="AL13" s="6"/>
    </row>
    <row r="14" spans="1:38" x14ac:dyDescent="0.25">
      <c r="A14" s="32">
        <v>39735</v>
      </c>
      <c r="B14" s="28">
        <v>132631</v>
      </c>
      <c r="C14" s="7" t="s">
        <v>21</v>
      </c>
      <c r="D14" s="18">
        <v>239845</v>
      </c>
      <c r="E14" s="5">
        <v>1</v>
      </c>
      <c r="F14" s="16">
        <v>1.2155048507462687</v>
      </c>
      <c r="G14" s="27">
        <v>0.47777764925373106</v>
      </c>
      <c r="H14" s="16">
        <v>71.74930119402984</v>
      </c>
      <c r="I14" s="15">
        <v>39.179707255970129</v>
      </c>
      <c r="J14" s="27">
        <v>48.168518731343283</v>
      </c>
      <c r="K14" s="15">
        <v>24.391187968656702</v>
      </c>
      <c r="L14" s="28">
        <v>288</v>
      </c>
      <c r="M14" s="28">
        <v>10</v>
      </c>
      <c r="N14" s="9">
        <v>774.21474999999998</v>
      </c>
      <c r="O14" s="36">
        <v>793.5752500000001</v>
      </c>
      <c r="P14" s="2">
        <v>82.497749999999996</v>
      </c>
      <c r="Q14" s="2"/>
      <c r="R14" s="17">
        <v>392.06349999999998</v>
      </c>
      <c r="S14" s="2">
        <v>412.85275000000001</v>
      </c>
      <c r="T14" s="2">
        <v>42.762749999999997</v>
      </c>
      <c r="U14" s="2"/>
      <c r="V14" s="17">
        <f t="shared" si="0"/>
        <v>382.15125</v>
      </c>
      <c r="W14" s="2">
        <f t="shared" si="1"/>
        <v>380.72250000000008</v>
      </c>
      <c r="X14" s="2">
        <f t="shared" si="2"/>
        <v>39.734999999999999</v>
      </c>
      <c r="AA14" s="9"/>
      <c r="AB14" s="9"/>
      <c r="AC14" s="9"/>
      <c r="AH14" s="9"/>
      <c r="AI14" s="9"/>
      <c r="AJ14" s="9"/>
      <c r="AL14" s="6"/>
    </row>
    <row r="15" spans="1:38" x14ac:dyDescent="0.25">
      <c r="A15" s="32">
        <v>39770</v>
      </c>
      <c r="B15" s="28">
        <v>143016</v>
      </c>
      <c r="C15" s="7" t="s">
        <v>21</v>
      </c>
      <c r="D15" s="18">
        <v>239850</v>
      </c>
      <c r="E15" s="5">
        <v>1</v>
      </c>
      <c r="F15" s="16">
        <v>0.58566649253731351</v>
      </c>
      <c r="G15" s="27">
        <v>0.57087070746268631</v>
      </c>
      <c r="H15" s="16">
        <v>27.999702201492532</v>
      </c>
      <c r="I15" s="15">
        <v>33.237762398507449</v>
      </c>
      <c r="J15" s="27">
        <v>16.209310970149254</v>
      </c>
      <c r="K15" s="15">
        <v>17.280111879850736</v>
      </c>
      <c r="L15" s="28">
        <v>323</v>
      </c>
      <c r="M15" s="28">
        <v>11</v>
      </c>
      <c r="N15" s="9">
        <v>916.51400000000001</v>
      </c>
      <c r="O15" s="36">
        <v>889.80899999999997</v>
      </c>
      <c r="P15" s="2">
        <v>94.579499999999996</v>
      </c>
      <c r="Q15" s="2"/>
      <c r="R15" s="17">
        <v>485.13274999999999</v>
      </c>
      <c r="S15" s="2">
        <v>487.81274999999994</v>
      </c>
      <c r="T15" s="2">
        <v>50.231999999999999</v>
      </c>
      <c r="U15" s="2"/>
      <c r="V15" s="17">
        <f t="shared" si="0"/>
        <v>431.38125000000002</v>
      </c>
      <c r="W15" s="2">
        <f t="shared" si="1"/>
        <v>401.99625000000003</v>
      </c>
      <c r="X15" s="2">
        <f t="shared" si="2"/>
        <v>44.347499999999997</v>
      </c>
      <c r="AA15" s="9"/>
      <c r="AB15" s="9"/>
      <c r="AC15" s="9"/>
      <c r="AH15" s="9"/>
      <c r="AI15" s="9"/>
      <c r="AJ15" s="9"/>
      <c r="AL15" s="6"/>
    </row>
    <row r="16" spans="1:38" s="6" customFormat="1" x14ac:dyDescent="0.25">
      <c r="A16" s="4">
        <v>39797</v>
      </c>
      <c r="B16" s="28">
        <v>141649</v>
      </c>
      <c r="C16" t="s">
        <v>21</v>
      </c>
      <c r="D16" s="18">
        <v>239855</v>
      </c>
      <c r="E16" s="5">
        <v>1</v>
      </c>
      <c r="F16" s="16">
        <v>0.19882840298507465</v>
      </c>
      <c r="G16" s="27">
        <v>0.20739520701492523</v>
      </c>
      <c r="H16" s="16">
        <v>16.574146074626867</v>
      </c>
      <c r="I16" s="15">
        <v>30.644803820373127</v>
      </c>
      <c r="J16" s="27">
        <v>9.1135821380597015</v>
      </c>
      <c r="K16" s="15">
        <v>11.594776506940297</v>
      </c>
      <c r="L16" s="28">
        <v>350</v>
      </c>
      <c r="M16" s="30">
        <v>12</v>
      </c>
      <c r="N16" s="9">
        <v>1012.7462499999999</v>
      </c>
      <c r="O16" s="36">
        <v>1023.26475</v>
      </c>
      <c r="P16" s="2">
        <v>95.403499999999994</v>
      </c>
      <c r="Q16" s="2"/>
      <c r="R16" s="17">
        <v>531.37</v>
      </c>
      <c r="S16" s="2">
        <v>549.38099999999997</v>
      </c>
      <c r="T16" s="2">
        <v>49.852249999999998</v>
      </c>
      <c r="U16" s="2"/>
      <c r="V16" s="17">
        <f t="shared" si="0"/>
        <v>481.37624999999991</v>
      </c>
      <c r="W16" s="2">
        <f t="shared" si="1"/>
        <v>473.88375000000008</v>
      </c>
      <c r="X16" s="2">
        <f t="shared" si="2"/>
        <v>45.551249999999996</v>
      </c>
      <c r="Y16"/>
      <c r="Z16"/>
      <c r="AA16" s="9"/>
      <c r="AB16" s="9"/>
      <c r="AC16" s="9"/>
      <c r="AD16"/>
      <c r="AE16"/>
      <c r="AF16"/>
      <c r="AG16"/>
      <c r="AH16" s="9"/>
      <c r="AI16" s="9"/>
      <c r="AJ16" s="9"/>
    </row>
    <row r="17" spans="1:36" s="6" customFormat="1" x14ac:dyDescent="0.25">
      <c r="A17" s="18"/>
      <c r="B17" s="30"/>
      <c r="D17" s="18"/>
      <c r="E17" s="5"/>
      <c r="F17" s="16"/>
      <c r="G17" s="15"/>
      <c r="K17" s="27"/>
      <c r="L17" s="30"/>
      <c r="M17" s="30"/>
      <c r="N17" s="9"/>
      <c r="O17" s="36"/>
      <c r="P17" s="2"/>
      <c r="Q17" s="2"/>
      <c r="R17" s="17"/>
      <c r="S17" s="2"/>
      <c r="T17" s="2"/>
      <c r="U17"/>
      <c r="V17" s="9"/>
      <c r="W17"/>
      <c r="X17"/>
      <c r="Y17" s="9"/>
      <c r="Z17" s="9"/>
      <c r="AA17" s="9"/>
      <c r="AB17"/>
      <c r="AC17"/>
      <c r="AD17"/>
      <c r="AE17"/>
      <c r="AF17" s="9"/>
      <c r="AG17" s="9"/>
      <c r="AH17" s="9"/>
    </row>
    <row r="18" spans="1:36" s="6" customFormat="1" x14ac:dyDescent="0.25">
      <c r="A18" s="18"/>
      <c r="B18" s="30"/>
      <c r="D18" s="18"/>
      <c r="E18" s="5"/>
      <c r="F18" s="16"/>
      <c r="G18" s="15"/>
      <c r="H18" s="2"/>
      <c r="K18" s="27"/>
      <c r="L18" s="30"/>
      <c r="M18" s="30"/>
      <c r="N18" s="9"/>
      <c r="R18" s="9"/>
      <c r="T18" s="2"/>
      <c r="U18"/>
      <c r="V18" s="9"/>
      <c r="W18"/>
      <c r="X18"/>
      <c r="Y18" s="9"/>
      <c r="Z18" s="9"/>
      <c r="AA18" s="9"/>
      <c r="AB18"/>
      <c r="AC18"/>
      <c r="AD18"/>
      <c r="AE18"/>
      <c r="AF18" s="9"/>
      <c r="AG18" s="9"/>
      <c r="AH18" s="9"/>
    </row>
    <row r="19" spans="1:36" s="6" customFormat="1" x14ac:dyDescent="0.25">
      <c r="A19" s="18"/>
      <c r="B19" s="30"/>
      <c r="D19" s="18"/>
      <c r="E19" s="5"/>
      <c r="F19" s="16"/>
      <c r="G19" s="15"/>
      <c r="H19" s="2"/>
      <c r="K19" s="27"/>
      <c r="L19" s="30"/>
      <c r="M19" s="30"/>
      <c r="N19" s="9"/>
      <c r="O19" s="36"/>
      <c r="P19" s="2"/>
      <c r="Q19" s="2"/>
      <c r="R19" s="17"/>
      <c r="S19" s="2"/>
      <c r="T19" s="2"/>
      <c r="U19"/>
      <c r="V19" s="9"/>
      <c r="W19"/>
      <c r="X19"/>
      <c r="Y19" s="9"/>
      <c r="Z19" s="9"/>
      <c r="AA19" s="9"/>
      <c r="AB19"/>
      <c r="AC19"/>
      <c r="AD19"/>
      <c r="AE19"/>
      <c r="AF19" s="9"/>
      <c r="AG19" s="9"/>
      <c r="AH19" s="9"/>
    </row>
    <row r="20" spans="1:36" x14ac:dyDescent="0.25">
      <c r="A20" s="32"/>
      <c r="B20" s="28"/>
      <c r="C20" s="13"/>
      <c r="D20" s="18"/>
      <c r="E20" s="5"/>
      <c r="F20" s="16"/>
      <c r="G20" s="27"/>
      <c r="H20" s="16"/>
      <c r="I20" s="27"/>
      <c r="J20" s="27"/>
      <c r="K20" s="27"/>
      <c r="L20" s="28"/>
      <c r="M20" s="30"/>
      <c r="O20" s="36"/>
      <c r="P20" s="2"/>
      <c r="Q20" s="2"/>
      <c r="R20" s="17"/>
      <c r="S20" s="2"/>
      <c r="T20" s="2"/>
      <c r="Y20" s="9"/>
      <c r="Z20" s="9"/>
      <c r="AA20" s="9"/>
      <c r="AF20" s="9"/>
      <c r="AG20" s="9"/>
      <c r="AH20" s="9"/>
      <c r="AJ20" s="6"/>
    </row>
    <row r="21" spans="1:36" x14ac:dyDescent="0.25">
      <c r="A21" s="32"/>
      <c r="B21" s="28"/>
      <c r="C21" s="13"/>
      <c r="D21" s="18"/>
      <c r="E21" s="5"/>
      <c r="F21" s="16"/>
      <c r="G21" s="27"/>
      <c r="H21" s="16"/>
      <c r="I21" s="27"/>
      <c r="J21" s="27"/>
      <c r="K21" s="27"/>
      <c r="L21" s="28"/>
      <c r="M21" s="30"/>
      <c r="O21" s="6"/>
      <c r="P21" s="2"/>
      <c r="Q21" s="2"/>
      <c r="R21" s="17"/>
      <c r="S21" s="2"/>
      <c r="T21" s="2"/>
      <c r="Y21" s="9"/>
      <c r="Z21" s="9"/>
      <c r="AA21" s="9"/>
      <c r="AF21" s="9"/>
      <c r="AG21" s="9"/>
      <c r="AH21" s="9"/>
      <c r="AJ21" s="6"/>
    </row>
    <row r="22" spans="1:36" x14ac:dyDescent="0.25">
      <c r="A22" s="32"/>
      <c r="B22" s="28"/>
      <c r="C22" s="13"/>
      <c r="D22" s="18"/>
      <c r="E22" s="5"/>
      <c r="F22" s="16"/>
      <c r="G22" s="27"/>
      <c r="H22" s="2"/>
      <c r="I22" s="27"/>
      <c r="J22" s="27"/>
      <c r="K22" s="27"/>
      <c r="L22" s="28"/>
      <c r="M22" s="30"/>
      <c r="O22" s="6"/>
      <c r="P22" s="2"/>
      <c r="Q22" s="2"/>
      <c r="R22" s="17"/>
      <c r="S22" s="2"/>
      <c r="T22" s="2"/>
      <c r="Y22" s="9"/>
      <c r="Z22" s="9"/>
      <c r="AA22" s="9"/>
      <c r="AF22" s="9"/>
      <c r="AG22" s="9"/>
      <c r="AH22" s="9"/>
      <c r="AJ22" s="6"/>
    </row>
    <row r="23" spans="1:36" x14ac:dyDescent="0.25">
      <c r="A23" s="31">
        <v>39826</v>
      </c>
      <c r="B23" s="30">
        <v>133231</v>
      </c>
      <c r="C23" s="14" t="s">
        <v>21</v>
      </c>
      <c r="D23" s="18">
        <v>239860</v>
      </c>
      <c r="E23" s="5">
        <v>1</v>
      </c>
      <c r="F23" s="16">
        <v>0.35542970149253733</v>
      </c>
      <c r="G23" s="15">
        <v>0.25073949850746252</v>
      </c>
      <c r="H23" s="16">
        <v>20.891213311567164</v>
      </c>
      <c r="I23" s="27">
        <v>22.961058950932834</v>
      </c>
      <c r="J23" s="12">
        <v>11.199569608208957</v>
      </c>
      <c r="K23" s="12">
        <v>11.526539154291044</v>
      </c>
      <c r="L23" s="30">
        <v>13</v>
      </c>
      <c r="M23" s="28">
        <v>1</v>
      </c>
      <c r="N23" s="9">
        <v>1015.4427499999999</v>
      </c>
      <c r="O23" s="6">
        <v>1000.88</v>
      </c>
      <c r="P23" s="2">
        <v>94.040500000000009</v>
      </c>
      <c r="Q23" s="2">
        <v>18.09975</v>
      </c>
      <c r="R23" s="38">
        <v>534.01025000000004</v>
      </c>
      <c r="S23" s="37">
        <v>534.17375000000004</v>
      </c>
      <c r="T23" s="37">
        <v>49.344250000000002</v>
      </c>
      <c r="U23" s="37">
        <v>12.159750000000001</v>
      </c>
      <c r="V23" s="38">
        <f>(N23-R23)</f>
        <v>481.43249999999989</v>
      </c>
      <c r="W23" s="37">
        <f>(O23-S23)</f>
        <v>466.70624999999995</v>
      </c>
      <c r="X23" s="37">
        <f>(P23-T23)</f>
        <v>44.696250000000006</v>
      </c>
      <c r="Y23" s="37">
        <f>(Q23-U23)</f>
        <v>5.9399999999999995</v>
      </c>
      <c r="Z23" s="9"/>
      <c r="AA23" s="9"/>
      <c r="AF23" s="9"/>
      <c r="AG23" s="9"/>
      <c r="AH23" s="9"/>
      <c r="AJ23" s="6"/>
    </row>
    <row r="24" spans="1:36" x14ac:dyDescent="0.25">
      <c r="A24" s="31">
        <v>39861</v>
      </c>
      <c r="B24" s="2">
        <v>142432</v>
      </c>
      <c r="C24" s="14" t="s">
        <v>21</v>
      </c>
      <c r="D24" s="18">
        <v>239865</v>
      </c>
      <c r="E24" s="5">
        <v>1</v>
      </c>
      <c r="F24" s="16">
        <v>0.45826908627819546</v>
      </c>
      <c r="G24" s="15">
        <v>0.23761246338759404</v>
      </c>
      <c r="H24" s="16">
        <v>34.42679118152256</v>
      </c>
      <c r="I24" s="27">
        <v>22.16667226959229</v>
      </c>
      <c r="J24" s="27">
        <v>18.899556258214286</v>
      </c>
      <c r="K24" s="27">
        <v>11.857455648185335</v>
      </c>
      <c r="L24" s="30">
        <v>48</v>
      </c>
      <c r="M24" s="30">
        <v>2</v>
      </c>
      <c r="N24" s="38">
        <v>1063.91075</v>
      </c>
      <c r="O24" s="37">
        <v>1001.7712500000001</v>
      </c>
      <c r="P24" s="37">
        <v>90.229249999999993</v>
      </c>
      <c r="Q24" s="37">
        <v>80.847000000000008</v>
      </c>
      <c r="R24" s="38">
        <v>559.05574999999999</v>
      </c>
      <c r="S24" s="37">
        <v>531.98249999999996</v>
      </c>
      <c r="T24" s="37">
        <v>47.445500000000003</v>
      </c>
      <c r="U24" s="37">
        <v>56.591999999999999</v>
      </c>
      <c r="V24" s="38">
        <f t="shared" ref="V24:V34" si="3">(N24-R24)</f>
        <v>504.85500000000002</v>
      </c>
      <c r="W24" s="37">
        <f>(O24-S24)</f>
        <v>469.78875000000016</v>
      </c>
      <c r="X24" s="37">
        <f>(P24-T24)</f>
        <v>42.783749999999991</v>
      </c>
      <c r="Y24" s="37">
        <f>(Q24-U24)</f>
        <v>24.25500000000001</v>
      </c>
      <c r="Z24" s="9"/>
      <c r="AA24" s="9"/>
      <c r="AF24" s="9"/>
      <c r="AG24" s="9"/>
      <c r="AH24" s="9"/>
      <c r="AJ24" s="6"/>
    </row>
    <row r="25" spans="1:36" x14ac:dyDescent="0.25">
      <c r="A25" s="32">
        <v>39888</v>
      </c>
      <c r="B25" s="2">
        <v>131916</v>
      </c>
      <c r="C25" s="14" t="s">
        <v>21</v>
      </c>
      <c r="D25" s="18">
        <v>239870</v>
      </c>
      <c r="E25" s="5">
        <v>1</v>
      </c>
      <c r="F25" s="16">
        <v>0.41513787815789477</v>
      </c>
      <c r="G25" s="15">
        <v>0.28796814886804517</v>
      </c>
      <c r="H25" s="16">
        <v>40.146236812011274</v>
      </c>
      <c r="I25" s="27">
        <v>93.348706743735519</v>
      </c>
      <c r="J25" s="15">
        <v>16.260465461353384</v>
      </c>
      <c r="K25" s="27">
        <v>13.757529753619924</v>
      </c>
      <c r="L25" s="28">
        <v>75</v>
      </c>
      <c r="M25" s="30">
        <v>3</v>
      </c>
      <c r="N25" s="38">
        <v>955.99149999999986</v>
      </c>
      <c r="O25" s="37">
        <v>939.3839999999999</v>
      </c>
      <c r="P25" s="37">
        <v>99.749250000000018</v>
      </c>
      <c r="Q25" s="37">
        <v>53.916249999999998</v>
      </c>
      <c r="R25" s="38">
        <v>502.03149999999994</v>
      </c>
      <c r="S25" s="37">
        <v>492.77024999999992</v>
      </c>
      <c r="T25" s="37">
        <v>46.491750000000003</v>
      </c>
      <c r="U25" s="37">
        <v>31.337499999999999</v>
      </c>
      <c r="V25" s="38">
        <f t="shared" si="3"/>
        <v>453.95999999999992</v>
      </c>
      <c r="W25" s="37">
        <f t="shared" ref="W25:W34" si="4">(O25-S25)</f>
        <v>446.61374999999998</v>
      </c>
      <c r="X25" s="37">
        <f t="shared" ref="X25:X34" si="5">(P25-T25)</f>
        <v>53.257500000000014</v>
      </c>
      <c r="Y25" s="37">
        <f t="shared" ref="Y25:Y34" si="6">(Q25-U25)</f>
        <v>22.578749999999999</v>
      </c>
      <c r="Z25" s="9"/>
      <c r="AA25" s="9"/>
      <c r="AF25" s="9"/>
      <c r="AG25" s="9"/>
      <c r="AH25" s="9"/>
      <c r="AJ25" s="6"/>
    </row>
    <row r="26" spans="1:36" x14ac:dyDescent="0.25">
      <c r="A26" s="32">
        <v>39909</v>
      </c>
      <c r="B26" s="2">
        <v>125330</v>
      </c>
      <c r="C26" s="14" t="s">
        <v>21</v>
      </c>
      <c r="D26" s="18">
        <v>239875</v>
      </c>
      <c r="E26" s="5">
        <v>1</v>
      </c>
      <c r="F26" s="16">
        <v>0.65235952281954879</v>
      </c>
      <c r="G26" s="15">
        <v>0.35921076977443622</v>
      </c>
      <c r="H26" s="16">
        <v>38.030942760075192</v>
      </c>
      <c r="I26" s="27">
        <v>27.640511045618233</v>
      </c>
      <c r="J26" s="27">
        <v>21.145074780977449</v>
      </c>
      <c r="K26" s="27">
        <v>14.821613449053384</v>
      </c>
      <c r="L26" s="28">
        <v>96</v>
      </c>
      <c r="M26" s="28">
        <v>4</v>
      </c>
      <c r="N26" s="38">
        <v>904.62899999999991</v>
      </c>
      <c r="O26" s="36">
        <v>958.01874999999995</v>
      </c>
      <c r="P26" s="37">
        <v>80.108499999999992</v>
      </c>
      <c r="Q26" s="37">
        <v>52.131</v>
      </c>
      <c r="R26" s="38">
        <v>473.18025</v>
      </c>
      <c r="S26" s="37">
        <v>511.59625</v>
      </c>
      <c r="T26" s="37">
        <v>41.802250000000001</v>
      </c>
      <c r="U26" s="37">
        <v>27.876000000000001</v>
      </c>
      <c r="V26" s="38">
        <f t="shared" si="3"/>
        <v>431.4487499999999</v>
      </c>
      <c r="W26" s="37">
        <f t="shared" si="4"/>
        <v>446.42249999999996</v>
      </c>
      <c r="X26" s="37">
        <f t="shared" si="5"/>
        <v>38.306249999999991</v>
      </c>
      <c r="Y26" s="37">
        <f t="shared" si="6"/>
        <v>24.254999999999999</v>
      </c>
      <c r="Z26" s="9"/>
      <c r="AA26" s="9"/>
      <c r="AF26" s="9"/>
      <c r="AG26" s="9"/>
      <c r="AH26" s="9"/>
      <c r="AJ26" s="6"/>
    </row>
    <row r="27" spans="1:36" x14ac:dyDescent="0.25">
      <c r="A27" s="32">
        <v>39944</v>
      </c>
      <c r="B27" s="28">
        <v>125729</v>
      </c>
      <c r="C27" s="14" t="s">
        <v>21</v>
      </c>
      <c r="D27" s="18">
        <v>239880</v>
      </c>
      <c r="E27" s="5">
        <v>1</v>
      </c>
      <c r="F27" s="16">
        <v>1.5771308671679198</v>
      </c>
      <c r="G27" s="15">
        <v>0.46573360216541376</v>
      </c>
      <c r="H27" s="16">
        <v>168.86957332932329</v>
      </c>
      <c r="I27" s="15">
        <v>66.31519870267671</v>
      </c>
      <c r="J27" s="15">
        <v>110.85858578045112</v>
      </c>
      <c r="K27" s="15">
        <v>36.911650811548888</v>
      </c>
      <c r="L27" s="28">
        <v>131</v>
      </c>
      <c r="M27" s="28">
        <v>5</v>
      </c>
      <c r="N27" s="38">
        <v>707.62474999999995</v>
      </c>
      <c r="O27" s="37">
        <v>642.7885</v>
      </c>
      <c r="P27" s="37">
        <v>70.586500000000001</v>
      </c>
      <c r="Q27" s="37">
        <v>66.982249999999993</v>
      </c>
      <c r="R27" s="38">
        <v>358.46974999999998</v>
      </c>
      <c r="S27" s="37">
        <v>335.06725</v>
      </c>
      <c r="T27" s="37">
        <v>35.734000000000002</v>
      </c>
      <c r="U27" s="37">
        <v>30.926000000000002</v>
      </c>
      <c r="V27" s="38">
        <f t="shared" si="3"/>
        <v>349.15499999999997</v>
      </c>
      <c r="W27" s="37">
        <f t="shared" si="4"/>
        <v>307.72125</v>
      </c>
      <c r="X27" s="37">
        <f t="shared" si="5"/>
        <v>34.852499999999999</v>
      </c>
      <c r="Y27" s="37">
        <f t="shared" si="6"/>
        <v>36.056249999999991</v>
      </c>
      <c r="Z27" s="9"/>
      <c r="AA27" s="9"/>
      <c r="AF27" s="9"/>
      <c r="AG27" s="9"/>
      <c r="AH27" s="9"/>
      <c r="AJ27" s="6"/>
    </row>
    <row r="28" spans="1:36" x14ac:dyDescent="0.25">
      <c r="A28" s="32">
        <v>39979</v>
      </c>
      <c r="B28" s="28">
        <v>130804</v>
      </c>
      <c r="C28" s="14" t="s">
        <v>21</v>
      </c>
      <c r="D28" s="18">
        <v>239885</v>
      </c>
      <c r="E28" s="5">
        <v>1</v>
      </c>
      <c r="F28" s="16">
        <v>1.2068479679197994</v>
      </c>
      <c r="G28" s="15">
        <v>0.47121927474686726</v>
      </c>
      <c r="H28" s="16">
        <v>94.826707661152909</v>
      </c>
      <c r="I28" s="27">
        <v>63.613847810847105</v>
      </c>
      <c r="J28" s="27">
        <v>57.242993387468672</v>
      </c>
      <c r="K28" s="15">
        <v>31.922568740531318</v>
      </c>
      <c r="L28" s="28">
        <v>166</v>
      </c>
      <c r="M28" s="28">
        <v>6</v>
      </c>
      <c r="N28" s="38">
        <v>504.34325000000001</v>
      </c>
      <c r="O28" s="36">
        <v>325.709</v>
      </c>
      <c r="P28" s="37">
        <v>61.505749999999992</v>
      </c>
      <c r="Q28" s="37">
        <v>113.71025</v>
      </c>
      <c r="R28" s="38">
        <v>204.84575000000001</v>
      </c>
      <c r="S28" s="37">
        <v>128.53025</v>
      </c>
      <c r="T28" s="37">
        <v>28.565750000000001</v>
      </c>
      <c r="U28" s="37">
        <v>59.9465</v>
      </c>
      <c r="V28" s="38">
        <f t="shared" si="3"/>
        <v>299.4975</v>
      </c>
      <c r="W28" s="37">
        <f t="shared" si="4"/>
        <v>197.17875000000001</v>
      </c>
      <c r="X28" s="37">
        <f t="shared" si="5"/>
        <v>32.939999999999991</v>
      </c>
      <c r="Y28" s="37">
        <f t="shared" si="6"/>
        <v>53.763750000000002</v>
      </c>
      <c r="Z28" s="9"/>
      <c r="AA28" s="9"/>
      <c r="AF28" s="9"/>
      <c r="AG28" s="9"/>
      <c r="AH28" s="9"/>
      <c r="AJ28" s="6"/>
    </row>
    <row r="29" spans="1:36" x14ac:dyDescent="0.25">
      <c r="A29" s="32">
        <v>40009</v>
      </c>
      <c r="B29" s="28">
        <v>125312</v>
      </c>
      <c r="C29" s="14" t="s">
        <v>21</v>
      </c>
      <c r="D29" s="18">
        <v>239890</v>
      </c>
      <c r="E29" s="5">
        <v>1</v>
      </c>
      <c r="F29" s="16">
        <v>2.1668406696741855</v>
      </c>
      <c r="G29" s="15">
        <v>0.62385811432581439</v>
      </c>
      <c r="H29" s="16">
        <v>71.365906975520048</v>
      </c>
      <c r="I29" s="27">
        <v>53.878990238579959</v>
      </c>
      <c r="J29" s="27">
        <v>52.68470245841479</v>
      </c>
      <c r="K29" s="15">
        <v>27.062970299935216</v>
      </c>
      <c r="L29" s="28">
        <v>196</v>
      </c>
      <c r="M29" s="28">
        <v>7</v>
      </c>
      <c r="N29" s="38">
        <v>634.47225000000003</v>
      </c>
      <c r="O29" s="38">
        <v>531.48500000000001</v>
      </c>
      <c r="P29" s="37">
        <v>67.976749999999996</v>
      </c>
      <c r="Q29" s="37">
        <v>105.68825000000001</v>
      </c>
      <c r="R29" s="38">
        <v>307.82850000000002</v>
      </c>
      <c r="S29" s="37">
        <v>271.76749999999998</v>
      </c>
      <c r="T29" s="37">
        <v>33.855499999999999</v>
      </c>
      <c r="U29" s="37">
        <v>57.774500000000003</v>
      </c>
      <c r="V29" s="38">
        <f t="shared" si="3"/>
        <v>326.64375000000001</v>
      </c>
      <c r="W29" s="37">
        <f t="shared" si="4"/>
        <v>259.71750000000003</v>
      </c>
      <c r="X29" s="37">
        <f t="shared" si="5"/>
        <v>34.121249999999996</v>
      </c>
      <c r="Y29" s="37">
        <f t="shared" si="6"/>
        <v>47.913750000000007</v>
      </c>
      <c r="Z29" s="9"/>
      <c r="AA29" s="9"/>
      <c r="AF29" s="9"/>
      <c r="AG29" s="9"/>
      <c r="AH29" s="9"/>
      <c r="AJ29" s="6"/>
    </row>
    <row r="30" spans="1:36" x14ac:dyDescent="0.25">
      <c r="A30" s="32">
        <v>40042</v>
      </c>
      <c r="B30" s="28">
        <v>131959</v>
      </c>
      <c r="C30" s="7" t="s">
        <v>21</v>
      </c>
      <c r="D30" s="18">
        <v>239895</v>
      </c>
      <c r="E30" s="5">
        <v>1</v>
      </c>
      <c r="F30" s="16">
        <v>1.3028472380952383</v>
      </c>
      <c r="G30" s="15">
        <v>0.46641931123809544</v>
      </c>
      <c r="H30" s="16">
        <v>71.621697392402879</v>
      </c>
      <c r="I30" s="27">
        <v>50.129280341722122</v>
      </c>
      <c r="J30" s="27">
        <v>48.270191746021304</v>
      </c>
      <c r="K30" s="15">
        <v>24.111457323353697</v>
      </c>
      <c r="L30" s="28">
        <v>229</v>
      </c>
      <c r="M30" s="28">
        <v>8</v>
      </c>
      <c r="N30" s="38">
        <v>537.5335</v>
      </c>
      <c r="O30" s="36">
        <v>541.27250000000004</v>
      </c>
      <c r="P30" s="37">
        <v>68.535249999999991</v>
      </c>
      <c r="Q30" s="37">
        <v>127.42425</v>
      </c>
      <c r="R30" s="38">
        <v>192.29349999999999</v>
      </c>
      <c r="S30" s="37">
        <v>209.91499999999999</v>
      </c>
      <c r="T30" s="37">
        <v>31.162750000000003</v>
      </c>
      <c r="U30" s="37">
        <v>75.775500000000008</v>
      </c>
      <c r="V30" s="38">
        <f t="shared" si="3"/>
        <v>345.24</v>
      </c>
      <c r="W30" s="37">
        <f t="shared" si="4"/>
        <v>331.35750000000007</v>
      </c>
      <c r="X30" s="37">
        <f t="shared" si="5"/>
        <v>37.372499999999988</v>
      </c>
      <c r="Y30" s="37">
        <f t="shared" si="6"/>
        <v>51.648749999999993</v>
      </c>
      <c r="Z30" s="9"/>
      <c r="AA30" s="9"/>
      <c r="AF30" s="9"/>
      <c r="AG30" s="9"/>
      <c r="AH30" s="9"/>
      <c r="AJ30" s="6"/>
    </row>
    <row r="31" spans="1:36" x14ac:dyDescent="0.25">
      <c r="A31" s="32">
        <v>40072</v>
      </c>
      <c r="B31" s="28">
        <v>131030</v>
      </c>
      <c r="C31" s="7" t="s">
        <v>21</v>
      </c>
      <c r="D31" s="18">
        <v>239900</v>
      </c>
      <c r="E31" s="5">
        <v>5</v>
      </c>
      <c r="F31" s="16">
        <v>2.1800000000000002</v>
      </c>
      <c r="G31" s="15">
        <v>0.64700000000000002</v>
      </c>
      <c r="H31" s="16">
        <v>139.60629162506265</v>
      </c>
      <c r="I31" s="15">
        <v>52.242835502979005</v>
      </c>
      <c r="J31" s="27">
        <v>91.062164852130323</v>
      </c>
      <c r="K31" s="15">
        <v>27.907330694536334</v>
      </c>
      <c r="L31" s="28">
        <v>259</v>
      </c>
      <c r="M31" s="28">
        <v>9</v>
      </c>
      <c r="N31" s="38">
        <v>699.55774999999994</v>
      </c>
      <c r="O31" s="38">
        <v>663.95974999999999</v>
      </c>
      <c r="P31" s="37">
        <v>83.075999999999993</v>
      </c>
      <c r="Q31" s="37">
        <v>70.045500000000004</v>
      </c>
      <c r="R31" s="38">
        <v>323.59399999999999</v>
      </c>
      <c r="S31" s="37">
        <v>318.05599999999998</v>
      </c>
      <c r="T31" s="37">
        <v>42.789749999999998</v>
      </c>
      <c r="U31" s="37">
        <v>39.321750000000009</v>
      </c>
      <c r="V31" s="38">
        <f t="shared" si="3"/>
        <v>375.96374999999995</v>
      </c>
      <c r="W31" s="37">
        <f t="shared" si="4"/>
        <v>345.90375</v>
      </c>
      <c r="X31" s="37">
        <f t="shared" si="5"/>
        <v>40.286249999999995</v>
      </c>
      <c r="Y31" s="37">
        <f t="shared" si="6"/>
        <v>30.723749999999995</v>
      </c>
      <c r="Z31" s="9"/>
      <c r="AA31" s="9"/>
      <c r="AF31" s="9"/>
      <c r="AG31" s="9"/>
      <c r="AH31" s="9"/>
      <c r="AJ31" s="6"/>
    </row>
    <row r="32" spans="1:36" x14ac:dyDescent="0.25">
      <c r="A32" s="32">
        <v>40100</v>
      </c>
      <c r="B32" s="28">
        <v>131621</v>
      </c>
      <c r="C32" s="7" t="s">
        <v>21</v>
      </c>
      <c r="D32" s="18">
        <v>240805</v>
      </c>
      <c r="E32" s="5">
        <v>1</v>
      </c>
      <c r="F32" s="16">
        <v>0.63618531977443615</v>
      </c>
      <c r="G32" s="15">
        <v>0.37486411257556379</v>
      </c>
      <c r="H32" s="16">
        <v>58.472439708590223</v>
      </c>
      <c r="I32" s="15">
        <v>36.412039820284782</v>
      </c>
      <c r="J32" s="27">
        <v>35.181587323627824</v>
      </c>
      <c r="K32" s="15">
        <v>18.884460335372186</v>
      </c>
      <c r="L32" s="28">
        <v>287</v>
      </c>
      <c r="M32" s="28">
        <v>10</v>
      </c>
      <c r="N32" s="38">
        <v>900.00849999999991</v>
      </c>
      <c r="O32" s="36">
        <v>781.86124999999993</v>
      </c>
      <c r="P32" s="37">
        <v>106.43525000000001</v>
      </c>
      <c r="Q32" s="37">
        <v>69.66149999999999</v>
      </c>
      <c r="R32" s="38">
        <v>464.38599999999997</v>
      </c>
      <c r="S32" s="37">
        <v>410.07125000000002</v>
      </c>
      <c r="T32" s="37">
        <v>55.596500000000006</v>
      </c>
      <c r="U32" s="37">
        <v>40.164000000000001</v>
      </c>
      <c r="V32" s="38">
        <f t="shared" si="3"/>
        <v>435.62249999999995</v>
      </c>
      <c r="W32" s="37">
        <f t="shared" si="4"/>
        <v>371.78999999999991</v>
      </c>
      <c r="X32" s="37">
        <f t="shared" si="5"/>
        <v>50.838750000000005</v>
      </c>
      <c r="Y32" s="37">
        <f t="shared" si="6"/>
        <v>29.497499999999988</v>
      </c>
      <c r="Z32" s="9"/>
      <c r="AA32" s="9"/>
      <c r="AF32" s="9"/>
      <c r="AG32" s="9"/>
      <c r="AH32" s="9"/>
      <c r="AJ32" s="6"/>
    </row>
    <row r="33" spans="1:36" x14ac:dyDescent="0.25">
      <c r="A33" s="32">
        <v>40135</v>
      </c>
      <c r="B33" s="28">
        <v>143219</v>
      </c>
      <c r="C33" s="7" t="s">
        <v>21</v>
      </c>
      <c r="D33" s="18">
        <v>240810</v>
      </c>
      <c r="E33" s="5">
        <v>1</v>
      </c>
      <c r="F33" s="16">
        <v>0.84644995936090239</v>
      </c>
      <c r="G33" s="15">
        <v>0.4729336970390976</v>
      </c>
      <c r="H33" s="16">
        <v>47.509025744511284</v>
      </c>
      <c r="I33" s="15">
        <v>35.196251934388727</v>
      </c>
      <c r="J33" s="27">
        <v>29.191740795921056</v>
      </c>
      <c r="K33" s="15">
        <v>17.696572949728946</v>
      </c>
      <c r="L33" s="28">
        <v>322</v>
      </c>
      <c r="M33" s="28">
        <v>11</v>
      </c>
      <c r="N33" s="38">
        <v>899.62400000000002</v>
      </c>
      <c r="O33" s="37">
        <v>880.21500000000003</v>
      </c>
      <c r="P33" s="37">
        <v>109.73299999999999</v>
      </c>
      <c r="Q33" s="37">
        <v>63.72325</v>
      </c>
      <c r="R33" s="38">
        <v>473.85649999999998</v>
      </c>
      <c r="S33" s="37">
        <v>468.31875000000002</v>
      </c>
      <c r="T33" s="37">
        <v>57.791749999999993</v>
      </c>
      <c r="U33" s="37">
        <v>31.806999999999999</v>
      </c>
      <c r="V33" s="38">
        <f t="shared" si="3"/>
        <v>425.76750000000004</v>
      </c>
      <c r="W33" s="37">
        <f t="shared" si="4"/>
        <v>411.89625000000001</v>
      </c>
      <c r="X33" s="37">
        <f t="shared" si="5"/>
        <v>51.941249999999997</v>
      </c>
      <c r="Y33" s="37">
        <f t="shared" si="6"/>
        <v>31.916250000000002</v>
      </c>
      <c r="Z33" s="9"/>
      <c r="AA33" s="9"/>
      <c r="AF33" s="9"/>
      <c r="AG33" s="9"/>
      <c r="AH33" s="9"/>
      <c r="AJ33" s="6"/>
    </row>
    <row r="34" spans="1:36" x14ac:dyDescent="0.25">
      <c r="A34" s="32">
        <v>40161</v>
      </c>
      <c r="B34" s="28">
        <v>151328</v>
      </c>
      <c r="C34" t="s">
        <v>21</v>
      </c>
      <c r="D34" s="18">
        <v>240815</v>
      </c>
      <c r="E34" s="5">
        <v>1</v>
      </c>
      <c r="F34" s="15"/>
      <c r="G34" s="16"/>
      <c r="H34" s="27"/>
      <c r="I34" s="12"/>
      <c r="J34" s="27"/>
      <c r="K34" s="30"/>
      <c r="L34" s="28"/>
      <c r="M34" s="30">
        <v>12</v>
      </c>
      <c r="N34" s="38">
        <v>804.82850000000008</v>
      </c>
      <c r="O34" s="37">
        <v>852.61424999999986</v>
      </c>
      <c r="P34" s="37">
        <v>70.186750000000004</v>
      </c>
      <c r="Q34" s="37">
        <v>24.346250000000001</v>
      </c>
      <c r="R34" s="38">
        <v>413.46349999999995</v>
      </c>
      <c r="S34" s="37">
        <v>448.67174999999997</v>
      </c>
      <c r="T34" s="37">
        <v>36.121749999999999</v>
      </c>
      <c r="U34" s="37">
        <v>10.643750000000001</v>
      </c>
      <c r="V34" s="38">
        <f t="shared" si="3"/>
        <v>391.36500000000012</v>
      </c>
      <c r="W34" s="37">
        <f t="shared" si="4"/>
        <v>403.94249999999988</v>
      </c>
      <c r="X34" s="37">
        <f t="shared" si="5"/>
        <v>34.065000000000005</v>
      </c>
      <c r="Y34" s="37">
        <f t="shared" si="6"/>
        <v>13.702500000000001</v>
      </c>
      <c r="Z34" s="9"/>
      <c r="AA34" s="9"/>
      <c r="AF34" s="9"/>
      <c r="AG34" s="9"/>
      <c r="AH34" s="9"/>
      <c r="AJ34" s="6"/>
    </row>
    <row r="35" spans="1:36" x14ac:dyDescent="0.25">
      <c r="A35" s="32"/>
      <c r="B35" s="28"/>
      <c r="D35" s="18"/>
      <c r="E35" s="16"/>
      <c r="F35" s="15"/>
      <c r="G35" s="12"/>
      <c r="H35" s="12"/>
      <c r="I35" s="12"/>
      <c r="J35" s="27"/>
      <c r="K35" s="30"/>
      <c r="L35" s="28"/>
      <c r="M35" s="28"/>
      <c r="N35" s="38"/>
      <c r="O35" s="37"/>
      <c r="P35" s="37"/>
      <c r="Q35" s="37"/>
      <c r="R35" s="38"/>
      <c r="S35" s="37"/>
      <c r="T35" s="37"/>
      <c r="U35" s="37"/>
      <c r="V35" s="38"/>
      <c r="W35" s="37"/>
      <c r="X35" s="37"/>
      <c r="Y35" s="37"/>
      <c r="Z35" s="9"/>
      <c r="AA35" s="9"/>
      <c r="AF35" s="9"/>
      <c r="AG35" s="9"/>
      <c r="AH35" s="9"/>
      <c r="AJ35" s="6"/>
    </row>
    <row r="36" spans="1:36" x14ac:dyDescent="0.25">
      <c r="A36" s="4"/>
      <c r="B36" s="28"/>
      <c r="D36" s="18"/>
      <c r="E36" s="16"/>
      <c r="F36" s="15"/>
      <c r="G36" s="15"/>
      <c r="H36" s="12"/>
      <c r="I36" s="12"/>
      <c r="J36" s="27"/>
      <c r="K36" s="30"/>
      <c r="L36" s="28"/>
      <c r="M36" s="28"/>
      <c r="O36" s="36"/>
      <c r="P36" s="2"/>
      <c r="Q36" s="2"/>
      <c r="R36" s="17"/>
      <c r="S36" s="2"/>
      <c r="T36" s="2"/>
      <c r="Y36" s="9"/>
      <c r="Z36" s="9"/>
      <c r="AA36" s="9"/>
      <c r="AF36" s="9"/>
      <c r="AG36" s="9"/>
      <c r="AH36" s="9"/>
      <c r="AJ36" s="6"/>
    </row>
    <row r="37" spans="1:36" x14ac:dyDescent="0.25">
      <c r="A37" s="4"/>
      <c r="B37" s="28"/>
      <c r="D37" s="18"/>
      <c r="E37" s="16"/>
      <c r="F37" s="15"/>
      <c r="G37" s="15"/>
      <c r="H37" s="12"/>
      <c r="I37" s="12"/>
      <c r="J37" s="27"/>
      <c r="K37" s="30"/>
      <c r="L37" s="28"/>
      <c r="M37" s="28"/>
      <c r="O37" s="36"/>
      <c r="P37" s="2"/>
      <c r="Q37" s="2"/>
      <c r="R37" s="17"/>
      <c r="S37" s="2"/>
      <c r="T37" s="2"/>
      <c r="Y37" s="9"/>
      <c r="Z37" s="9"/>
      <c r="AA37" s="9"/>
      <c r="AF37" s="9"/>
      <c r="AG37" s="9"/>
      <c r="AH37" s="9"/>
      <c r="AJ37" s="6"/>
    </row>
    <row r="38" spans="1:36" x14ac:dyDescent="0.25">
      <c r="A38" s="4"/>
      <c r="B38" s="28"/>
      <c r="D38" s="18"/>
      <c r="E38" s="16"/>
      <c r="F38" s="15"/>
      <c r="G38" s="16"/>
      <c r="H38" s="27"/>
      <c r="I38" s="27"/>
      <c r="J38" s="27"/>
      <c r="K38" s="28"/>
      <c r="L38" s="28"/>
      <c r="M38" s="28"/>
      <c r="N38" s="38"/>
      <c r="O38" s="37"/>
      <c r="P38" s="2"/>
      <c r="Q38" s="2"/>
      <c r="R38" s="17"/>
      <c r="S38" s="2"/>
      <c r="T38" s="2"/>
      <c r="Y38" s="9"/>
      <c r="Z38" s="9"/>
      <c r="AA38" s="9"/>
      <c r="AF38" s="9"/>
      <c r="AG38" s="9"/>
      <c r="AH38" s="9"/>
      <c r="AJ38" s="6"/>
    </row>
    <row r="39" spans="1:36" x14ac:dyDescent="0.25">
      <c r="A39" s="4"/>
      <c r="B39" s="28"/>
      <c r="D39" s="18"/>
      <c r="E39" s="16"/>
      <c r="F39" s="15"/>
      <c r="G39" s="16"/>
      <c r="H39" s="15"/>
      <c r="I39" s="27"/>
      <c r="J39" s="27"/>
      <c r="K39" s="28"/>
      <c r="L39" s="28"/>
      <c r="M39" s="28"/>
      <c r="N39" s="38"/>
      <c r="O39" s="37"/>
      <c r="P39" s="2"/>
      <c r="Q39" s="2"/>
      <c r="R39" s="17"/>
      <c r="S39" s="2"/>
      <c r="T39" s="2"/>
      <c r="Y39" s="9"/>
      <c r="Z39" s="9"/>
      <c r="AA39" s="9"/>
      <c r="AF39" s="9"/>
      <c r="AG39" s="9"/>
      <c r="AH39" s="9"/>
      <c r="AJ39" s="6"/>
    </row>
    <row r="40" spans="1:36" x14ac:dyDescent="0.25">
      <c r="A40" s="32"/>
      <c r="B40" s="28"/>
      <c r="D40" s="18"/>
      <c r="E40" s="16"/>
      <c r="F40" s="15"/>
      <c r="G40" s="15"/>
      <c r="H40" s="27"/>
      <c r="I40" s="27"/>
      <c r="J40" s="27"/>
      <c r="K40" s="28"/>
      <c r="L40" s="28"/>
      <c r="M40" s="28"/>
      <c r="N40" s="38"/>
      <c r="O40" s="37"/>
      <c r="P40" s="2"/>
      <c r="Q40" s="2"/>
      <c r="R40" s="17"/>
      <c r="S40" s="2"/>
      <c r="T40" s="2"/>
      <c r="Y40" s="9"/>
      <c r="Z40" s="9"/>
      <c r="AA40" s="9"/>
      <c r="AF40" s="9"/>
      <c r="AG40" s="9"/>
      <c r="AH40" s="9"/>
      <c r="AJ40" s="6"/>
    </row>
    <row r="41" spans="1:36" x14ac:dyDescent="0.25">
      <c r="A41" s="32"/>
      <c r="B41" s="28"/>
      <c r="D41" s="18"/>
      <c r="E41" s="16"/>
      <c r="F41" s="15"/>
      <c r="G41" s="15"/>
      <c r="H41" s="27"/>
      <c r="I41" s="27"/>
      <c r="J41" s="27"/>
      <c r="K41" s="28"/>
      <c r="L41" s="28"/>
      <c r="M41" s="28"/>
      <c r="N41" s="38"/>
      <c r="O41" s="37"/>
      <c r="P41" s="2"/>
      <c r="Q41" s="2"/>
      <c r="R41" s="17"/>
      <c r="S41" s="2"/>
      <c r="T41" s="2"/>
      <c r="Y41" s="9"/>
      <c r="Z41" s="9"/>
      <c r="AA41" s="9"/>
      <c r="AF41" s="9"/>
      <c r="AG41" s="9"/>
      <c r="AH41" s="9"/>
      <c r="AJ41" s="6"/>
    </row>
    <row r="42" spans="1:36" x14ac:dyDescent="0.25">
      <c r="A42" s="32"/>
      <c r="B42" s="28"/>
      <c r="D42" s="18"/>
      <c r="E42" s="16"/>
      <c r="F42" s="15"/>
      <c r="G42" s="15"/>
      <c r="H42" s="27"/>
      <c r="I42" s="27"/>
      <c r="J42" s="27"/>
      <c r="K42" s="28"/>
      <c r="L42" s="28"/>
      <c r="M42" s="28"/>
      <c r="N42" s="38"/>
      <c r="O42" s="37"/>
      <c r="P42" s="2"/>
      <c r="Q42" s="2"/>
      <c r="R42" s="17"/>
      <c r="S42" s="2"/>
      <c r="T42" s="2"/>
      <c r="Y42" s="9"/>
      <c r="Z42" s="9"/>
      <c r="AA42" s="9"/>
      <c r="AF42" s="9"/>
      <c r="AG42" s="9"/>
      <c r="AH42" s="9"/>
      <c r="AJ42" s="6"/>
    </row>
    <row r="43" spans="1:36" x14ac:dyDescent="0.25">
      <c r="A43" s="32"/>
      <c r="B43" s="28"/>
      <c r="D43" s="18"/>
      <c r="E43" s="16"/>
      <c r="F43" s="15"/>
      <c r="G43" s="16"/>
      <c r="H43" s="15"/>
      <c r="I43" s="27"/>
      <c r="J43" s="27"/>
      <c r="K43" s="28"/>
      <c r="L43" s="28"/>
      <c r="M43" s="28"/>
      <c r="N43" s="38"/>
      <c r="O43" s="37"/>
      <c r="P43" s="2"/>
      <c r="Q43" s="2"/>
      <c r="R43" s="17"/>
      <c r="S43" s="2"/>
      <c r="T43" s="2"/>
      <c r="Y43" s="9"/>
      <c r="Z43" s="9"/>
      <c r="AA43" s="9"/>
      <c r="AF43" s="9"/>
      <c r="AG43" s="9"/>
      <c r="AH43" s="9"/>
      <c r="AJ43" s="6"/>
    </row>
    <row r="44" spans="1:36" x14ac:dyDescent="0.25">
      <c r="A44" s="4"/>
      <c r="B44" s="28"/>
      <c r="D44" s="18"/>
      <c r="E44" s="16"/>
      <c r="F44" s="15"/>
      <c r="G44" s="15"/>
      <c r="H44" s="27"/>
      <c r="I44" s="27"/>
      <c r="J44" s="27"/>
      <c r="K44" s="28"/>
      <c r="L44" s="28"/>
      <c r="M44" s="28"/>
      <c r="O44" s="36"/>
      <c r="P44" s="2"/>
      <c r="Q44" s="2"/>
      <c r="R44" s="17"/>
      <c r="S44" s="2"/>
      <c r="T44" s="2"/>
      <c r="Y44" s="9"/>
      <c r="Z44" s="9"/>
      <c r="AA44" s="9"/>
      <c r="AF44" s="9"/>
      <c r="AG44" s="9"/>
      <c r="AH44" s="9"/>
      <c r="AJ44" s="6"/>
    </row>
    <row r="45" spans="1:36" x14ac:dyDescent="0.25">
      <c r="A45" s="4"/>
      <c r="B45" s="28"/>
      <c r="D45" s="18"/>
      <c r="E45" s="16"/>
      <c r="F45" s="15"/>
      <c r="G45" s="16"/>
      <c r="H45" s="15"/>
      <c r="I45" s="16"/>
      <c r="J45" s="15"/>
      <c r="K45" s="28"/>
      <c r="L45" s="28"/>
      <c r="M45" s="28"/>
      <c r="O45" s="36"/>
      <c r="P45" s="2"/>
      <c r="Q45" s="2"/>
      <c r="R45" s="17"/>
      <c r="S45" s="2"/>
      <c r="T45" s="2"/>
      <c r="Y45" s="9"/>
      <c r="Z45" s="9"/>
      <c r="AA45" s="9"/>
      <c r="AF45" s="9"/>
      <c r="AG45" s="9"/>
      <c r="AH45" s="9"/>
      <c r="AJ45" s="6"/>
    </row>
    <row r="46" spans="1:36" x14ac:dyDescent="0.25">
      <c r="A46" s="4"/>
      <c r="B46" s="28"/>
      <c r="D46" s="18"/>
      <c r="E46" s="16"/>
      <c r="F46" s="15"/>
      <c r="G46" s="16"/>
      <c r="H46" s="15"/>
      <c r="I46" s="27"/>
      <c r="J46" s="15"/>
      <c r="K46" s="28"/>
      <c r="L46" s="28"/>
      <c r="M46" s="28"/>
      <c r="O46" s="36"/>
      <c r="P46" s="2"/>
      <c r="Q46" s="2"/>
      <c r="R46" s="17"/>
      <c r="S46" s="2"/>
      <c r="T46" s="2"/>
      <c r="Y46" s="9"/>
      <c r="Z46" s="9"/>
      <c r="AA46" s="9"/>
      <c r="AF46" s="9"/>
      <c r="AG46" s="9"/>
      <c r="AH46" s="9"/>
      <c r="AJ46" s="6"/>
    </row>
    <row r="47" spans="1:36" x14ac:dyDescent="0.25">
      <c r="A47" s="4"/>
      <c r="B47" s="28"/>
      <c r="D47" s="18"/>
      <c r="E47" s="16"/>
      <c r="F47" s="15"/>
      <c r="G47" s="16"/>
      <c r="H47" s="15"/>
      <c r="I47" s="27"/>
      <c r="J47" s="15"/>
      <c r="K47" s="28"/>
      <c r="L47" s="28"/>
      <c r="M47" s="28"/>
      <c r="O47" s="36"/>
      <c r="P47" s="2"/>
      <c r="Q47" s="2"/>
      <c r="R47" s="17"/>
      <c r="S47" s="2"/>
      <c r="T47" s="2"/>
      <c r="Y47" s="9"/>
      <c r="Z47" s="9"/>
      <c r="AA47" s="9"/>
      <c r="AF47" s="9"/>
      <c r="AG47" s="9"/>
      <c r="AH47" s="9"/>
      <c r="AJ47" s="6"/>
    </row>
    <row r="48" spans="1:36" x14ac:dyDescent="0.25">
      <c r="A48" s="32"/>
      <c r="B48" s="28"/>
      <c r="D48" s="18"/>
      <c r="E48" s="16"/>
      <c r="F48" s="15"/>
      <c r="G48" s="16"/>
      <c r="H48" s="15"/>
      <c r="I48" s="27"/>
      <c r="J48" s="15"/>
      <c r="K48" s="28"/>
      <c r="L48" s="28"/>
      <c r="M48" s="28"/>
      <c r="O48" s="36"/>
      <c r="P48" s="2"/>
      <c r="Q48" s="2"/>
      <c r="R48" s="17"/>
      <c r="S48" s="2"/>
      <c r="T48" s="2"/>
      <c r="Y48" s="9"/>
      <c r="Z48" s="9"/>
      <c r="AA48" s="9"/>
      <c r="AF48" s="9"/>
      <c r="AG48" s="9"/>
      <c r="AH48" s="9"/>
      <c r="AJ48" s="6"/>
    </row>
    <row r="49" spans="1:36" x14ac:dyDescent="0.25">
      <c r="A49" s="32"/>
      <c r="B49" s="28"/>
      <c r="D49" s="18"/>
      <c r="E49" s="16"/>
      <c r="F49" s="15"/>
      <c r="G49" s="16"/>
      <c r="H49" s="15"/>
      <c r="I49" s="27"/>
      <c r="J49" s="15"/>
      <c r="K49" s="28"/>
      <c r="L49" s="28"/>
      <c r="M49" s="28"/>
      <c r="O49" s="36"/>
      <c r="P49" s="2"/>
      <c r="Q49" s="2"/>
      <c r="R49" s="17"/>
      <c r="S49" s="2"/>
      <c r="T49" s="2"/>
      <c r="Y49" s="9"/>
      <c r="Z49" s="9"/>
      <c r="AA49" s="9"/>
      <c r="AF49" s="9"/>
      <c r="AG49" s="9"/>
      <c r="AH49" s="9"/>
      <c r="AJ49" s="6"/>
    </row>
    <row r="50" spans="1:36" x14ac:dyDescent="0.25">
      <c r="A50" s="32"/>
      <c r="B50" s="28"/>
      <c r="D50" s="18"/>
      <c r="E50" s="16"/>
      <c r="F50" s="15"/>
      <c r="G50" s="15"/>
      <c r="H50" s="15"/>
      <c r="I50" s="27"/>
      <c r="J50" s="15"/>
      <c r="K50" s="28"/>
      <c r="L50" s="28"/>
      <c r="M50" s="28"/>
      <c r="O50" s="36"/>
      <c r="P50" s="2"/>
      <c r="Q50" s="2"/>
      <c r="R50" s="17"/>
      <c r="S50" s="2"/>
      <c r="T50" s="2"/>
      <c r="Y50" s="9"/>
      <c r="Z50" s="9"/>
      <c r="AA50" s="9"/>
      <c r="AF50" s="9"/>
      <c r="AG50" s="9"/>
      <c r="AH50" s="9"/>
      <c r="AJ50" s="6"/>
    </row>
    <row r="51" spans="1:36" x14ac:dyDescent="0.25">
      <c r="A51" s="32"/>
      <c r="B51" s="28"/>
      <c r="D51" s="18"/>
      <c r="E51" s="16"/>
      <c r="F51" s="15"/>
      <c r="G51" s="16"/>
      <c r="H51" s="15"/>
      <c r="I51" s="27"/>
      <c r="J51" s="15"/>
      <c r="K51" s="28"/>
      <c r="L51" s="28"/>
      <c r="M51" s="28"/>
      <c r="O51" s="36"/>
      <c r="P51" s="2"/>
      <c r="Q51" s="2"/>
      <c r="R51" s="17"/>
      <c r="S51" s="2"/>
      <c r="T51" s="2"/>
      <c r="Y51" s="9"/>
      <c r="Z51" s="9"/>
      <c r="AA51" s="9"/>
      <c r="AF51" s="9"/>
      <c r="AG51" s="9"/>
      <c r="AH51" s="9"/>
      <c r="AJ51" s="6"/>
    </row>
    <row r="52" spans="1:36" x14ac:dyDescent="0.25">
      <c r="A52" s="32"/>
      <c r="B52" s="28"/>
      <c r="D52" s="18"/>
      <c r="E52" s="16"/>
      <c r="F52" s="15"/>
      <c r="G52" s="27"/>
      <c r="H52" s="15"/>
      <c r="I52" s="27"/>
      <c r="J52" s="15"/>
      <c r="K52" s="28"/>
      <c r="L52" s="28"/>
      <c r="M52" s="28"/>
      <c r="O52" s="36"/>
      <c r="P52" s="2"/>
      <c r="Q52" s="2"/>
      <c r="R52" s="17"/>
      <c r="S52" s="2"/>
      <c r="T52" s="2"/>
      <c r="Y52" s="9"/>
      <c r="Z52" s="9"/>
      <c r="AA52" s="9"/>
      <c r="AF52" s="9"/>
      <c r="AG52" s="9"/>
      <c r="AH52" s="9"/>
      <c r="AJ52" s="6"/>
    </row>
    <row r="53" spans="1:36" x14ac:dyDescent="0.25">
      <c r="A53" s="4"/>
      <c r="B53" s="28"/>
      <c r="D53" s="18"/>
      <c r="E53" s="16"/>
      <c r="F53" s="15"/>
      <c r="G53" s="16"/>
      <c r="H53" s="15"/>
      <c r="I53" s="27"/>
      <c r="J53" s="15"/>
      <c r="K53" s="28"/>
      <c r="L53" s="28"/>
      <c r="M53" s="28"/>
      <c r="O53" s="36"/>
      <c r="P53" s="2"/>
      <c r="Q53" s="2"/>
      <c r="R53" s="17"/>
      <c r="S53" s="2"/>
      <c r="T53" s="2"/>
      <c r="Y53" s="9"/>
      <c r="Z53" s="9"/>
      <c r="AA53" s="9"/>
      <c r="AF53" s="9"/>
      <c r="AG53" s="9"/>
      <c r="AH53" s="9"/>
      <c r="AJ53" s="6"/>
    </row>
    <row r="54" spans="1:36" x14ac:dyDescent="0.25">
      <c r="A54" s="4"/>
      <c r="B54" s="28"/>
      <c r="D54" s="18"/>
      <c r="E54" s="10"/>
      <c r="F54" s="3"/>
      <c r="G54" s="16"/>
      <c r="H54" s="27"/>
      <c r="I54" s="27"/>
      <c r="J54" s="15"/>
      <c r="K54" s="28"/>
      <c r="L54" s="28"/>
      <c r="M54" s="28"/>
      <c r="O54" s="36"/>
      <c r="P54" s="2"/>
      <c r="Q54" s="2"/>
      <c r="R54" s="17"/>
      <c r="S54" s="2"/>
      <c r="T54" s="2"/>
      <c r="Y54" s="9"/>
      <c r="Z54" s="9"/>
      <c r="AA54" s="9"/>
      <c r="AF54" s="9"/>
      <c r="AG54" s="9"/>
      <c r="AH54" s="9"/>
      <c r="AJ54" s="6"/>
    </row>
    <row r="55" spans="1:36" x14ac:dyDescent="0.25">
      <c r="A55" s="4"/>
      <c r="B55" s="28"/>
      <c r="D55" s="18"/>
      <c r="E55" s="16"/>
      <c r="F55" s="15"/>
      <c r="G55" s="16"/>
      <c r="H55" s="15"/>
      <c r="I55" s="27"/>
      <c r="J55" s="15"/>
      <c r="K55" s="28"/>
      <c r="L55" s="28"/>
      <c r="M55" s="28"/>
      <c r="O55" s="36"/>
      <c r="P55" s="2"/>
      <c r="Q55" s="2"/>
      <c r="R55" s="17"/>
      <c r="S55" s="2"/>
      <c r="T55" s="2"/>
      <c r="Y55" s="9"/>
      <c r="Z55" s="9"/>
      <c r="AA55" s="9"/>
      <c r="AF55" s="9"/>
      <c r="AG55" s="9"/>
      <c r="AH55" s="9"/>
      <c r="AJ55" s="6"/>
    </row>
    <row r="56" spans="1:36" x14ac:dyDescent="0.25">
      <c r="A56" s="4"/>
      <c r="B56" s="28"/>
      <c r="D56" s="18"/>
      <c r="E56" s="16"/>
      <c r="F56" s="15"/>
      <c r="G56" s="16"/>
      <c r="H56" s="15"/>
      <c r="I56" s="27"/>
      <c r="J56" s="15"/>
      <c r="K56" s="28"/>
      <c r="L56" s="28"/>
    </row>
    <row r="57" spans="1:36" x14ac:dyDescent="0.25">
      <c r="A57" s="4"/>
      <c r="B57" s="28"/>
      <c r="D57" s="18"/>
      <c r="E57" s="16"/>
      <c r="F57" s="15"/>
      <c r="G57" s="16"/>
      <c r="H57" s="15"/>
      <c r="I57" s="27"/>
      <c r="J57" s="15"/>
      <c r="K57" s="28"/>
      <c r="L57" s="28"/>
    </row>
    <row r="58" spans="1:36" x14ac:dyDescent="0.25">
      <c r="A58" s="4"/>
      <c r="B58" s="28"/>
      <c r="D58" s="18"/>
      <c r="E58" s="16"/>
      <c r="F58" s="27"/>
      <c r="G58" s="16"/>
      <c r="H58" s="15"/>
      <c r="I58" s="27"/>
      <c r="J58" s="15"/>
      <c r="K58" s="28"/>
      <c r="L58" s="28"/>
    </row>
    <row r="59" spans="1:36" x14ac:dyDescent="0.25">
      <c r="A59" s="4"/>
      <c r="B59" s="28"/>
      <c r="D59" s="18"/>
      <c r="E59" s="16"/>
      <c r="F59" s="27"/>
      <c r="G59" s="16"/>
      <c r="H59" s="15"/>
      <c r="I59" s="27"/>
      <c r="J59" s="15"/>
      <c r="K59" s="28"/>
      <c r="L59" s="28"/>
    </row>
    <row r="60" spans="1:36" x14ac:dyDescent="0.25">
      <c r="A60" s="4"/>
      <c r="B60" s="28"/>
      <c r="D60" s="18"/>
      <c r="E60" s="16"/>
      <c r="F60" s="15"/>
      <c r="G60" s="16"/>
      <c r="H60" s="15"/>
      <c r="I60" s="27"/>
      <c r="J60" s="15"/>
      <c r="K60" s="28"/>
      <c r="L60" s="28"/>
    </row>
    <row r="61" spans="1:36" x14ac:dyDescent="0.25">
      <c r="A61" s="4"/>
      <c r="B61" s="18"/>
      <c r="C61" s="5"/>
      <c r="D61" s="16"/>
      <c r="E61" s="16"/>
      <c r="F61" s="27"/>
      <c r="G61" s="16"/>
      <c r="H61" s="15"/>
      <c r="I61" s="27"/>
      <c r="J61" s="15"/>
      <c r="K61" s="28"/>
    </row>
    <row r="62" spans="1:36" x14ac:dyDescent="0.25">
      <c r="A62" s="4"/>
      <c r="B62" s="18"/>
      <c r="C62" s="5"/>
      <c r="D62" s="16"/>
      <c r="E62" s="16"/>
      <c r="F62" s="27"/>
      <c r="G62" s="27"/>
      <c r="H62" s="34"/>
      <c r="I62" s="16"/>
      <c r="J62" s="15"/>
      <c r="K62" s="28"/>
    </row>
    <row r="63" spans="1:36" x14ac:dyDescent="0.25">
      <c r="E63" s="16"/>
      <c r="F63" s="27"/>
      <c r="G63" s="16"/>
      <c r="H63" s="15"/>
      <c r="I63" s="27"/>
      <c r="J63" s="15"/>
      <c r="K63" s="28"/>
    </row>
    <row r="64" spans="1:36" x14ac:dyDescent="0.25">
      <c r="E64" s="16"/>
      <c r="F64" s="27"/>
      <c r="G64" s="19"/>
      <c r="H64" s="15"/>
      <c r="I64" s="27"/>
      <c r="J64" s="15"/>
      <c r="K64" s="28"/>
    </row>
    <row r="65" spans="5:11" x14ac:dyDescent="0.25">
      <c r="E65" s="16"/>
      <c r="F65" s="27"/>
      <c r="G65" s="16"/>
      <c r="H65" s="15"/>
      <c r="I65" s="27"/>
      <c r="J65" s="15"/>
      <c r="K65" s="28"/>
    </row>
    <row r="66" spans="5:11" x14ac:dyDescent="0.25">
      <c r="E66" s="16"/>
      <c r="F66" s="27"/>
      <c r="G66" s="16"/>
      <c r="H66" s="15"/>
      <c r="I66" s="16"/>
      <c r="J66" s="15"/>
      <c r="K66" s="28"/>
    </row>
    <row r="67" spans="5:11" x14ac:dyDescent="0.25">
      <c r="E67" s="16"/>
      <c r="F67" s="27"/>
      <c r="G67" s="16"/>
      <c r="H67" s="34"/>
      <c r="I67" s="19"/>
      <c r="J67" s="15"/>
      <c r="K67" s="28"/>
    </row>
    <row r="68" spans="5:11" x14ac:dyDescent="0.25">
      <c r="E68" s="16"/>
      <c r="F68" s="27"/>
      <c r="G68" s="16"/>
      <c r="H68" s="15"/>
      <c r="I68" s="27"/>
      <c r="J68" s="15"/>
      <c r="K68" s="28"/>
    </row>
    <row r="69" spans="5:11" x14ac:dyDescent="0.25">
      <c r="E69" s="16"/>
      <c r="F69" s="27"/>
      <c r="G69" s="16"/>
      <c r="H69" s="15"/>
      <c r="I69" s="27"/>
      <c r="J69" s="15"/>
      <c r="K69" s="28"/>
    </row>
    <row r="70" spans="5:11" x14ac:dyDescent="0.25">
      <c r="E70" s="16"/>
      <c r="F70" s="27"/>
      <c r="G70" s="27"/>
      <c r="H70" s="15"/>
      <c r="I70" s="27"/>
      <c r="J70" s="15"/>
      <c r="K70" s="28"/>
    </row>
    <row r="71" spans="5:11" x14ac:dyDescent="0.25">
      <c r="E71" s="16"/>
      <c r="F71" s="27"/>
      <c r="G71" s="16"/>
      <c r="H71" s="34"/>
      <c r="I71" s="33"/>
      <c r="J71" s="15"/>
      <c r="K71" s="28"/>
    </row>
    <row r="72" spans="5:11" x14ac:dyDescent="0.25">
      <c r="E72" s="16"/>
      <c r="F72" s="27"/>
      <c r="G72" s="16"/>
      <c r="H72" s="15"/>
      <c r="I72" s="27"/>
      <c r="J72" s="15"/>
      <c r="K72" s="28"/>
    </row>
    <row r="73" spans="5:11" x14ac:dyDescent="0.25">
      <c r="E73" s="16"/>
      <c r="F73" s="27"/>
      <c r="G73" s="16"/>
      <c r="H73" s="15"/>
      <c r="I73" s="27"/>
      <c r="J73" s="15"/>
      <c r="K73" s="28"/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workbookViewId="0">
      <selection activeCell="P1" sqref="P1"/>
    </sheetView>
  </sheetViews>
  <sheetFormatPr defaultRowHeight="13.2" x14ac:dyDescent="0.25"/>
  <sheetData>
    <row r="1" spans="1:21" x14ac:dyDescent="0.25">
      <c r="A1" s="55" t="s">
        <v>98</v>
      </c>
      <c r="B1" s="56" t="s">
        <v>99</v>
      </c>
      <c r="C1" s="6" t="s">
        <v>100</v>
      </c>
      <c r="D1" s="57" t="s">
        <v>101</v>
      </c>
      <c r="E1" s="57" t="s">
        <v>102</v>
      </c>
      <c r="F1" s="58" t="s">
        <v>103</v>
      </c>
      <c r="G1" s="59" t="s">
        <v>104</v>
      </c>
      <c r="H1" s="27" t="s">
        <v>105</v>
      </c>
      <c r="I1" s="6" t="s">
        <v>106</v>
      </c>
      <c r="J1" s="27" t="s">
        <v>107</v>
      </c>
      <c r="K1" s="6" t="s">
        <v>108</v>
      </c>
      <c r="L1" s="6" t="s">
        <v>109</v>
      </c>
      <c r="M1" s="60" t="s">
        <v>110</v>
      </c>
      <c r="N1" s="61" t="s">
        <v>111</v>
      </c>
      <c r="O1" s="60" t="s">
        <v>112</v>
      </c>
      <c r="P1" s="63" t="s">
        <v>124</v>
      </c>
      <c r="Q1" s="61" t="s">
        <v>113</v>
      </c>
      <c r="R1" s="62" t="s">
        <v>114</v>
      </c>
      <c r="S1" s="62" t="s">
        <v>115</v>
      </c>
      <c r="T1" s="62" t="s">
        <v>116</v>
      </c>
      <c r="U1" s="62" t="s">
        <v>117</v>
      </c>
    </row>
    <row r="2" spans="1:21" x14ac:dyDescent="0.25">
      <c r="A2" s="31">
        <v>39826</v>
      </c>
      <c r="B2" s="30">
        <v>133231</v>
      </c>
      <c r="C2" s="14" t="s">
        <v>21</v>
      </c>
      <c r="D2" s="18">
        <v>239860</v>
      </c>
      <c r="E2" s="5">
        <v>1</v>
      </c>
      <c r="F2" s="16">
        <v>0.35542970149253733</v>
      </c>
      <c r="G2" s="15">
        <v>0.25073949850746252</v>
      </c>
      <c r="H2" s="16">
        <v>20.891213311567164</v>
      </c>
      <c r="I2" s="27">
        <v>22.961058950932834</v>
      </c>
      <c r="J2" s="12">
        <v>11.199569608208957</v>
      </c>
      <c r="K2" s="12">
        <v>11.526539154291044</v>
      </c>
      <c r="L2" s="30">
        <v>13</v>
      </c>
      <c r="M2" s="39"/>
      <c r="N2" s="2"/>
      <c r="O2" s="2"/>
      <c r="P2" s="2">
        <v>11.053999999999998</v>
      </c>
      <c r="Q2" s="2">
        <v>10.862</v>
      </c>
      <c r="R2" s="2">
        <v>0.98699999999999999</v>
      </c>
      <c r="S2" s="2">
        <v>0.26</v>
      </c>
      <c r="T2" s="2">
        <v>0.13650000000000001</v>
      </c>
      <c r="U2" s="6"/>
    </row>
    <row r="3" spans="1:21" x14ac:dyDescent="0.25">
      <c r="A3" s="18"/>
      <c r="B3" s="30"/>
      <c r="C3" s="6"/>
      <c r="D3" s="18">
        <v>239859</v>
      </c>
      <c r="E3" s="5">
        <v>10</v>
      </c>
      <c r="F3" s="16">
        <v>0.22196893656716421</v>
      </c>
      <c r="G3" s="15">
        <v>0.18319036343283571</v>
      </c>
      <c r="H3" s="16"/>
      <c r="I3" s="27"/>
      <c r="J3" s="12"/>
      <c r="K3" s="27"/>
      <c r="L3" s="30"/>
      <c r="M3" s="41"/>
      <c r="N3" s="6"/>
      <c r="O3" s="6"/>
      <c r="P3" s="2">
        <v>10.495999999999999</v>
      </c>
      <c r="Q3" s="2">
        <v>10.727</v>
      </c>
      <c r="R3" s="2">
        <v>0.97350000000000003</v>
      </c>
      <c r="S3" s="2">
        <v>0.30299999999999999</v>
      </c>
      <c r="T3" s="2">
        <v>0.13350000000000001</v>
      </c>
      <c r="U3" s="6"/>
    </row>
    <row r="4" spans="1:21" x14ac:dyDescent="0.25">
      <c r="A4" s="18"/>
      <c r="B4" s="30"/>
      <c r="C4" s="6"/>
      <c r="D4" s="18">
        <v>239858</v>
      </c>
      <c r="E4" s="5">
        <v>25</v>
      </c>
      <c r="F4" s="16">
        <v>0.19557263059701499</v>
      </c>
      <c r="G4" s="15">
        <v>0.23852661940298506</v>
      </c>
      <c r="H4" s="12"/>
      <c r="I4" s="12"/>
      <c r="J4" s="12"/>
      <c r="K4" s="27"/>
      <c r="L4" s="30"/>
      <c r="M4" s="41"/>
      <c r="N4" s="6"/>
      <c r="O4" s="6"/>
      <c r="P4" s="2">
        <v>10.689</v>
      </c>
      <c r="Q4" s="2">
        <v>10.7395</v>
      </c>
      <c r="R4" s="2">
        <v>0.99199999999999999</v>
      </c>
      <c r="S4" s="2">
        <v>0.25750000000000001</v>
      </c>
      <c r="T4" s="2">
        <v>0.13700000000000001</v>
      </c>
      <c r="U4" s="6"/>
    </row>
    <row r="5" spans="1:21" x14ac:dyDescent="0.25">
      <c r="A5" s="18"/>
      <c r="B5" s="30"/>
      <c r="C5" s="6"/>
      <c r="D5" s="18">
        <v>239857</v>
      </c>
      <c r="E5" s="5">
        <v>50</v>
      </c>
      <c r="F5" s="16">
        <v>0.21357011194029848</v>
      </c>
      <c r="G5" s="15">
        <v>0.25429241305970152</v>
      </c>
      <c r="H5" s="15"/>
      <c r="I5" s="12"/>
      <c r="J5" s="12"/>
      <c r="K5" s="27"/>
      <c r="L5" s="30"/>
      <c r="M5" s="41"/>
      <c r="N5" s="6"/>
      <c r="O5" s="36"/>
      <c r="P5" s="2">
        <v>10.6785</v>
      </c>
      <c r="Q5" s="2">
        <v>10.4735</v>
      </c>
      <c r="R5" s="2">
        <v>0.99150000000000005</v>
      </c>
      <c r="S5" s="2">
        <v>0.1555</v>
      </c>
      <c r="T5" s="2">
        <v>0.13400000000000001</v>
      </c>
      <c r="U5" s="6"/>
    </row>
    <row r="6" spans="1:21" x14ac:dyDescent="0.25">
      <c r="A6" s="18"/>
      <c r="B6" s="30"/>
      <c r="C6" s="6"/>
      <c r="D6" s="18">
        <v>239856</v>
      </c>
      <c r="E6" s="5">
        <v>95</v>
      </c>
      <c r="F6" s="16">
        <v>0.21716960820895523</v>
      </c>
      <c r="G6" s="15">
        <v>0.25390846679104478</v>
      </c>
      <c r="H6" s="15"/>
      <c r="I6" s="12"/>
      <c r="J6" s="12"/>
      <c r="K6" s="27"/>
      <c r="L6" s="30"/>
      <c r="M6" s="41"/>
      <c r="N6" s="6"/>
      <c r="O6" s="36"/>
      <c r="P6" s="2">
        <v>10.718500000000001</v>
      </c>
      <c r="Q6" s="2">
        <v>10.269</v>
      </c>
      <c r="R6" s="2">
        <v>0.995</v>
      </c>
      <c r="S6" s="2">
        <v>0.10850000000000001</v>
      </c>
      <c r="T6" s="2">
        <v>0.128</v>
      </c>
      <c r="U6" s="6"/>
    </row>
    <row r="7" spans="1:21" x14ac:dyDescent="0.25">
      <c r="A7" s="31">
        <v>39861</v>
      </c>
      <c r="B7" s="2">
        <v>142432</v>
      </c>
      <c r="C7" s="14" t="s">
        <v>21</v>
      </c>
      <c r="D7" s="18">
        <v>239865</v>
      </c>
      <c r="E7" s="5">
        <v>1</v>
      </c>
      <c r="F7" s="16">
        <v>0.45826908627819546</v>
      </c>
      <c r="G7" s="15">
        <v>0.23761246338759404</v>
      </c>
      <c r="H7" s="16">
        <v>34.42679118152256</v>
      </c>
      <c r="I7" s="27">
        <v>22.16667226959229</v>
      </c>
      <c r="J7" s="27">
        <v>18.899556258214286</v>
      </c>
      <c r="K7" s="27">
        <v>11.857455648185335</v>
      </c>
      <c r="L7" s="30">
        <v>48</v>
      </c>
      <c r="M7" s="39"/>
      <c r="N7" s="2"/>
      <c r="O7" s="2"/>
      <c r="P7" s="15">
        <v>11.112</v>
      </c>
      <c r="Q7" s="15">
        <v>11.041</v>
      </c>
      <c r="R7" s="15">
        <v>0.96</v>
      </c>
      <c r="S7" s="15">
        <v>3.9350000000000001</v>
      </c>
      <c r="T7" s="15">
        <v>0.17299999999999999</v>
      </c>
      <c r="U7" s="6"/>
    </row>
    <row r="8" spans="1:21" x14ac:dyDescent="0.25">
      <c r="A8" s="32"/>
      <c r="B8" s="28"/>
      <c r="C8" s="13"/>
      <c r="D8" s="18">
        <v>239864</v>
      </c>
      <c r="E8" s="5">
        <v>10</v>
      </c>
      <c r="F8" s="16">
        <v>0.37200667003759408</v>
      </c>
      <c r="G8" s="15">
        <v>0.22344117738909772</v>
      </c>
      <c r="H8" s="16"/>
      <c r="I8" s="27"/>
      <c r="J8" s="27"/>
      <c r="K8" s="27"/>
      <c r="L8" s="28"/>
      <c r="M8" s="39"/>
      <c r="O8" s="38"/>
      <c r="P8" s="15">
        <v>11.1555</v>
      </c>
      <c r="Q8" s="15">
        <v>10.616</v>
      </c>
      <c r="R8" s="15">
        <v>0.9415</v>
      </c>
      <c r="S8" s="15">
        <v>0.60599999999999998</v>
      </c>
      <c r="T8" s="15">
        <v>0.1875</v>
      </c>
      <c r="U8" s="6"/>
    </row>
    <row r="9" spans="1:21" x14ac:dyDescent="0.25">
      <c r="A9" s="32"/>
      <c r="B9" s="28"/>
      <c r="C9" s="13"/>
      <c r="D9" s="18">
        <v>239863</v>
      </c>
      <c r="E9" s="5">
        <v>25</v>
      </c>
      <c r="F9" s="16">
        <v>0.36661526902255642</v>
      </c>
      <c r="G9" s="15">
        <v>0.25040581835413517</v>
      </c>
      <c r="H9" s="16"/>
      <c r="I9" s="15"/>
      <c r="J9" s="27"/>
      <c r="K9" s="27"/>
      <c r="L9" s="28"/>
      <c r="M9" s="39"/>
      <c r="O9" s="38"/>
      <c r="P9" s="15">
        <v>11.204000000000001</v>
      </c>
      <c r="Q9" s="15">
        <v>10.632000000000001</v>
      </c>
      <c r="R9" s="15">
        <v>0.95399999999999996</v>
      </c>
      <c r="S9" s="15">
        <v>0.98699999999999988</v>
      </c>
      <c r="T9" s="15">
        <v>0.1885</v>
      </c>
      <c r="U9" s="6"/>
    </row>
    <row r="10" spans="1:21" x14ac:dyDescent="0.25">
      <c r="A10" s="32"/>
      <c r="B10" s="28"/>
      <c r="C10" s="13"/>
      <c r="D10" s="18">
        <v>239862</v>
      </c>
      <c r="E10" s="5">
        <v>50</v>
      </c>
      <c r="F10" s="16">
        <v>0.36661526902255637</v>
      </c>
      <c r="G10" s="15">
        <v>0.22889412830413533</v>
      </c>
      <c r="H10" s="15"/>
      <c r="I10" s="27"/>
      <c r="J10" s="27"/>
      <c r="K10" s="27"/>
      <c r="L10" s="28"/>
      <c r="M10" s="39"/>
      <c r="O10" s="37"/>
      <c r="P10" s="15">
        <v>11.1995</v>
      </c>
      <c r="Q10" s="15">
        <v>10.498000000000001</v>
      </c>
      <c r="R10" s="15">
        <v>0.94299999999999995</v>
      </c>
      <c r="S10" s="15">
        <v>0.63500000000000001</v>
      </c>
      <c r="T10" s="15">
        <v>0.187</v>
      </c>
      <c r="U10" s="6"/>
    </row>
    <row r="11" spans="1:21" x14ac:dyDescent="0.25">
      <c r="A11" s="32"/>
      <c r="B11" s="28"/>
      <c r="C11" s="13"/>
      <c r="D11" s="18">
        <v>239861</v>
      </c>
      <c r="E11" s="5">
        <v>95</v>
      </c>
      <c r="F11" s="16">
        <v>0.32348406090225562</v>
      </c>
      <c r="G11" s="15">
        <v>0.22929327709172934</v>
      </c>
      <c r="H11" s="15"/>
      <c r="I11" s="27"/>
      <c r="J11" s="27"/>
      <c r="K11" s="27"/>
      <c r="L11" s="28"/>
      <c r="M11" s="39"/>
      <c r="O11" s="37"/>
      <c r="P11" s="15">
        <v>11.2385</v>
      </c>
      <c r="Q11" s="15">
        <v>10.381499999999999</v>
      </c>
      <c r="R11" s="15">
        <v>0.95849999999999991</v>
      </c>
      <c r="S11" s="15">
        <v>0.443</v>
      </c>
      <c r="T11" s="15">
        <v>0.1895</v>
      </c>
      <c r="U11" s="6"/>
    </row>
    <row r="12" spans="1:21" x14ac:dyDescent="0.25">
      <c r="A12" s="32">
        <v>39888</v>
      </c>
      <c r="B12" s="2">
        <v>131916</v>
      </c>
      <c r="C12" s="14" t="s">
        <v>21</v>
      </c>
      <c r="D12" s="18">
        <v>239870</v>
      </c>
      <c r="E12" s="5">
        <v>1</v>
      </c>
      <c r="F12" s="16">
        <v>0.41513787815789477</v>
      </c>
      <c r="G12" s="15">
        <v>0.28796814886804517</v>
      </c>
      <c r="H12" s="16">
        <v>40.146236812011274</v>
      </c>
      <c r="I12" s="27">
        <v>93.348706743735519</v>
      </c>
      <c r="J12" s="15">
        <v>16.260465461353384</v>
      </c>
      <c r="K12" s="27">
        <v>13.757529753619924</v>
      </c>
      <c r="L12" s="28">
        <v>75</v>
      </c>
      <c r="M12" s="39"/>
      <c r="N12" s="2"/>
      <c r="O12" s="2"/>
      <c r="P12" s="15">
        <v>9.2934999999999999</v>
      </c>
      <c r="Q12" s="15">
        <v>9.1140000000000008</v>
      </c>
      <c r="R12" s="15">
        <v>0.87050000000000005</v>
      </c>
      <c r="S12" s="15">
        <v>0.62250000000000005</v>
      </c>
      <c r="T12" s="15">
        <v>0.26600000000000001</v>
      </c>
      <c r="U12" s="6"/>
    </row>
    <row r="13" spans="1:21" x14ac:dyDescent="0.25">
      <c r="A13" s="32"/>
      <c r="B13" s="28"/>
      <c r="C13" s="4"/>
      <c r="D13" s="18">
        <v>239869</v>
      </c>
      <c r="E13" s="5">
        <v>10</v>
      </c>
      <c r="F13" s="16">
        <v>0.35044106597744368</v>
      </c>
      <c r="G13" s="15">
        <v>0.2666184322390977</v>
      </c>
      <c r="H13" s="15"/>
      <c r="I13" s="27"/>
      <c r="J13" s="27"/>
      <c r="K13" s="27"/>
      <c r="L13" s="28"/>
      <c r="M13" s="39"/>
      <c r="O13" s="37"/>
      <c r="P13" s="15">
        <v>10.132999999999999</v>
      </c>
      <c r="Q13" s="15">
        <v>9.9960000000000004</v>
      </c>
      <c r="R13" s="15">
        <v>0.92700000000000005</v>
      </c>
      <c r="S13" s="15">
        <v>0.83499999999999996</v>
      </c>
      <c r="T13" s="15">
        <v>0.19600000000000001</v>
      </c>
      <c r="U13" s="6"/>
    </row>
    <row r="14" spans="1:21" x14ac:dyDescent="0.25">
      <c r="A14" s="32"/>
      <c r="B14" s="28"/>
      <c r="C14" s="4"/>
      <c r="D14" s="18">
        <v>239868</v>
      </c>
      <c r="E14" s="5">
        <v>25</v>
      </c>
      <c r="F14" s="16">
        <v>0.29652705582706762</v>
      </c>
      <c r="G14" s="15">
        <v>0.27750929368007521</v>
      </c>
      <c r="H14" s="16"/>
      <c r="I14" s="15"/>
      <c r="J14" s="27"/>
      <c r="K14" s="27"/>
      <c r="L14" s="28"/>
      <c r="M14" s="39"/>
      <c r="O14" s="37"/>
      <c r="P14" s="15">
        <v>10.172000000000001</v>
      </c>
      <c r="Q14" s="15">
        <v>9.9804999999999993</v>
      </c>
      <c r="R14" s="15">
        <v>0.9365</v>
      </c>
      <c r="S14" s="15">
        <v>0.55249999999999999</v>
      </c>
      <c r="T14" s="15">
        <v>0.1875</v>
      </c>
      <c r="U14" s="6"/>
    </row>
    <row r="15" spans="1:21" x14ac:dyDescent="0.25">
      <c r="A15" s="32"/>
      <c r="B15" s="28"/>
      <c r="C15" s="4"/>
      <c r="D15" s="18">
        <v>239867</v>
      </c>
      <c r="E15" s="5">
        <v>50</v>
      </c>
      <c r="F15" s="16">
        <v>0.30730985785714288</v>
      </c>
      <c r="G15" s="15">
        <v>0.27392782994999998</v>
      </c>
      <c r="H15" s="15"/>
      <c r="I15" s="27"/>
      <c r="J15" s="27"/>
      <c r="K15" s="27"/>
      <c r="L15" s="28"/>
      <c r="M15" s="39"/>
      <c r="O15" s="37"/>
      <c r="P15" s="15">
        <v>10.070499999999999</v>
      </c>
      <c r="Q15" s="15">
        <v>9.8464999999999989</v>
      </c>
      <c r="R15" s="15">
        <v>0.94799999999999995</v>
      </c>
      <c r="S15" s="15">
        <v>0.54749999999999999</v>
      </c>
      <c r="T15" s="15">
        <v>0.19</v>
      </c>
      <c r="U15" s="6"/>
    </row>
    <row r="16" spans="1:21" x14ac:dyDescent="0.25">
      <c r="A16" s="32"/>
      <c r="B16" s="28"/>
      <c r="C16" s="4"/>
      <c r="D16" s="18">
        <v>239866</v>
      </c>
      <c r="E16" s="5">
        <v>95</v>
      </c>
      <c r="F16" s="16">
        <v>0.7542799799498745</v>
      </c>
      <c r="G16" s="15">
        <v>3.2634578140551374</v>
      </c>
      <c r="H16" s="16"/>
      <c r="I16" s="15"/>
      <c r="J16" s="16"/>
      <c r="K16" s="15"/>
      <c r="L16" s="28"/>
      <c r="M16" s="39"/>
      <c r="O16" s="37"/>
      <c r="P16" s="15">
        <v>10.105499999999999</v>
      </c>
      <c r="Q16" s="15">
        <v>10.003</v>
      </c>
      <c r="R16" s="15">
        <v>1.419</v>
      </c>
      <c r="S16" s="15">
        <v>0.45600000000000002</v>
      </c>
      <c r="T16" s="15">
        <v>0.33250000000000002</v>
      </c>
      <c r="U16" s="6"/>
    </row>
    <row r="17" spans="1:21" x14ac:dyDescent="0.25">
      <c r="A17" s="32">
        <v>39909</v>
      </c>
      <c r="B17" s="2">
        <v>125330</v>
      </c>
      <c r="C17" s="14" t="s">
        <v>21</v>
      </c>
      <c r="D17" s="18">
        <v>239875</v>
      </c>
      <c r="E17" s="5">
        <v>1</v>
      </c>
      <c r="F17" s="16">
        <v>0.65235952281954879</v>
      </c>
      <c r="G17" s="15">
        <v>0.35921076977443622</v>
      </c>
      <c r="H17" s="16">
        <v>38.030942760075192</v>
      </c>
      <c r="I17" s="27">
        <v>27.640511045618233</v>
      </c>
      <c r="J17" s="27">
        <v>21.145074780977449</v>
      </c>
      <c r="K17" s="27">
        <v>14.821613449053384</v>
      </c>
      <c r="L17" s="28">
        <v>96</v>
      </c>
      <c r="M17" s="41"/>
      <c r="N17" s="6"/>
      <c r="O17" s="36"/>
      <c r="P17" s="15">
        <v>9.2539999999999996</v>
      </c>
      <c r="Q17" s="15">
        <v>11.067500000000001</v>
      </c>
      <c r="R17" s="15">
        <v>0.8214999999999999</v>
      </c>
      <c r="S17" s="15">
        <v>0.74150000000000005</v>
      </c>
      <c r="T17" s="15">
        <v>0.20549999999999999</v>
      </c>
      <c r="U17" s="6"/>
    </row>
    <row r="18" spans="1:21" x14ac:dyDescent="0.25">
      <c r="A18" s="32"/>
      <c r="B18" s="28"/>
      <c r="D18" s="18">
        <v>239874</v>
      </c>
      <c r="E18" s="5">
        <v>10</v>
      </c>
      <c r="F18" s="16">
        <v>0.41513787815789477</v>
      </c>
      <c r="G18" s="15">
        <v>0.30233241462819554</v>
      </c>
      <c r="H18" s="16"/>
      <c r="I18" s="15"/>
      <c r="J18" s="27"/>
      <c r="K18" s="15"/>
      <c r="L18" s="28"/>
      <c r="M18" s="39"/>
      <c r="O18" s="36"/>
      <c r="P18" s="15">
        <v>9.4109999999999996</v>
      </c>
      <c r="Q18" s="15">
        <v>10.352499999999999</v>
      </c>
      <c r="R18" s="15">
        <v>0.83699999999999997</v>
      </c>
      <c r="S18" s="15">
        <v>0.58199999999999996</v>
      </c>
      <c r="T18" s="15">
        <v>0.20400000000000001</v>
      </c>
      <c r="U18" s="6"/>
    </row>
    <row r="19" spans="1:21" x14ac:dyDescent="0.25">
      <c r="A19" s="32"/>
      <c r="B19" s="28"/>
      <c r="D19" s="18">
        <v>239873</v>
      </c>
      <c r="E19" s="5">
        <v>25</v>
      </c>
      <c r="F19" s="16">
        <v>0.39896367511278208</v>
      </c>
      <c r="G19" s="15">
        <v>0.28260775419360895</v>
      </c>
      <c r="H19" s="16"/>
      <c r="I19" s="15"/>
      <c r="J19" s="27"/>
      <c r="K19" s="15"/>
      <c r="L19" s="28"/>
      <c r="M19" s="39"/>
      <c r="O19" s="36"/>
      <c r="P19" s="15">
        <v>9.4984999999999999</v>
      </c>
      <c r="Q19" s="15">
        <v>10.100999999999999</v>
      </c>
      <c r="R19" s="15">
        <v>0.83949999999999991</v>
      </c>
      <c r="S19" s="15">
        <v>0.48350000000000004</v>
      </c>
      <c r="T19" s="15">
        <v>0.2</v>
      </c>
      <c r="U19" s="6"/>
    </row>
    <row r="20" spans="1:21" x14ac:dyDescent="0.25">
      <c r="A20" s="32"/>
      <c r="B20" s="28"/>
      <c r="D20" s="18">
        <v>239872</v>
      </c>
      <c r="E20" s="5">
        <v>50</v>
      </c>
      <c r="F20" s="16">
        <v>0.36769354922556396</v>
      </c>
      <c r="G20" s="15">
        <v>0.2852648124706767</v>
      </c>
      <c r="H20" s="16"/>
      <c r="I20" s="15"/>
      <c r="J20" s="27"/>
      <c r="K20" s="15"/>
      <c r="L20" s="28"/>
      <c r="M20" s="39"/>
      <c r="O20" s="36"/>
      <c r="P20" s="15">
        <v>9.5504999999999995</v>
      </c>
      <c r="Q20" s="15">
        <v>9.9580000000000002</v>
      </c>
      <c r="R20" s="15">
        <v>0.83599999999999997</v>
      </c>
      <c r="S20" s="15">
        <v>0.57150000000000001</v>
      </c>
      <c r="T20" s="15">
        <v>0.22600000000000001</v>
      </c>
      <c r="U20" s="6"/>
    </row>
    <row r="21" spans="1:21" x14ac:dyDescent="0.25">
      <c r="A21" s="4"/>
      <c r="B21" s="28"/>
      <c r="D21" s="18">
        <v>239871</v>
      </c>
      <c r="E21" s="5">
        <v>95</v>
      </c>
      <c r="F21" s="16">
        <v>0.38278947206766917</v>
      </c>
      <c r="G21" s="15">
        <v>0.28446396959887221</v>
      </c>
      <c r="H21" s="16"/>
      <c r="I21" s="15"/>
      <c r="J21" s="27"/>
      <c r="K21" s="15"/>
      <c r="L21" s="28"/>
      <c r="M21" s="39"/>
      <c r="O21" s="36"/>
      <c r="P21" s="15">
        <v>9.625</v>
      </c>
      <c r="Q21" s="15">
        <v>9.8829999999999991</v>
      </c>
      <c r="R21" s="15">
        <v>0.86650000000000005</v>
      </c>
      <c r="S21" s="15">
        <v>0.50649999999999995</v>
      </c>
      <c r="T21" s="15">
        <v>0.2135</v>
      </c>
      <c r="U21" s="6"/>
    </row>
    <row r="22" spans="1:21" x14ac:dyDescent="0.25">
      <c r="A22" s="32">
        <v>39944</v>
      </c>
      <c r="B22" s="28">
        <v>125729</v>
      </c>
      <c r="C22" s="14" t="s">
        <v>21</v>
      </c>
      <c r="D22" s="18">
        <v>239880</v>
      </c>
      <c r="E22" s="5">
        <v>1</v>
      </c>
      <c r="F22" s="16">
        <v>1.5771308671679198</v>
      </c>
      <c r="G22" s="15">
        <v>0.46573360216541376</v>
      </c>
      <c r="H22" s="16">
        <v>168.86957332932329</v>
      </c>
      <c r="I22" s="15">
        <v>66.31519870267671</v>
      </c>
      <c r="J22" s="15">
        <v>110.85858578045112</v>
      </c>
      <c r="K22" s="15">
        <v>36.911650811548888</v>
      </c>
      <c r="L22" s="28">
        <v>131</v>
      </c>
      <c r="M22" s="41"/>
      <c r="N22" s="6"/>
      <c r="O22" s="36"/>
      <c r="P22" s="15">
        <v>5.9569999999999999</v>
      </c>
      <c r="Q22" s="15">
        <v>6.3724999999999996</v>
      </c>
      <c r="R22" s="15">
        <v>0.58549999999999991</v>
      </c>
      <c r="S22" s="15">
        <v>0.55500000000000005</v>
      </c>
      <c r="T22" s="15">
        <v>0.25</v>
      </c>
      <c r="U22" s="6"/>
    </row>
    <row r="23" spans="1:21" x14ac:dyDescent="0.25">
      <c r="A23" s="32"/>
      <c r="B23" s="28"/>
      <c r="C23" s="4"/>
      <c r="D23" s="18">
        <v>239879</v>
      </c>
      <c r="E23" s="5">
        <v>10</v>
      </c>
      <c r="F23" s="16">
        <v>2.852549742355889</v>
      </c>
      <c r="G23" s="15">
        <v>0.86838196964411052</v>
      </c>
      <c r="H23" s="15"/>
      <c r="I23" s="15"/>
      <c r="J23" s="27"/>
      <c r="K23" s="15"/>
      <c r="L23" s="28"/>
      <c r="M23" s="39"/>
      <c r="N23" s="37"/>
      <c r="O23" s="37"/>
      <c r="P23" s="15">
        <v>6.6875</v>
      </c>
      <c r="Q23" s="15">
        <v>6.3780000000000001</v>
      </c>
      <c r="R23" s="15">
        <v>0.66</v>
      </c>
      <c r="S23" s="15">
        <v>0.64549999999999996</v>
      </c>
      <c r="T23" s="15">
        <v>0.25850000000000001</v>
      </c>
      <c r="U23" s="6"/>
    </row>
    <row r="24" spans="1:21" x14ac:dyDescent="0.25">
      <c r="A24" s="32"/>
      <c r="B24" s="28"/>
      <c r="D24" s="18">
        <v>239878</v>
      </c>
      <c r="E24" s="5">
        <v>25</v>
      </c>
      <c r="F24" s="16">
        <v>2.2491257583959903</v>
      </c>
      <c r="G24" s="15">
        <v>0.7604513616040105</v>
      </c>
      <c r="H24" s="16"/>
      <c r="I24" s="15"/>
      <c r="J24" s="27"/>
      <c r="K24" s="15"/>
      <c r="L24" s="28"/>
      <c r="M24" s="39"/>
      <c r="N24" s="37"/>
      <c r="O24" s="37"/>
      <c r="P24" s="15">
        <v>7.4725000000000001</v>
      </c>
      <c r="Q24" s="15">
        <v>6.8584999999999994</v>
      </c>
      <c r="R24" s="15">
        <v>0.75749999999999995</v>
      </c>
      <c r="S24" s="15">
        <v>0.60699999999999998</v>
      </c>
      <c r="T24" s="15">
        <v>0.27600000000000002</v>
      </c>
      <c r="U24" s="6"/>
    </row>
    <row r="25" spans="1:21" x14ac:dyDescent="0.25">
      <c r="A25" s="32"/>
      <c r="B25" s="28"/>
      <c r="D25" s="18">
        <v>239877</v>
      </c>
      <c r="E25" s="5">
        <v>50</v>
      </c>
      <c r="F25" s="16">
        <v>1.8377003147869673</v>
      </c>
      <c r="G25" s="15">
        <v>0.69764041054636605</v>
      </c>
      <c r="H25" s="27"/>
      <c r="I25" s="15"/>
      <c r="J25" s="27"/>
      <c r="K25" s="15"/>
      <c r="L25" s="28"/>
      <c r="M25" s="39"/>
      <c r="N25" s="37"/>
      <c r="O25" s="37"/>
      <c r="P25" s="15">
        <v>7.6805000000000003</v>
      </c>
      <c r="Q25" s="15">
        <v>6.9050000000000002</v>
      </c>
      <c r="R25" s="15">
        <v>0.75550000000000006</v>
      </c>
      <c r="S25" s="15">
        <v>0.63900000000000001</v>
      </c>
      <c r="T25" s="15">
        <v>0.27950000000000003</v>
      </c>
      <c r="U25" s="6"/>
    </row>
    <row r="26" spans="1:21" x14ac:dyDescent="0.25">
      <c r="A26" s="32"/>
      <c r="B26" s="28"/>
      <c r="D26" s="18">
        <v>239876</v>
      </c>
      <c r="E26" s="5">
        <v>95</v>
      </c>
      <c r="F26" s="16">
        <v>0.74056579849624049</v>
      </c>
      <c r="G26" s="15">
        <v>0.6091839401704261</v>
      </c>
      <c r="H26" s="16"/>
      <c r="I26" s="15"/>
      <c r="J26" s="27"/>
      <c r="K26" s="15"/>
      <c r="L26" s="28"/>
      <c r="M26" s="39"/>
      <c r="N26" s="37"/>
      <c r="O26" s="37"/>
      <c r="P26" s="15">
        <v>7.8375000000000004</v>
      </c>
      <c r="Q26" s="15">
        <v>6.7714999999999996</v>
      </c>
      <c r="R26" s="15">
        <v>0.79349999999999998</v>
      </c>
      <c r="S26" s="15">
        <v>0.96350000000000002</v>
      </c>
      <c r="T26" s="15">
        <v>0.27600000000000002</v>
      </c>
      <c r="U26" s="6"/>
    </row>
    <row r="27" spans="1:21" x14ac:dyDescent="0.25">
      <c r="A27" s="32">
        <v>39979</v>
      </c>
      <c r="B27" s="28">
        <v>130804</v>
      </c>
      <c r="C27" s="14" t="s">
        <v>21</v>
      </c>
      <c r="D27" s="18">
        <v>239885</v>
      </c>
      <c r="E27" s="5">
        <v>1</v>
      </c>
      <c r="F27" s="16">
        <v>1.2068479679197994</v>
      </c>
      <c r="G27" s="15">
        <v>0.47121927474686726</v>
      </c>
      <c r="H27" s="16">
        <v>94.826707661152909</v>
      </c>
      <c r="I27" s="27">
        <v>63.613847810847105</v>
      </c>
      <c r="J27" s="27">
        <v>57.242993387468672</v>
      </c>
      <c r="K27" s="15">
        <v>31.922568740531318</v>
      </c>
      <c r="L27" s="28">
        <v>166</v>
      </c>
      <c r="M27" s="41">
        <v>107.6</v>
      </c>
      <c r="N27" s="2">
        <v>7.3079999999999998</v>
      </c>
      <c r="O27" s="37">
        <v>326</v>
      </c>
      <c r="P27" s="15">
        <v>3.0625</v>
      </c>
      <c r="Q27" s="15">
        <v>1.8165</v>
      </c>
      <c r="R27" s="15">
        <v>0.48099999999999998</v>
      </c>
      <c r="S27" s="15">
        <v>0.996</v>
      </c>
      <c r="T27" s="15">
        <v>0.24149999999999999</v>
      </c>
      <c r="U27" s="6"/>
    </row>
    <row r="28" spans="1:21" x14ac:dyDescent="0.25">
      <c r="A28" s="4"/>
      <c r="B28" s="28"/>
      <c r="D28" s="18">
        <v>239884</v>
      </c>
      <c r="E28" s="5">
        <v>10</v>
      </c>
      <c r="F28" s="10"/>
      <c r="G28" s="3"/>
      <c r="H28" s="16"/>
      <c r="I28" s="27"/>
      <c r="J28" s="27"/>
      <c r="K28" s="15"/>
      <c r="L28" s="28"/>
      <c r="M28" s="39"/>
      <c r="N28" s="37"/>
      <c r="O28" s="37"/>
      <c r="P28" s="15">
        <v>3.3485</v>
      </c>
      <c r="Q28" s="15">
        <v>2.0059999999999998</v>
      </c>
      <c r="R28" s="15">
        <v>0.52200000000000002</v>
      </c>
      <c r="S28" s="15">
        <v>1.0780000000000001</v>
      </c>
      <c r="T28" s="15">
        <v>0.2445</v>
      </c>
      <c r="U28" s="6"/>
    </row>
    <row r="29" spans="1:21" x14ac:dyDescent="0.25">
      <c r="A29" s="4"/>
      <c r="B29" s="28"/>
      <c r="D29" s="18">
        <v>239883</v>
      </c>
      <c r="E29" s="5">
        <v>25</v>
      </c>
      <c r="F29" s="16">
        <v>1.4948457784461155</v>
      </c>
      <c r="G29" s="15">
        <v>0.85809633355388437</v>
      </c>
      <c r="H29" s="16"/>
      <c r="I29" s="15"/>
      <c r="J29" s="27"/>
      <c r="K29" s="15"/>
      <c r="L29" s="28"/>
      <c r="M29" s="39"/>
      <c r="N29" s="37"/>
      <c r="O29" s="37"/>
      <c r="P29" s="15">
        <v>4.1284999999999998</v>
      </c>
      <c r="Q29" s="15">
        <v>2.6639999999999997</v>
      </c>
      <c r="R29" s="15">
        <v>0.57750000000000001</v>
      </c>
      <c r="S29" s="15">
        <v>1.321</v>
      </c>
      <c r="T29" s="15">
        <v>0.255</v>
      </c>
      <c r="U29" s="6"/>
    </row>
    <row r="30" spans="1:21" x14ac:dyDescent="0.25">
      <c r="A30" s="4"/>
      <c r="B30" s="28"/>
      <c r="D30" s="18">
        <v>239882</v>
      </c>
      <c r="E30" s="5">
        <v>50</v>
      </c>
      <c r="F30" s="16">
        <v>0.93256433884711798</v>
      </c>
      <c r="G30" s="15">
        <v>0.69078331981954866</v>
      </c>
      <c r="H30" s="16"/>
      <c r="I30" s="15"/>
      <c r="J30" s="27"/>
      <c r="K30" s="15"/>
      <c r="L30" s="28"/>
      <c r="M30" s="39"/>
      <c r="N30" s="37"/>
      <c r="O30" s="37"/>
      <c r="P30" s="15">
        <v>5.22</v>
      </c>
      <c r="Q30" s="15">
        <v>3.2949999999999999</v>
      </c>
      <c r="R30" s="15">
        <v>0.64850000000000008</v>
      </c>
      <c r="S30" s="15">
        <v>1.2090000000000001</v>
      </c>
      <c r="T30" s="15">
        <v>0.26750000000000002</v>
      </c>
      <c r="U30" s="6"/>
    </row>
    <row r="31" spans="1:21" x14ac:dyDescent="0.25">
      <c r="A31" s="4"/>
      <c r="B31" s="28"/>
      <c r="D31" s="18">
        <v>239881</v>
      </c>
      <c r="E31" s="5">
        <v>95</v>
      </c>
      <c r="F31" s="16">
        <v>0.43885380651629063</v>
      </c>
      <c r="G31" s="15">
        <v>0.54609870548370942</v>
      </c>
      <c r="H31" s="16"/>
      <c r="I31" s="15"/>
      <c r="J31" s="27"/>
      <c r="K31" s="15"/>
      <c r="L31" s="28"/>
      <c r="M31" s="39"/>
      <c r="N31" s="37"/>
      <c r="O31" s="37"/>
      <c r="P31" s="15">
        <v>8.0909999999999993</v>
      </c>
      <c r="Q31" s="15">
        <v>5.4684999999999997</v>
      </c>
      <c r="R31" s="15">
        <v>0.81549999999999989</v>
      </c>
      <c r="S31" s="15">
        <v>1.1804999999999999</v>
      </c>
      <c r="T31" s="15">
        <v>0.28949999999999998</v>
      </c>
      <c r="U31" s="6"/>
    </row>
    <row r="32" spans="1:21" x14ac:dyDescent="0.25">
      <c r="A32" s="32">
        <v>40009</v>
      </c>
      <c r="B32" s="28">
        <v>125312</v>
      </c>
      <c r="C32" s="14" t="s">
        <v>21</v>
      </c>
      <c r="D32" s="18">
        <v>239890</v>
      </c>
      <c r="E32" s="5">
        <v>1</v>
      </c>
      <c r="F32" s="16">
        <v>2.1668406696741855</v>
      </c>
      <c r="G32" s="15">
        <v>0.62385811432581439</v>
      </c>
      <c r="H32" s="16">
        <v>71.365906975520048</v>
      </c>
      <c r="I32" s="27">
        <v>53.878990238579959</v>
      </c>
      <c r="J32" s="27">
        <v>52.68470245841479</v>
      </c>
      <c r="K32" s="15">
        <v>27.062970299935216</v>
      </c>
      <c r="L32" s="28">
        <v>196</v>
      </c>
      <c r="M32" s="41">
        <v>94.1</v>
      </c>
      <c r="N32" s="18">
        <v>6.141</v>
      </c>
      <c r="O32" s="36">
        <v>274</v>
      </c>
      <c r="P32" s="15">
        <v>5.0465</v>
      </c>
      <c r="Q32" s="15">
        <v>5.3895</v>
      </c>
      <c r="R32" s="15">
        <v>0.622</v>
      </c>
      <c r="S32" s="15">
        <v>1.5609999999999999</v>
      </c>
      <c r="T32" s="15">
        <v>0.253</v>
      </c>
      <c r="U32" s="6"/>
    </row>
    <row r="33" spans="1:21" x14ac:dyDescent="0.25">
      <c r="A33" s="32"/>
      <c r="B33" s="28"/>
      <c r="D33" s="18">
        <v>239889</v>
      </c>
      <c r="E33" s="5">
        <v>10</v>
      </c>
      <c r="F33" s="16">
        <v>1.304719045639098</v>
      </c>
      <c r="G33" s="15">
        <v>0.65284474891090249</v>
      </c>
      <c r="H33" s="16"/>
      <c r="I33" s="15"/>
      <c r="J33" s="16"/>
      <c r="K33" s="15"/>
      <c r="L33" s="28"/>
      <c r="M33" s="39"/>
      <c r="O33" s="36"/>
      <c r="P33" s="15">
        <v>5.9644999999999992</v>
      </c>
      <c r="Q33" s="15">
        <v>5.3094999999999999</v>
      </c>
      <c r="R33" s="15">
        <v>0.67349999999999999</v>
      </c>
      <c r="S33" s="15">
        <v>1.157</v>
      </c>
      <c r="T33" s="15">
        <v>0.26900000000000002</v>
      </c>
      <c r="U33" s="6"/>
    </row>
    <row r="34" spans="1:21" x14ac:dyDescent="0.25">
      <c r="A34" s="32"/>
      <c r="B34" s="28"/>
      <c r="D34" s="18">
        <v>239888</v>
      </c>
      <c r="E34" s="5">
        <v>25</v>
      </c>
      <c r="F34" s="16">
        <v>0.89497256849624052</v>
      </c>
      <c r="G34" s="15">
        <v>0.49611672140375934</v>
      </c>
      <c r="H34" s="16"/>
      <c r="I34" s="15"/>
      <c r="J34" s="16"/>
      <c r="K34" s="15"/>
      <c r="L34" s="28"/>
      <c r="M34" s="39"/>
      <c r="O34" s="36"/>
      <c r="P34" s="15">
        <v>6.2839999999999998</v>
      </c>
      <c r="Q34" s="15">
        <v>5.4915000000000003</v>
      </c>
      <c r="R34" s="15">
        <v>0.67700000000000005</v>
      </c>
      <c r="S34" s="15">
        <v>0.94899999999999995</v>
      </c>
      <c r="T34" s="15">
        <v>0.27500000000000002</v>
      </c>
      <c r="U34" s="6"/>
    </row>
    <row r="35" spans="1:21" x14ac:dyDescent="0.25">
      <c r="A35" s="32"/>
      <c r="B35" s="28"/>
      <c r="D35" s="18">
        <v>239887</v>
      </c>
      <c r="E35" s="5">
        <v>50</v>
      </c>
      <c r="F35" s="16">
        <v>0.5768799086090225</v>
      </c>
      <c r="G35" s="15">
        <v>0.47002234049097763</v>
      </c>
      <c r="H35" s="16"/>
      <c r="I35" s="15"/>
      <c r="J35" s="27"/>
      <c r="K35" s="15"/>
      <c r="L35" s="28"/>
      <c r="M35" s="39"/>
      <c r="O35" s="36"/>
      <c r="P35" s="15">
        <v>6.6255000000000006</v>
      </c>
      <c r="Q35" s="15">
        <v>5.4864999999999995</v>
      </c>
      <c r="R35" s="15">
        <v>0.70499999999999996</v>
      </c>
      <c r="S35" s="15">
        <v>1.306</v>
      </c>
      <c r="T35" s="15">
        <v>0.27100000000000002</v>
      </c>
      <c r="U35" s="6"/>
    </row>
    <row r="36" spans="1:21" x14ac:dyDescent="0.25">
      <c r="A36" s="32"/>
      <c r="B36" s="28"/>
      <c r="D36" s="18">
        <v>239886</v>
      </c>
      <c r="E36" s="5">
        <v>95</v>
      </c>
      <c r="F36" s="16">
        <v>0.25339584770676699</v>
      </c>
      <c r="G36" s="15">
        <v>0.72180076789323311</v>
      </c>
      <c r="H36" s="16"/>
      <c r="I36" s="15"/>
      <c r="J36" s="27"/>
      <c r="K36" s="15"/>
      <c r="L36" s="28"/>
      <c r="M36" s="39"/>
      <c r="O36" s="36"/>
      <c r="P36" s="15">
        <v>7.8919999999999995</v>
      </c>
      <c r="Q36" s="15">
        <v>6.0564999999999998</v>
      </c>
      <c r="R36" s="15">
        <v>0.8115</v>
      </c>
      <c r="S36" s="15">
        <v>0.82350000000000001</v>
      </c>
      <c r="T36" s="15">
        <v>0.24199999999999999</v>
      </c>
      <c r="U36" s="6"/>
    </row>
    <row r="37" spans="1:21" x14ac:dyDescent="0.25">
      <c r="A37" s="32">
        <v>40042</v>
      </c>
      <c r="B37" s="28">
        <v>131959</v>
      </c>
      <c r="C37" s="7" t="s">
        <v>21</v>
      </c>
      <c r="D37" s="18">
        <v>239895</v>
      </c>
      <c r="E37" s="5">
        <v>1</v>
      </c>
      <c r="F37" s="16">
        <v>1.3028472380952383</v>
      </c>
      <c r="G37" s="15">
        <v>0.46641931123809544</v>
      </c>
      <c r="H37" s="16">
        <v>71.621697392402879</v>
      </c>
      <c r="I37" s="27">
        <v>50.129280341722122</v>
      </c>
      <c r="J37" s="27">
        <v>48.270191746021304</v>
      </c>
      <c r="K37" s="15">
        <v>24.111457323353697</v>
      </c>
      <c r="L37" s="28">
        <v>229</v>
      </c>
      <c r="M37" s="41"/>
      <c r="N37" s="6"/>
      <c r="O37" s="36"/>
      <c r="P37" s="15">
        <v>2.653</v>
      </c>
      <c r="Q37" s="15">
        <v>3.2425000000000002</v>
      </c>
      <c r="R37" s="15">
        <v>0.58799999999999997</v>
      </c>
      <c r="S37" s="15">
        <v>2.3055000000000003</v>
      </c>
      <c r="T37" s="15">
        <v>0.23150000000000001</v>
      </c>
      <c r="U37" s="6"/>
    </row>
    <row r="38" spans="1:21" x14ac:dyDescent="0.25">
      <c r="A38" s="4"/>
      <c r="B38" s="28"/>
      <c r="D38" s="18">
        <v>239894</v>
      </c>
      <c r="E38" s="5">
        <v>10</v>
      </c>
      <c r="F38" s="16">
        <v>1.1931337864661655</v>
      </c>
      <c r="G38" s="15">
        <v>0.39373414953383451</v>
      </c>
      <c r="H38" s="27"/>
      <c r="I38" s="15"/>
      <c r="J38" s="16"/>
      <c r="K38" s="15"/>
      <c r="L38" s="28"/>
      <c r="M38" s="39"/>
      <c r="O38" s="36"/>
      <c r="P38" s="15">
        <v>3.4859999999999998</v>
      </c>
      <c r="Q38" s="15">
        <v>3.8725000000000001</v>
      </c>
      <c r="R38" s="15">
        <v>0.59250000000000003</v>
      </c>
      <c r="S38" s="15">
        <v>1.262</v>
      </c>
      <c r="T38" s="15">
        <v>0.246</v>
      </c>
      <c r="U38" s="6"/>
    </row>
    <row r="39" spans="1:21" x14ac:dyDescent="0.25">
      <c r="A39" s="4"/>
      <c r="B39" s="28"/>
      <c r="D39" s="18">
        <v>239893</v>
      </c>
      <c r="E39" s="5">
        <v>25</v>
      </c>
      <c r="F39" s="16">
        <v>0.87770761303258149</v>
      </c>
      <c r="G39" s="15">
        <v>0.56324143230075185</v>
      </c>
      <c r="H39" s="16"/>
      <c r="I39" s="15"/>
      <c r="J39" s="27"/>
      <c r="K39" s="15"/>
      <c r="L39" s="28"/>
      <c r="M39" s="39"/>
      <c r="O39" s="36"/>
      <c r="P39" s="15">
        <v>3.8109999999999999</v>
      </c>
      <c r="Q39" s="15">
        <v>4.1615000000000002</v>
      </c>
      <c r="R39" s="15">
        <v>0.61499999999999999</v>
      </c>
      <c r="S39" s="15">
        <v>1.526</v>
      </c>
      <c r="T39" s="15">
        <v>0.251</v>
      </c>
      <c r="U39" s="6"/>
    </row>
    <row r="40" spans="1:21" x14ac:dyDescent="0.25">
      <c r="A40" s="4"/>
      <c r="B40" s="28"/>
      <c r="D40" s="18">
        <v>239892</v>
      </c>
      <c r="E40" s="5">
        <v>50</v>
      </c>
      <c r="F40" s="16">
        <v>0.73862193906015039</v>
      </c>
      <c r="G40" s="15">
        <v>0.44452101368984981</v>
      </c>
      <c r="H40" s="16"/>
      <c r="I40" s="15"/>
      <c r="J40" s="27"/>
      <c r="K40" s="15"/>
      <c r="L40" s="28"/>
      <c r="M40" s="39"/>
      <c r="O40" s="36"/>
      <c r="P40" s="15">
        <v>4.7720000000000002</v>
      </c>
      <c r="Q40" s="15">
        <v>4.9904999999999999</v>
      </c>
      <c r="R40" s="15">
        <v>0.68149999999999999</v>
      </c>
      <c r="S40" s="15">
        <v>1.3945000000000001</v>
      </c>
      <c r="T40" s="15">
        <v>0.25800000000000001</v>
      </c>
      <c r="U40" s="6"/>
    </row>
    <row r="41" spans="1:21" x14ac:dyDescent="0.25">
      <c r="A41" s="4"/>
      <c r="B41" s="28"/>
      <c r="D41" s="18">
        <v>239891</v>
      </c>
      <c r="E41" s="5">
        <v>95</v>
      </c>
      <c r="F41" s="16">
        <v>0.2992227563345865</v>
      </c>
      <c r="G41" s="15">
        <v>0.7118266760154135</v>
      </c>
      <c r="H41" s="16"/>
      <c r="I41" s="34"/>
      <c r="J41" s="27"/>
      <c r="K41" s="15"/>
      <c r="L41" s="28"/>
      <c r="M41" s="39"/>
      <c r="O41" s="36"/>
      <c r="P41" s="15">
        <v>10.571999999999999</v>
      </c>
      <c r="Q41" s="15">
        <v>9.7364999999999995</v>
      </c>
      <c r="R41" s="15">
        <v>0.97949999999999993</v>
      </c>
      <c r="S41" s="15">
        <v>0.90100000000000002</v>
      </c>
      <c r="T41" s="15">
        <v>0.2485</v>
      </c>
      <c r="U41" s="6"/>
    </row>
    <row r="42" spans="1:21" x14ac:dyDescent="0.25">
      <c r="A42" s="32">
        <v>40072</v>
      </c>
      <c r="B42" s="28">
        <v>131030</v>
      </c>
      <c r="C42" s="7" t="s">
        <v>21</v>
      </c>
      <c r="D42" s="18">
        <v>239900</v>
      </c>
      <c r="E42" s="5">
        <v>1</v>
      </c>
      <c r="F42" s="10"/>
      <c r="G42" s="3"/>
      <c r="H42" s="16">
        <v>139.60629162506265</v>
      </c>
      <c r="I42" s="15">
        <v>52.242835502979005</v>
      </c>
      <c r="J42" s="27">
        <v>91.062164852130323</v>
      </c>
      <c r="K42" s="15">
        <v>27.907330694536334</v>
      </c>
      <c r="L42" s="28">
        <v>259</v>
      </c>
      <c r="M42" s="41"/>
      <c r="N42" s="6"/>
      <c r="O42" s="36"/>
      <c r="P42" s="15">
        <v>6.7959999999999994</v>
      </c>
      <c r="Q42" s="15">
        <v>6.2195</v>
      </c>
      <c r="R42" s="15">
        <v>0.90400000000000003</v>
      </c>
      <c r="S42" s="15">
        <v>0.86450000000000005</v>
      </c>
      <c r="T42" s="15">
        <v>0.625</v>
      </c>
      <c r="U42" s="6"/>
    </row>
    <row r="43" spans="1:21" x14ac:dyDescent="0.25">
      <c r="A43" s="32"/>
      <c r="B43" s="28"/>
      <c r="D43" s="18">
        <v>239899</v>
      </c>
      <c r="E43" s="5">
        <v>10</v>
      </c>
      <c r="F43" s="16">
        <v>2.1805548511278197</v>
      </c>
      <c r="G43" s="15">
        <v>0.6466236555388466</v>
      </c>
      <c r="H43" s="19"/>
      <c r="I43" s="15"/>
      <c r="J43" s="27"/>
      <c r="K43" s="15"/>
      <c r="L43" s="28"/>
      <c r="M43" s="39"/>
      <c r="O43" s="38"/>
      <c r="P43" s="15">
        <v>5.8554999999999993</v>
      </c>
      <c r="Q43" s="15">
        <v>6.0324999999999998</v>
      </c>
      <c r="R43" s="15">
        <v>0.86949999999999994</v>
      </c>
      <c r="S43" s="15">
        <v>0.82099999999999995</v>
      </c>
      <c r="T43" s="15">
        <v>0.62450000000000006</v>
      </c>
      <c r="U43" s="6"/>
    </row>
    <row r="44" spans="1:21" x14ac:dyDescent="0.25">
      <c r="A44" s="32"/>
      <c r="B44" s="28"/>
      <c r="D44" s="18">
        <v>239898</v>
      </c>
      <c r="E44" s="5">
        <v>25</v>
      </c>
      <c r="F44" s="16">
        <v>1.727986863157895</v>
      </c>
      <c r="G44" s="15">
        <v>0.51551608084210521</v>
      </c>
      <c r="H44" s="16"/>
      <c r="I44" s="15"/>
      <c r="J44" s="27"/>
      <c r="K44" s="15"/>
      <c r="L44" s="28"/>
      <c r="M44" s="39"/>
      <c r="O44" s="36"/>
      <c r="P44" s="15">
        <v>6.4474999999999998</v>
      </c>
      <c r="Q44" s="15">
        <v>6.407</v>
      </c>
      <c r="R44" s="15">
        <v>0.87450000000000006</v>
      </c>
      <c r="S44" s="15">
        <v>0.77700000000000002</v>
      </c>
      <c r="T44" s="15">
        <v>0.65349999999999997</v>
      </c>
      <c r="U44" s="6"/>
    </row>
    <row r="45" spans="1:21" x14ac:dyDescent="0.25">
      <c r="A45" s="32"/>
      <c r="B45" s="28"/>
      <c r="D45" s="18">
        <v>239897</v>
      </c>
      <c r="E45" s="5">
        <v>50</v>
      </c>
      <c r="F45" s="16">
        <v>1.4674174155388471</v>
      </c>
      <c r="G45" s="15">
        <v>0.50248760846115303</v>
      </c>
      <c r="H45" s="16"/>
      <c r="I45" s="15"/>
      <c r="J45" s="27"/>
      <c r="K45" s="15"/>
      <c r="L45" s="28"/>
      <c r="M45" s="39"/>
      <c r="O45" s="36"/>
      <c r="P45" s="15">
        <v>6.96</v>
      </c>
      <c r="Q45" s="15">
        <v>6.6654999999999998</v>
      </c>
      <c r="R45" s="15">
        <v>0.79149999999999998</v>
      </c>
      <c r="S45" s="15">
        <v>0.73399999999999999</v>
      </c>
      <c r="T45" s="15">
        <v>0.59699999999999998</v>
      </c>
      <c r="U45" s="6"/>
    </row>
    <row r="46" spans="1:21" x14ac:dyDescent="0.25">
      <c r="A46" s="32"/>
      <c r="B46" s="28"/>
      <c r="D46" s="18">
        <v>239896</v>
      </c>
      <c r="E46" s="5">
        <v>95</v>
      </c>
      <c r="F46" s="16">
        <v>0.69009932992481204</v>
      </c>
      <c r="G46" s="15">
        <v>0.579090383025188</v>
      </c>
      <c r="H46" s="16"/>
      <c r="I46" s="34"/>
      <c r="J46" s="33"/>
      <c r="K46" s="15"/>
      <c r="L46" s="28"/>
      <c r="M46" s="39"/>
      <c r="O46" s="36"/>
      <c r="P46" s="15">
        <v>9.7495000000000012</v>
      </c>
      <c r="Q46" s="15">
        <v>8.7080000000000002</v>
      </c>
      <c r="R46" s="15">
        <v>0.99899999999999989</v>
      </c>
      <c r="S46" s="15">
        <v>0.63149999999999995</v>
      </c>
      <c r="T46" s="15">
        <v>0.40300000000000002</v>
      </c>
      <c r="U46" s="6"/>
    </row>
    <row r="47" spans="1:21" x14ac:dyDescent="0.25">
      <c r="A47" s="32">
        <v>40100</v>
      </c>
      <c r="B47" s="28">
        <v>131621</v>
      </c>
      <c r="C47" s="7" t="s">
        <v>21</v>
      </c>
      <c r="D47" s="18">
        <v>240805</v>
      </c>
      <c r="E47" s="5">
        <v>1</v>
      </c>
      <c r="F47" s="16">
        <v>0.63618531977443615</v>
      </c>
      <c r="G47" s="15">
        <v>0.37486411257556379</v>
      </c>
      <c r="H47" s="16">
        <v>58.472439708590223</v>
      </c>
      <c r="I47" s="15">
        <v>36.412039820284782</v>
      </c>
      <c r="J47" s="27">
        <v>35.181587323627824</v>
      </c>
      <c r="K47" s="15">
        <v>18.884460335372186</v>
      </c>
      <c r="L47" s="28">
        <v>287</v>
      </c>
      <c r="M47" s="41"/>
      <c r="N47" s="6"/>
      <c r="O47" s="36"/>
      <c r="P47" s="15">
        <v>9.3610000000000007</v>
      </c>
      <c r="Q47" s="15">
        <v>8.2944999999999993</v>
      </c>
      <c r="R47" s="15">
        <v>1.1034999999999999</v>
      </c>
      <c r="S47" s="15">
        <v>0.8859999999999999</v>
      </c>
      <c r="T47" s="15">
        <v>0.59799999999999998</v>
      </c>
      <c r="U47" s="6"/>
    </row>
    <row r="48" spans="1:21" x14ac:dyDescent="0.25">
      <c r="A48" s="32"/>
      <c r="B48" s="28"/>
      <c r="D48" s="18">
        <v>240804</v>
      </c>
      <c r="E48" s="5">
        <v>10</v>
      </c>
      <c r="F48" s="16">
        <v>0.71166493398496244</v>
      </c>
      <c r="G48" s="15">
        <v>0.37109013186503786</v>
      </c>
      <c r="H48" s="16"/>
      <c r="I48" s="15"/>
      <c r="J48" s="27"/>
      <c r="K48" s="15"/>
      <c r="L48" s="28"/>
      <c r="M48" s="39"/>
      <c r="O48" s="36"/>
      <c r="P48" s="15">
        <v>9.1289999999999996</v>
      </c>
      <c r="Q48" s="15">
        <v>8.0519999999999996</v>
      </c>
      <c r="R48" s="15">
        <v>1.133</v>
      </c>
      <c r="S48" s="15">
        <v>0.80049999999999999</v>
      </c>
      <c r="T48" s="15">
        <v>0.58549999999999991</v>
      </c>
      <c r="U48" s="6"/>
    </row>
    <row r="49" spans="1:21" x14ac:dyDescent="0.25">
      <c r="A49" s="4"/>
      <c r="B49" s="28"/>
      <c r="D49" s="18">
        <v>240803</v>
      </c>
      <c r="E49" s="5">
        <v>25</v>
      </c>
      <c r="F49" s="16">
        <v>0.7494047410902257</v>
      </c>
      <c r="G49" s="15">
        <v>0.37637370485977456</v>
      </c>
      <c r="H49" s="16"/>
      <c r="I49" s="15"/>
      <c r="J49" s="27"/>
      <c r="K49" s="15"/>
      <c r="L49" s="28"/>
      <c r="M49" s="39"/>
      <c r="O49" s="36"/>
      <c r="P49" s="15">
        <v>9.3320000000000007</v>
      </c>
      <c r="Q49" s="15">
        <v>8.327</v>
      </c>
      <c r="R49" s="15">
        <v>1.0974999999999999</v>
      </c>
      <c r="S49" s="15">
        <v>0.84299999999999997</v>
      </c>
      <c r="T49" s="15">
        <v>0.59650000000000003</v>
      </c>
      <c r="U49" s="6"/>
    </row>
    <row r="50" spans="1:21" x14ac:dyDescent="0.25">
      <c r="A50" s="4"/>
      <c r="B50" s="28"/>
      <c r="D50" s="18">
        <v>240802</v>
      </c>
      <c r="E50" s="5">
        <v>50</v>
      </c>
      <c r="F50" s="16">
        <v>0.65235952281954879</v>
      </c>
      <c r="G50" s="15">
        <v>0.38737216293045112</v>
      </c>
      <c r="H50" s="16"/>
      <c r="I50" s="34"/>
      <c r="J50" s="33"/>
      <c r="K50" s="15"/>
      <c r="L50" s="28"/>
      <c r="M50" s="39"/>
      <c r="O50" s="36"/>
      <c r="P50" s="15">
        <v>9.3369999999999997</v>
      </c>
      <c r="Q50" s="15">
        <v>8.1029999999999998</v>
      </c>
      <c r="R50" s="15">
        <v>1.1185</v>
      </c>
      <c r="S50" s="15">
        <v>0.70599999999999996</v>
      </c>
      <c r="T50" s="15">
        <v>0.54049999999999998</v>
      </c>
      <c r="U50" s="6"/>
    </row>
    <row r="51" spans="1:21" x14ac:dyDescent="0.25">
      <c r="A51" s="4"/>
      <c r="B51" s="28"/>
      <c r="D51" s="18">
        <v>240801</v>
      </c>
      <c r="E51" s="5">
        <v>95</v>
      </c>
      <c r="F51" s="16">
        <v>0.38278947206766917</v>
      </c>
      <c r="G51" s="15">
        <v>0.39163136973233098</v>
      </c>
      <c r="H51" s="16"/>
      <c r="I51" s="15"/>
      <c r="J51" s="27"/>
      <c r="K51" s="15"/>
      <c r="L51" s="28"/>
      <c r="M51" s="39"/>
      <c r="O51" s="36"/>
      <c r="P51" s="15">
        <v>10.024000000000001</v>
      </c>
      <c r="Q51" s="15">
        <v>8.4209999999999994</v>
      </c>
      <c r="R51" s="15">
        <v>1.141</v>
      </c>
      <c r="S51" s="15">
        <v>0.60499999999999998</v>
      </c>
      <c r="T51" s="15">
        <v>0.39250000000000002</v>
      </c>
      <c r="U51" s="6"/>
    </row>
    <row r="52" spans="1:21" x14ac:dyDescent="0.25">
      <c r="A52" s="32">
        <v>40135</v>
      </c>
      <c r="B52" s="28">
        <v>143219</v>
      </c>
      <c r="C52" s="7" t="s">
        <v>21</v>
      </c>
      <c r="D52" s="18">
        <v>240810</v>
      </c>
      <c r="E52" s="5">
        <v>1</v>
      </c>
      <c r="F52" s="16">
        <v>0.84644995936090239</v>
      </c>
      <c r="G52" s="15">
        <v>0.4729336970390976</v>
      </c>
      <c r="H52" s="16">
        <v>47.509025744511284</v>
      </c>
      <c r="I52" s="15">
        <v>35.196251934388727</v>
      </c>
      <c r="J52" s="27">
        <v>29.191740795921056</v>
      </c>
      <c r="K52" s="15">
        <v>17.696572949728946</v>
      </c>
      <c r="L52" s="28">
        <v>322</v>
      </c>
      <c r="M52" s="41"/>
      <c r="N52" s="6"/>
      <c r="O52" s="36"/>
      <c r="P52" s="15">
        <v>9.7205000000000013</v>
      </c>
      <c r="Q52" s="15">
        <v>9.8655000000000008</v>
      </c>
      <c r="R52" s="15">
        <v>1.2135</v>
      </c>
      <c r="S52" s="15">
        <v>0.71799999999999997</v>
      </c>
      <c r="T52" s="15">
        <v>0.4365</v>
      </c>
      <c r="U52" s="6"/>
    </row>
    <row r="53" spans="1:21" x14ac:dyDescent="0.25">
      <c r="A53" s="4"/>
      <c r="B53" s="28"/>
      <c r="D53" s="18">
        <v>240809</v>
      </c>
      <c r="E53" s="5">
        <v>10</v>
      </c>
      <c r="F53" s="16">
        <v>0.6631423248496241</v>
      </c>
      <c r="G53" s="15">
        <v>0.38375992425037597</v>
      </c>
      <c r="H53" s="16"/>
      <c r="I53" s="15"/>
      <c r="J53" s="16"/>
      <c r="K53" s="15"/>
      <c r="L53" s="28"/>
      <c r="M53" s="39"/>
      <c r="O53" s="36"/>
      <c r="P53" s="15">
        <v>9.5924999999999994</v>
      </c>
      <c r="Q53" s="15">
        <v>9.7104999999999997</v>
      </c>
      <c r="R53" s="15">
        <v>1.1675</v>
      </c>
      <c r="S53" s="15">
        <v>0.58399999999999996</v>
      </c>
      <c r="T53" s="15">
        <v>0.41549999999999998</v>
      </c>
      <c r="U53" s="6"/>
    </row>
    <row r="54" spans="1:21" x14ac:dyDescent="0.25">
      <c r="A54" s="4"/>
      <c r="B54" s="28"/>
      <c r="D54" s="18">
        <v>240808</v>
      </c>
      <c r="E54" s="5">
        <v>25</v>
      </c>
      <c r="F54" s="16">
        <v>0.53914010150375946</v>
      </c>
      <c r="G54" s="15">
        <v>0.32132750049624065</v>
      </c>
      <c r="H54" s="16"/>
      <c r="I54" s="15"/>
      <c r="J54" s="16"/>
      <c r="K54" s="15"/>
      <c r="L54" s="28"/>
      <c r="M54" s="39"/>
      <c r="O54" s="36"/>
      <c r="P54" s="15">
        <v>9.282</v>
      </c>
      <c r="Q54" s="15">
        <v>9.0660000000000007</v>
      </c>
      <c r="R54" s="15">
        <v>1.131</v>
      </c>
      <c r="S54" s="15">
        <v>0.60750000000000004</v>
      </c>
      <c r="T54" s="15">
        <v>0.29949999999999999</v>
      </c>
      <c r="U54" s="6"/>
    </row>
    <row r="55" spans="1:21" x14ac:dyDescent="0.25">
      <c r="A55" s="4"/>
      <c r="B55" s="28"/>
      <c r="D55" s="18">
        <v>240807</v>
      </c>
      <c r="E55" s="5">
        <v>50</v>
      </c>
      <c r="F55" s="16">
        <v>0.46366048729323311</v>
      </c>
      <c r="G55" s="15">
        <v>0.32510148120676702</v>
      </c>
      <c r="H55" s="16"/>
      <c r="I55" s="15"/>
      <c r="J55" s="27"/>
      <c r="K55" s="15"/>
      <c r="L55" s="28"/>
      <c r="M55" s="39"/>
      <c r="O55" s="36"/>
      <c r="P55" s="15">
        <v>9.5715000000000003</v>
      </c>
      <c r="Q55" s="15">
        <v>9.2970000000000006</v>
      </c>
      <c r="R55" s="15">
        <v>1.1589999999999998</v>
      </c>
      <c r="S55" s="15">
        <v>0.69599999999999995</v>
      </c>
      <c r="T55" s="15">
        <v>0.28749999999999998</v>
      </c>
      <c r="U55" s="6"/>
    </row>
    <row r="56" spans="1:21" x14ac:dyDescent="0.25">
      <c r="A56" s="4"/>
      <c r="B56" s="28"/>
      <c r="D56" s="18">
        <v>240806</v>
      </c>
      <c r="E56" s="5">
        <v>95</v>
      </c>
      <c r="F56" s="16">
        <v>0.35044106597744357</v>
      </c>
      <c r="G56" s="15">
        <v>0.45266202922255655</v>
      </c>
      <c r="H56" s="16"/>
      <c r="I56" s="15"/>
      <c r="J56" s="27"/>
      <c r="K56" s="15"/>
      <c r="L56" s="28"/>
      <c r="M56" s="39"/>
      <c r="O56" s="36"/>
      <c r="P56" s="15">
        <v>9.3515000000000015</v>
      </c>
      <c r="Q56" s="15">
        <v>9.0094999999999992</v>
      </c>
      <c r="R56" s="15">
        <v>1.1495</v>
      </c>
      <c r="S56" s="15">
        <v>0.72250000000000003</v>
      </c>
      <c r="T56" s="15">
        <v>0.217</v>
      </c>
      <c r="U56" s="6"/>
    </row>
    <row r="57" spans="1:21" x14ac:dyDescent="0.25">
      <c r="A57" s="4">
        <v>40161</v>
      </c>
      <c r="B57" s="28">
        <v>151328</v>
      </c>
      <c r="C57" t="s">
        <v>21</v>
      </c>
      <c r="D57" s="18">
        <v>240815</v>
      </c>
      <c r="E57" s="5">
        <v>1</v>
      </c>
      <c r="F57" s="16">
        <v>0.46366048729323311</v>
      </c>
      <c r="G57" s="15">
        <v>0.11715514405676698</v>
      </c>
      <c r="H57" s="16">
        <v>32.741978364323316</v>
      </c>
      <c r="I57" s="15">
        <v>19.789568737776698</v>
      </c>
      <c r="J57" s="27">
        <v>19.155647806428576</v>
      </c>
      <c r="K57" s="15">
        <v>8.8525726386714307</v>
      </c>
      <c r="L57" s="28">
        <v>348</v>
      </c>
      <c r="M57" s="39"/>
      <c r="N57" s="6"/>
      <c r="O57" s="36"/>
      <c r="P57" s="15">
        <v>8.3975000000000009</v>
      </c>
      <c r="Q57" s="15">
        <v>9.0715000000000003</v>
      </c>
      <c r="R57" s="15">
        <v>0.77800000000000002</v>
      </c>
      <c r="S57" s="15">
        <v>0.22649999999999998</v>
      </c>
      <c r="T57" s="15">
        <v>0.13850000000000001</v>
      </c>
      <c r="U57" s="6"/>
    </row>
    <row r="58" spans="1:21" x14ac:dyDescent="0.25">
      <c r="A58" s="4"/>
      <c r="B58" s="28"/>
      <c r="D58" s="18">
        <v>240814</v>
      </c>
      <c r="E58" s="5">
        <v>10</v>
      </c>
      <c r="F58" s="10"/>
      <c r="G58" s="3"/>
      <c r="H58" s="16"/>
      <c r="I58" s="15"/>
      <c r="J58" s="16"/>
      <c r="K58" s="15"/>
      <c r="L58" s="28"/>
      <c r="M58" s="39"/>
      <c r="O58" s="36"/>
      <c r="P58" s="15">
        <v>8.4055</v>
      </c>
      <c r="Q58" s="15">
        <v>9.1204999999999998</v>
      </c>
      <c r="R58" s="15">
        <v>0.67199999999999993</v>
      </c>
      <c r="S58" s="15">
        <v>0.23899999999999999</v>
      </c>
      <c r="T58" s="15">
        <v>0.13450000000000001</v>
      </c>
      <c r="U58" s="6"/>
    </row>
    <row r="59" spans="1:21" x14ac:dyDescent="0.25">
      <c r="A59" s="4"/>
      <c r="B59" s="28"/>
      <c r="D59" s="18">
        <v>240813</v>
      </c>
      <c r="E59" s="5">
        <v>25</v>
      </c>
      <c r="F59" s="16">
        <v>0.35583246699248122</v>
      </c>
      <c r="G59" s="15">
        <v>0.18195978425751883</v>
      </c>
      <c r="H59" s="16"/>
      <c r="I59" s="15"/>
      <c r="J59" s="16"/>
      <c r="K59" s="15"/>
      <c r="L59" s="28"/>
      <c r="M59" s="39"/>
      <c r="O59" s="36"/>
      <c r="P59" s="15">
        <v>7.9614999999999991</v>
      </c>
      <c r="Q59" s="15">
        <v>8.8034999999999997</v>
      </c>
      <c r="R59" s="15">
        <v>0.73049999999999993</v>
      </c>
      <c r="S59" s="15">
        <v>0.21400000000000002</v>
      </c>
      <c r="T59" s="15">
        <v>0.13100000000000001</v>
      </c>
      <c r="U59" s="6"/>
    </row>
    <row r="60" spans="1:21" x14ac:dyDescent="0.25">
      <c r="A60" s="4"/>
      <c r="B60" s="28"/>
      <c r="D60" s="18">
        <v>240812</v>
      </c>
      <c r="E60" s="5">
        <v>50</v>
      </c>
      <c r="F60" s="16">
        <v>0.33426686293233088</v>
      </c>
      <c r="G60" s="15">
        <v>0.2250370783676692</v>
      </c>
      <c r="H60" s="16"/>
      <c r="I60" s="15"/>
      <c r="J60" s="16"/>
      <c r="K60" s="15"/>
      <c r="L60" s="28"/>
      <c r="M60" s="39"/>
      <c r="O60" s="36"/>
      <c r="P60" s="15">
        <v>8.5745000000000005</v>
      </c>
      <c r="Q60" s="15">
        <v>9.0609999999999999</v>
      </c>
      <c r="R60" s="15">
        <v>0.73350000000000004</v>
      </c>
      <c r="S60" s="15">
        <v>0.18</v>
      </c>
      <c r="T60" s="15">
        <v>0.1535</v>
      </c>
      <c r="U60" s="6"/>
    </row>
    <row r="61" spans="1:21" x14ac:dyDescent="0.25">
      <c r="A61" s="4"/>
      <c r="B61" s="28"/>
      <c r="D61" s="18">
        <v>240811</v>
      </c>
      <c r="E61" s="5">
        <v>95</v>
      </c>
      <c r="F61" s="16">
        <v>0.26957005075187973</v>
      </c>
      <c r="G61" s="15">
        <v>0.26105163714812035</v>
      </c>
      <c r="H61" s="16"/>
      <c r="I61" s="15"/>
      <c r="J61" s="16"/>
      <c r="K61" s="15"/>
      <c r="L61" s="28"/>
      <c r="M61" s="39"/>
      <c r="O61" s="36"/>
      <c r="P61" s="15">
        <v>8.8194999999999997</v>
      </c>
      <c r="Q61" s="15">
        <v>8.8919999999999995</v>
      </c>
      <c r="R61" s="15">
        <v>0.78049999999999997</v>
      </c>
      <c r="S61" s="15">
        <v>0.42899999999999999</v>
      </c>
      <c r="T61" s="15">
        <v>0.158</v>
      </c>
      <c r="U61" s="6"/>
    </row>
    <row r="62" spans="1:21" x14ac:dyDescent="0.25">
      <c r="A62" s="4"/>
      <c r="B62" s="28"/>
      <c r="D62" s="2"/>
      <c r="E62" s="5">
        <v>1</v>
      </c>
      <c r="F62" s="16"/>
      <c r="G62" s="16"/>
      <c r="H62" s="19"/>
      <c r="I62" s="15"/>
      <c r="J62" s="16"/>
      <c r="K62" s="15"/>
      <c r="L62" s="28"/>
      <c r="M62" s="39"/>
      <c r="O62" s="36"/>
      <c r="P62" s="16"/>
      <c r="Q62" s="16"/>
      <c r="R62" s="27"/>
      <c r="S62" s="16"/>
      <c r="T62" s="16"/>
    </row>
    <row r="63" spans="1:21" x14ac:dyDescent="0.25">
      <c r="A63" s="4"/>
      <c r="B63" s="28"/>
      <c r="D63" s="2"/>
      <c r="E63" s="5">
        <v>10</v>
      </c>
      <c r="F63" s="16"/>
      <c r="G63" s="16"/>
      <c r="H63" s="16"/>
      <c r="I63" s="15"/>
      <c r="J63" s="16"/>
      <c r="K63" s="15"/>
      <c r="L63" s="28"/>
      <c r="M63" s="39"/>
      <c r="O63" s="36"/>
      <c r="P63" s="16"/>
      <c r="Q63" s="16"/>
      <c r="R63" s="27"/>
      <c r="S63" s="16"/>
      <c r="T63" s="16"/>
    </row>
    <row r="64" spans="1:21" x14ac:dyDescent="0.25">
      <c r="A64" s="4"/>
      <c r="B64" s="28"/>
      <c r="D64" s="2"/>
      <c r="E64" s="5">
        <v>25</v>
      </c>
      <c r="F64" s="16"/>
      <c r="G64" s="16"/>
      <c r="H64" s="16"/>
      <c r="I64" s="15"/>
      <c r="J64" s="16"/>
      <c r="K64" s="15"/>
      <c r="L64" s="28"/>
      <c r="M64" s="39"/>
      <c r="O64" s="36"/>
      <c r="P64" s="16"/>
      <c r="Q64" s="16"/>
      <c r="R64" s="27"/>
      <c r="S64" s="16"/>
      <c r="T64" s="16"/>
    </row>
    <row r="65" spans="1:20" x14ac:dyDescent="0.25">
      <c r="A65" s="4"/>
      <c r="B65" s="28"/>
      <c r="D65" s="2"/>
      <c r="E65" s="5">
        <v>50</v>
      </c>
      <c r="F65" s="16"/>
      <c r="G65" s="16"/>
      <c r="H65" s="16"/>
      <c r="I65" s="15"/>
      <c r="J65" s="16"/>
      <c r="K65" s="15"/>
      <c r="L65" s="28"/>
      <c r="M65" s="39"/>
      <c r="O65" s="36"/>
      <c r="P65" s="16"/>
      <c r="Q65" s="16"/>
      <c r="R65" s="27"/>
      <c r="S65" s="16"/>
      <c r="T65" s="16"/>
    </row>
    <row r="66" spans="1:20" x14ac:dyDescent="0.25">
      <c r="A66" s="4"/>
      <c r="B66" s="28"/>
      <c r="D66" s="2"/>
      <c r="E66" s="5">
        <v>95</v>
      </c>
      <c r="F66" s="16"/>
      <c r="G66" s="16"/>
      <c r="H66" s="16"/>
      <c r="I66" s="15"/>
      <c r="J66" s="16"/>
      <c r="K66" s="15"/>
      <c r="L66" s="28"/>
      <c r="M66" s="39"/>
      <c r="O66" s="36"/>
      <c r="P66" s="16"/>
      <c r="Q66" s="16"/>
      <c r="R66" s="27"/>
      <c r="S66" s="16"/>
      <c r="T66" s="16"/>
    </row>
    <row r="67" spans="1:20" x14ac:dyDescent="0.25">
      <c r="A67" s="4"/>
      <c r="B67" s="28"/>
      <c r="C67" s="7"/>
      <c r="D67" s="17"/>
      <c r="E67" s="5">
        <v>1</v>
      </c>
      <c r="F67" s="16"/>
      <c r="G67" s="16"/>
      <c r="H67" s="16"/>
      <c r="I67" s="34"/>
      <c r="J67" s="16"/>
      <c r="K67" s="15"/>
      <c r="L67" s="28"/>
      <c r="M67" s="39"/>
      <c r="O67" s="36"/>
      <c r="P67" s="16"/>
      <c r="Q67" s="16"/>
      <c r="R67" s="27"/>
      <c r="S67" s="16"/>
      <c r="T67" s="16"/>
    </row>
    <row r="68" spans="1:20" x14ac:dyDescent="0.25">
      <c r="A68" s="4"/>
      <c r="B68" s="28"/>
      <c r="D68" s="17"/>
      <c r="E68" s="5">
        <v>10</v>
      </c>
      <c r="F68" s="16"/>
      <c r="G68" s="16"/>
      <c r="H68" s="16"/>
      <c r="I68" s="34"/>
      <c r="J68" s="16"/>
      <c r="K68" s="15"/>
      <c r="L68" s="28"/>
      <c r="M68" s="39"/>
      <c r="O68" s="38"/>
      <c r="P68" s="16"/>
      <c r="Q68" s="16"/>
      <c r="R68" s="27"/>
      <c r="S68" s="16"/>
      <c r="T68" s="16"/>
    </row>
    <row r="69" spans="1:20" x14ac:dyDescent="0.25">
      <c r="A69" s="4"/>
      <c r="B69" s="28"/>
      <c r="D69" s="2"/>
      <c r="E69" s="5">
        <v>25</v>
      </c>
      <c r="F69" s="16"/>
      <c r="G69" s="16"/>
      <c r="H69" s="16"/>
      <c r="I69" s="15"/>
      <c r="J69" s="16"/>
      <c r="K69" s="15"/>
      <c r="L69" s="28"/>
      <c r="M69" s="39"/>
      <c r="O69" s="38"/>
      <c r="P69" s="16"/>
      <c r="Q69" s="16"/>
      <c r="R69" s="27"/>
      <c r="S69" s="16"/>
      <c r="T69" s="16"/>
    </row>
    <row r="70" spans="1:20" x14ac:dyDescent="0.25">
      <c r="A70" s="4"/>
      <c r="B70" s="28"/>
      <c r="D70" s="2"/>
      <c r="E70" s="5">
        <v>50</v>
      </c>
      <c r="F70" s="16"/>
      <c r="G70" s="16"/>
      <c r="H70" s="16"/>
      <c r="I70" s="34"/>
      <c r="J70" s="19"/>
      <c r="K70" s="15"/>
      <c r="L70" s="28"/>
      <c r="M70" s="39"/>
      <c r="O70" s="38"/>
      <c r="P70" s="16"/>
      <c r="Q70" s="16"/>
      <c r="R70" s="27"/>
      <c r="S70" s="16"/>
      <c r="T70" s="16"/>
    </row>
    <row r="71" spans="1:20" x14ac:dyDescent="0.25">
      <c r="A71" s="4"/>
      <c r="B71" s="28"/>
      <c r="D71" s="2"/>
      <c r="E71" s="5">
        <v>95</v>
      </c>
      <c r="F71" s="16"/>
      <c r="G71" s="16"/>
      <c r="H71" s="16"/>
      <c r="I71" s="15"/>
      <c r="J71" s="16"/>
      <c r="K71" s="15"/>
      <c r="L71" s="28"/>
      <c r="M71" s="39"/>
      <c r="O71" s="38"/>
      <c r="P71" s="16"/>
      <c r="Q71" s="16"/>
      <c r="R71" s="27"/>
      <c r="S71" s="16"/>
      <c r="T71" s="16"/>
    </row>
    <row r="72" spans="1:20" x14ac:dyDescent="0.25">
      <c r="A72" s="4"/>
      <c r="B72" s="28"/>
      <c r="C72" s="7"/>
      <c r="D72" s="2"/>
      <c r="E72" s="5">
        <v>1</v>
      </c>
      <c r="F72" s="16"/>
      <c r="G72" s="16"/>
      <c r="H72" s="16"/>
      <c r="I72" s="15"/>
      <c r="J72" s="16"/>
      <c r="K72" s="34"/>
      <c r="L72" s="28"/>
      <c r="M72" s="39"/>
      <c r="O72" s="36"/>
      <c r="P72" s="16"/>
      <c r="Q72" s="16"/>
      <c r="R72" s="27"/>
      <c r="S72" s="16"/>
      <c r="T72" s="16"/>
    </row>
    <row r="73" spans="1:20" x14ac:dyDescent="0.25">
      <c r="A73" s="4"/>
      <c r="B73" s="28"/>
      <c r="D73" s="2"/>
      <c r="E73" s="5">
        <v>10</v>
      </c>
      <c r="F73" s="16"/>
      <c r="G73" s="16"/>
      <c r="H73" s="16"/>
      <c r="I73" s="34"/>
      <c r="J73" s="16"/>
      <c r="K73" s="34"/>
      <c r="L73" s="28"/>
      <c r="M73" s="39"/>
      <c r="O73" s="38"/>
      <c r="P73" s="16"/>
      <c r="Q73" s="16"/>
      <c r="R73" s="27"/>
      <c r="S73" s="16"/>
      <c r="T73" s="16"/>
    </row>
    <row r="74" spans="1:20" x14ac:dyDescent="0.25">
      <c r="A74" s="4"/>
      <c r="B74" s="28"/>
      <c r="D74" s="2"/>
      <c r="E74" s="5">
        <v>25</v>
      </c>
      <c r="F74" s="16"/>
      <c r="G74" s="16"/>
      <c r="H74" s="16"/>
      <c r="I74" s="15"/>
      <c r="J74" s="16"/>
      <c r="K74" s="15"/>
      <c r="L74" s="28"/>
      <c r="M74" s="39"/>
      <c r="O74" s="38"/>
      <c r="P74" s="16"/>
      <c r="Q74" s="16"/>
      <c r="R74" s="27"/>
      <c r="S74" s="16"/>
      <c r="T74" s="16"/>
    </row>
    <row r="75" spans="1:20" x14ac:dyDescent="0.25">
      <c r="A75" s="4"/>
      <c r="B75" s="28"/>
      <c r="D75" s="2"/>
      <c r="E75" s="5">
        <v>50</v>
      </c>
      <c r="F75" s="16"/>
      <c r="G75" s="16"/>
      <c r="H75" s="16"/>
      <c r="I75" s="15"/>
      <c r="J75" s="16"/>
      <c r="K75" s="15"/>
      <c r="L75" s="28"/>
      <c r="M75" s="39"/>
      <c r="O75" s="38"/>
      <c r="P75" s="16"/>
      <c r="Q75" s="16"/>
      <c r="R75" s="27"/>
      <c r="S75" s="16"/>
      <c r="T75" s="16"/>
    </row>
    <row r="76" spans="1:20" x14ac:dyDescent="0.25">
      <c r="A76" s="4"/>
      <c r="B76" s="28"/>
      <c r="D76" s="2"/>
      <c r="E76" s="5">
        <v>95</v>
      </c>
      <c r="F76" s="16"/>
      <c r="G76" s="16"/>
      <c r="H76" s="16"/>
      <c r="I76" s="15"/>
      <c r="J76" s="16"/>
      <c r="K76" s="15"/>
      <c r="L76" s="28"/>
      <c r="M76" s="39"/>
      <c r="O76" s="38"/>
      <c r="P76" s="16"/>
      <c r="Q76" s="16"/>
      <c r="R76" s="27"/>
      <c r="S76" s="16"/>
      <c r="T76" s="16"/>
    </row>
    <row r="77" spans="1:20" x14ac:dyDescent="0.25">
      <c r="A77" s="4"/>
      <c r="B77" s="28"/>
      <c r="C77" s="7"/>
      <c r="D77" s="2"/>
      <c r="E77" s="5">
        <v>1</v>
      </c>
      <c r="F77" s="16"/>
      <c r="G77" s="16"/>
      <c r="H77" s="16"/>
      <c r="I77" s="15"/>
      <c r="J77" s="16"/>
      <c r="K77" s="15"/>
      <c r="L77" s="28"/>
      <c r="M77" s="39"/>
      <c r="O77" s="38"/>
      <c r="P77" s="16"/>
      <c r="Q77" s="16"/>
      <c r="R77" s="27"/>
      <c r="S77" s="16"/>
      <c r="T77" s="16"/>
    </row>
    <row r="78" spans="1:20" x14ac:dyDescent="0.25">
      <c r="A78" s="4"/>
      <c r="B78" s="28"/>
      <c r="D78" s="2"/>
      <c r="E78" s="5">
        <v>10</v>
      </c>
      <c r="F78" s="16"/>
      <c r="G78" s="16"/>
      <c r="H78" s="16"/>
      <c r="I78" s="15"/>
      <c r="J78" s="19"/>
      <c r="K78" s="15"/>
      <c r="L78" s="28"/>
      <c r="M78" s="39"/>
      <c r="O78" s="38"/>
      <c r="P78" s="16"/>
      <c r="Q78" s="16"/>
      <c r="R78" s="27"/>
      <c r="S78" s="16"/>
      <c r="T78" s="16"/>
    </row>
    <row r="79" spans="1:20" x14ac:dyDescent="0.25">
      <c r="A79" s="4"/>
      <c r="B79" s="28"/>
      <c r="D79" s="2"/>
      <c r="E79" s="5">
        <v>25</v>
      </c>
      <c r="F79" s="16"/>
      <c r="G79" s="16"/>
      <c r="H79" s="16"/>
      <c r="I79" s="15"/>
      <c r="J79" s="19"/>
      <c r="K79" s="15"/>
      <c r="L79" s="28"/>
      <c r="M79" s="39"/>
      <c r="O79" s="38"/>
      <c r="P79" s="16"/>
      <c r="Q79" s="16"/>
      <c r="R79" s="27"/>
      <c r="S79" s="16"/>
      <c r="T79" s="16"/>
    </row>
    <row r="80" spans="1:20" x14ac:dyDescent="0.25">
      <c r="A80" s="4"/>
      <c r="B80" s="28"/>
      <c r="D80" s="2"/>
      <c r="E80" s="5">
        <v>50</v>
      </c>
      <c r="F80" s="16"/>
      <c r="G80" s="16"/>
      <c r="H80" s="16"/>
      <c r="I80" s="34"/>
      <c r="J80" s="19"/>
      <c r="K80" s="15"/>
      <c r="L80" s="28"/>
      <c r="M80" s="39"/>
      <c r="O80" s="38"/>
      <c r="P80" s="16"/>
      <c r="Q80" s="16"/>
      <c r="R80" s="27"/>
      <c r="S80" s="16"/>
      <c r="T80" s="16"/>
    </row>
    <row r="81" spans="1:20" x14ac:dyDescent="0.25">
      <c r="A81" s="4"/>
      <c r="B81" s="28"/>
      <c r="D81" s="2"/>
      <c r="E81" s="5">
        <v>95</v>
      </c>
      <c r="F81" s="16"/>
      <c r="G81" s="16"/>
      <c r="H81" s="16"/>
      <c r="I81" s="34"/>
      <c r="J81" s="16"/>
      <c r="K81" s="15"/>
      <c r="L81" s="28"/>
      <c r="M81" s="39"/>
      <c r="O81" s="38"/>
      <c r="P81" s="16"/>
      <c r="Q81" s="16"/>
      <c r="R81" s="27"/>
      <c r="S81" s="16"/>
      <c r="T81" s="16"/>
    </row>
    <row r="82" spans="1:20" x14ac:dyDescent="0.25">
      <c r="A82" s="4"/>
      <c r="B82" s="28"/>
      <c r="C82" s="7"/>
      <c r="D82" s="2"/>
      <c r="E82" s="5">
        <v>1</v>
      </c>
      <c r="F82" s="16"/>
      <c r="G82" s="16"/>
      <c r="H82" s="16"/>
      <c r="I82" s="15"/>
      <c r="J82" s="16"/>
      <c r="K82" s="15"/>
      <c r="L82" s="28"/>
      <c r="M82" s="39"/>
      <c r="O82" s="38"/>
      <c r="P82" s="16"/>
      <c r="Q82" s="16"/>
      <c r="R82" s="27"/>
      <c r="S82" s="16"/>
      <c r="T82" s="16"/>
    </row>
    <row r="83" spans="1:20" x14ac:dyDescent="0.25">
      <c r="A83" s="4"/>
      <c r="B83" s="28"/>
      <c r="D83" s="2"/>
      <c r="E83" s="5">
        <v>10</v>
      </c>
      <c r="F83" s="16"/>
      <c r="G83" s="16"/>
      <c r="H83" s="16"/>
      <c r="I83" s="15"/>
      <c r="J83" s="16"/>
      <c r="K83" s="15"/>
      <c r="L83" s="28"/>
      <c r="M83" s="39"/>
      <c r="O83" s="38"/>
      <c r="P83" s="16"/>
      <c r="Q83" s="16"/>
      <c r="R83" s="27"/>
      <c r="S83" s="16"/>
      <c r="T83" s="16"/>
    </row>
    <row r="84" spans="1:20" x14ac:dyDescent="0.25">
      <c r="A84" s="4"/>
      <c r="B84" s="28"/>
      <c r="D84" s="2"/>
      <c r="E84" s="5">
        <v>25</v>
      </c>
      <c r="F84" s="16"/>
      <c r="G84" s="16"/>
      <c r="H84" s="16"/>
      <c r="I84" s="15"/>
      <c r="J84" s="16"/>
      <c r="K84" s="15"/>
      <c r="L84" s="28"/>
      <c r="M84" s="39"/>
      <c r="O84" s="38"/>
      <c r="P84" s="16"/>
      <c r="Q84" s="16"/>
      <c r="R84" s="27"/>
      <c r="S84" s="16"/>
      <c r="T84" s="16"/>
    </row>
    <row r="85" spans="1:20" x14ac:dyDescent="0.25">
      <c r="A85" s="4"/>
      <c r="B85" s="28"/>
      <c r="D85" s="2"/>
      <c r="E85" s="5">
        <v>50</v>
      </c>
      <c r="F85" s="16"/>
      <c r="G85" s="16"/>
      <c r="H85" s="16"/>
      <c r="I85" s="34"/>
      <c r="J85" s="16"/>
      <c r="K85" s="15"/>
      <c r="L85" s="28"/>
      <c r="M85" s="39"/>
      <c r="O85" s="38"/>
      <c r="P85" s="16"/>
      <c r="Q85" s="16"/>
      <c r="R85" s="27"/>
      <c r="S85" s="16"/>
      <c r="T85" s="16"/>
    </row>
    <row r="86" spans="1:20" x14ac:dyDescent="0.25">
      <c r="A86" s="4"/>
      <c r="B86" s="28"/>
      <c r="D86" s="2"/>
      <c r="E86" s="5">
        <v>95</v>
      </c>
      <c r="F86" s="16"/>
      <c r="G86" s="16"/>
      <c r="H86" s="16"/>
      <c r="I86" s="15"/>
      <c r="J86" s="16"/>
      <c r="K86" s="15"/>
      <c r="L86" s="28"/>
      <c r="M86" s="39"/>
      <c r="O86" s="38"/>
      <c r="P86" s="16"/>
      <c r="Q86" s="16"/>
      <c r="R86" s="27"/>
      <c r="S86" s="16"/>
      <c r="T86" s="16"/>
    </row>
    <row r="87" spans="1:20" x14ac:dyDescent="0.25">
      <c r="A87" s="4"/>
      <c r="B87" s="28"/>
      <c r="C87" s="7"/>
      <c r="D87" s="2"/>
      <c r="E87" s="5">
        <v>1</v>
      </c>
      <c r="F87" s="16"/>
      <c r="G87" s="16"/>
      <c r="H87" s="16"/>
      <c r="I87" s="15"/>
      <c r="J87" s="16"/>
      <c r="K87" s="15"/>
      <c r="L87" s="28"/>
      <c r="M87" s="39"/>
      <c r="O87" s="38"/>
      <c r="P87" s="16"/>
      <c r="Q87" s="16"/>
      <c r="R87" s="27"/>
      <c r="S87" s="16"/>
      <c r="T87" s="16"/>
    </row>
    <row r="88" spans="1:20" x14ac:dyDescent="0.25">
      <c r="A88" s="4"/>
      <c r="B88" s="28"/>
      <c r="D88" s="2"/>
      <c r="E88" s="5">
        <v>10</v>
      </c>
      <c r="F88" s="16"/>
      <c r="G88" s="16"/>
      <c r="H88" s="16"/>
      <c r="I88" s="15"/>
      <c r="J88" s="19"/>
      <c r="K88" s="15"/>
      <c r="L88" s="28"/>
      <c r="M88" s="39"/>
      <c r="O88" s="38"/>
      <c r="P88" s="16"/>
      <c r="Q88" s="16"/>
      <c r="R88" s="27"/>
      <c r="S88" s="16"/>
      <c r="T88" s="16"/>
    </row>
    <row r="89" spans="1:20" x14ac:dyDescent="0.25">
      <c r="A89" s="4"/>
      <c r="B89" s="28"/>
      <c r="D89" s="2"/>
      <c r="E89" s="5">
        <v>25</v>
      </c>
      <c r="F89" s="16"/>
      <c r="G89" s="16"/>
      <c r="H89" s="16"/>
      <c r="I89" s="15"/>
      <c r="J89" s="16"/>
      <c r="K89" s="15"/>
      <c r="L89" s="28"/>
      <c r="M89" s="39"/>
      <c r="O89" s="38"/>
      <c r="P89" s="16"/>
      <c r="Q89" s="16"/>
      <c r="R89" s="27"/>
      <c r="S89" s="16"/>
      <c r="T89" s="16"/>
    </row>
    <row r="90" spans="1:20" x14ac:dyDescent="0.25">
      <c r="A90" s="4"/>
      <c r="B90" s="28"/>
      <c r="D90" s="2"/>
      <c r="E90" s="5">
        <v>50</v>
      </c>
      <c r="F90" s="16"/>
      <c r="G90" s="16"/>
      <c r="H90" s="16"/>
      <c r="I90" s="15"/>
      <c r="J90" s="16"/>
      <c r="K90" s="15"/>
      <c r="L90" s="28"/>
      <c r="M90" s="39"/>
      <c r="O90" s="38"/>
      <c r="P90" s="16"/>
      <c r="Q90" s="16"/>
      <c r="R90" s="27"/>
      <c r="S90" s="16"/>
      <c r="T90" s="16"/>
    </row>
    <row r="91" spans="1:20" x14ac:dyDescent="0.25">
      <c r="A91" s="4"/>
      <c r="B91" s="28"/>
      <c r="D91" s="2"/>
      <c r="E91" s="5">
        <v>95</v>
      </c>
      <c r="F91" s="16"/>
      <c r="G91" s="16"/>
      <c r="H91" s="16"/>
      <c r="I91" s="34"/>
      <c r="J91" s="16"/>
      <c r="K91" s="15"/>
      <c r="L91" s="28"/>
      <c r="M91" s="39"/>
      <c r="O91" s="38"/>
      <c r="P91" s="16"/>
      <c r="Q91" s="16"/>
      <c r="R91" s="27"/>
      <c r="S91" s="16"/>
      <c r="T91" s="16"/>
    </row>
    <row r="92" spans="1:20" x14ac:dyDescent="0.25">
      <c r="A92" s="4"/>
      <c r="B92" s="28"/>
      <c r="C92" s="7"/>
      <c r="D92" s="2"/>
      <c r="E92" s="5">
        <v>1</v>
      </c>
      <c r="F92" s="16"/>
      <c r="G92" s="16"/>
      <c r="H92" s="16"/>
      <c r="I92" s="15"/>
      <c r="J92" s="16"/>
      <c r="K92" s="15"/>
      <c r="L92" s="28"/>
      <c r="M92" s="39"/>
      <c r="O92" s="38"/>
      <c r="P92" s="16"/>
      <c r="Q92" s="16"/>
      <c r="R92" s="27"/>
      <c r="S92" s="16"/>
      <c r="T92" s="16"/>
    </row>
    <row r="93" spans="1:20" x14ac:dyDescent="0.25">
      <c r="A93" s="4"/>
      <c r="B93" s="28"/>
      <c r="D93" s="2"/>
      <c r="E93" s="5">
        <v>10</v>
      </c>
      <c r="F93" s="16"/>
      <c r="G93" s="16"/>
      <c r="H93" s="16"/>
      <c r="I93" s="15"/>
      <c r="J93" s="16"/>
      <c r="K93" s="15"/>
      <c r="L93" s="28"/>
      <c r="M93" s="39"/>
      <c r="O93" s="38"/>
      <c r="P93" s="16"/>
      <c r="Q93" s="16"/>
      <c r="R93" s="27"/>
      <c r="S93" s="16"/>
      <c r="T93" s="16"/>
    </row>
    <row r="94" spans="1:20" x14ac:dyDescent="0.25">
      <c r="A94" s="4"/>
      <c r="B94" s="28"/>
      <c r="D94" s="2"/>
      <c r="E94" s="5">
        <v>25</v>
      </c>
      <c r="F94" s="16"/>
      <c r="G94" s="16"/>
      <c r="H94" s="16"/>
      <c r="I94" s="15"/>
      <c r="J94" s="19"/>
      <c r="K94" s="15"/>
      <c r="L94" s="28"/>
      <c r="M94" s="39"/>
      <c r="O94" s="38"/>
      <c r="P94" s="16"/>
      <c r="Q94" s="16"/>
      <c r="R94" s="27"/>
      <c r="S94" s="16"/>
      <c r="T94" s="16"/>
    </row>
    <row r="95" spans="1:20" x14ac:dyDescent="0.25">
      <c r="A95" s="4"/>
      <c r="B95" s="28"/>
      <c r="D95" s="2"/>
      <c r="E95" s="5">
        <v>50</v>
      </c>
      <c r="F95" s="16"/>
      <c r="G95" s="16"/>
      <c r="H95" s="16"/>
      <c r="I95" s="15"/>
      <c r="J95" s="16"/>
      <c r="K95" s="15"/>
      <c r="L95" s="28"/>
      <c r="M95" s="39"/>
      <c r="O95" s="38"/>
      <c r="P95" s="16"/>
      <c r="Q95" s="16"/>
      <c r="R95" s="27"/>
      <c r="S95" s="16"/>
      <c r="T95" s="16"/>
    </row>
    <row r="96" spans="1:20" x14ac:dyDescent="0.25">
      <c r="A96" s="4"/>
      <c r="B96" s="28"/>
      <c r="D96" s="2"/>
      <c r="E96" s="5">
        <v>95</v>
      </c>
      <c r="F96" s="16"/>
      <c r="G96" s="16"/>
      <c r="H96" s="16"/>
      <c r="I96" s="15"/>
      <c r="J96" s="16"/>
      <c r="K96" s="15"/>
      <c r="L96" s="28"/>
      <c r="M96" s="39"/>
      <c r="O96" s="38"/>
      <c r="P96" s="16"/>
      <c r="Q96" s="16"/>
      <c r="R96" s="27"/>
      <c r="S96" s="16"/>
      <c r="T96" s="16"/>
    </row>
    <row r="97" spans="1:20" x14ac:dyDescent="0.25">
      <c r="A97" s="4"/>
      <c r="B97" s="28"/>
      <c r="C97" s="7"/>
      <c r="D97" s="2"/>
      <c r="E97" s="5">
        <v>1</v>
      </c>
      <c r="F97" s="16"/>
      <c r="G97" s="15"/>
      <c r="H97" s="16"/>
      <c r="I97" s="15"/>
      <c r="J97" s="16"/>
      <c r="K97" s="15"/>
      <c r="L97" s="28"/>
      <c r="M97" s="39"/>
      <c r="O97" s="38"/>
      <c r="P97" s="16"/>
      <c r="Q97" s="16"/>
      <c r="R97" s="27"/>
      <c r="S97" s="16"/>
      <c r="T97" s="16"/>
    </row>
    <row r="98" spans="1:20" x14ac:dyDescent="0.25">
      <c r="A98" s="4"/>
      <c r="B98" s="28"/>
      <c r="D98" s="2"/>
      <c r="E98" s="5">
        <v>10</v>
      </c>
      <c r="F98" s="16"/>
      <c r="G98" s="15"/>
      <c r="H98" s="16"/>
      <c r="I98" s="15"/>
      <c r="J98" s="16"/>
      <c r="K98" s="15"/>
      <c r="L98" s="28"/>
      <c r="M98" s="39"/>
      <c r="O98" s="38"/>
      <c r="P98" s="16"/>
      <c r="Q98" s="16"/>
      <c r="R98" s="27"/>
      <c r="S98" s="16"/>
      <c r="T98" s="16"/>
    </row>
    <row r="99" spans="1:20" x14ac:dyDescent="0.25">
      <c r="A99" s="4"/>
      <c r="B99" s="28"/>
      <c r="D99" s="2"/>
      <c r="E99" s="5">
        <v>25</v>
      </c>
      <c r="F99" s="16"/>
      <c r="G99" s="15"/>
      <c r="H99" s="16"/>
      <c r="I99" s="15"/>
      <c r="J99" s="16"/>
      <c r="K99" s="15"/>
      <c r="L99" s="28"/>
      <c r="M99" s="39"/>
      <c r="O99" s="38"/>
      <c r="P99" s="16"/>
      <c r="Q99" s="16"/>
      <c r="R99" s="27"/>
      <c r="S99" s="16"/>
      <c r="T99" s="16"/>
    </row>
    <row r="100" spans="1:20" x14ac:dyDescent="0.25">
      <c r="A100" s="4"/>
      <c r="B100" s="28"/>
      <c r="D100" s="2"/>
      <c r="E100" s="5">
        <v>50</v>
      </c>
      <c r="F100" s="16"/>
      <c r="G100" s="15"/>
      <c r="H100" s="16"/>
      <c r="I100" s="15"/>
      <c r="J100" s="16"/>
      <c r="K100" s="15"/>
      <c r="L100" s="28"/>
      <c r="M100" s="39"/>
      <c r="O100" s="38"/>
      <c r="P100" s="16"/>
      <c r="Q100" s="16"/>
      <c r="R100" s="27"/>
      <c r="S100" s="16"/>
      <c r="T100" s="16"/>
    </row>
    <row r="101" spans="1:20" x14ac:dyDescent="0.25">
      <c r="A101" s="4"/>
      <c r="B101" s="28"/>
      <c r="D101" s="2"/>
      <c r="E101" s="5">
        <v>95</v>
      </c>
      <c r="F101" s="16"/>
      <c r="G101" s="15"/>
      <c r="H101" s="16"/>
      <c r="I101" s="15"/>
      <c r="J101" s="16"/>
      <c r="K101" s="15"/>
      <c r="L101" s="28"/>
      <c r="M101" s="39"/>
      <c r="O101" s="38"/>
      <c r="P101" s="16"/>
      <c r="Q101" s="16"/>
      <c r="R101" s="27"/>
      <c r="S101" s="16"/>
      <c r="T101" s="16"/>
    </row>
    <row r="102" spans="1:20" x14ac:dyDescent="0.25">
      <c r="A102" s="4"/>
      <c r="B102" s="28"/>
      <c r="C102" s="7"/>
      <c r="D102" s="2"/>
      <c r="E102" s="5">
        <v>1</v>
      </c>
      <c r="F102" s="16"/>
      <c r="G102" s="15"/>
      <c r="H102" s="16"/>
      <c r="I102" s="15"/>
      <c r="J102" s="16"/>
      <c r="K102" s="15"/>
      <c r="L102" s="28"/>
      <c r="M102" s="39"/>
      <c r="O102" s="38"/>
      <c r="P102" s="16"/>
      <c r="Q102" s="16"/>
      <c r="R102" s="27"/>
      <c r="S102" s="16"/>
      <c r="T102" s="16"/>
    </row>
    <row r="103" spans="1:20" x14ac:dyDescent="0.25">
      <c r="A103" s="4"/>
      <c r="B103" s="28"/>
      <c r="C103" s="7"/>
      <c r="D103" s="2"/>
      <c r="E103" s="5">
        <v>10</v>
      </c>
      <c r="F103" s="16"/>
      <c r="G103" s="15"/>
      <c r="H103" s="16"/>
      <c r="I103" s="15"/>
      <c r="J103" s="16"/>
      <c r="K103" s="15"/>
      <c r="L103" s="28"/>
      <c r="M103" s="39"/>
      <c r="O103" s="38"/>
      <c r="P103" s="16"/>
      <c r="Q103" s="16"/>
      <c r="R103" s="27"/>
      <c r="S103" s="16"/>
      <c r="T103" s="16"/>
    </row>
    <row r="104" spans="1:20" x14ac:dyDescent="0.25">
      <c r="A104" s="4"/>
      <c r="B104" s="28"/>
      <c r="D104" s="2"/>
      <c r="E104" s="5">
        <v>25</v>
      </c>
      <c r="F104" s="16"/>
      <c r="G104" s="15"/>
      <c r="H104" s="16"/>
      <c r="I104" s="15"/>
      <c r="J104" s="16"/>
      <c r="K104" s="15"/>
      <c r="L104" s="28"/>
      <c r="M104" s="39"/>
      <c r="O104" s="38"/>
      <c r="P104" s="16"/>
      <c r="Q104" s="16"/>
      <c r="R104" s="27"/>
      <c r="S104" s="16"/>
      <c r="T104" s="16"/>
    </row>
    <row r="105" spans="1:20" x14ac:dyDescent="0.25">
      <c r="A105" s="4"/>
      <c r="B105" s="28"/>
      <c r="D105" s="2"/>
      <c r="E105" s="5">
        <v>50</v>
      </c>
      <c r="F105" s="16"/>
      <c r="G105" s="15"/>
      <c r="H105" s="16"/>
      <c r="I105" s="15"/>
      <c r="J105" s="16"/>
      <c r="K105" s="15"/>
      <c r="L105" s="28"/>
      <c r="M105" s="39"/>
      <c r="O105" s="38"/>
      <c r="P105" s="16"/>
      <c r="Q105" s="16"/>
      <c r="R105" s="27"/>
      <c r="S105" s="16"/>
      <c r="T105" s="16"/>
    </row>
    <row r="106" spans="1:20" x14ac:dyDescent="0.25">
      <c r="A106" s="4"/>
      <c r="B106" s="28"/>
      <c r="D106" s="2"/>
      <c r="E106" s="5">
        <v>95</v>
      </c>
      <c r="F106" s="16"/>
      <c r="G106" s="15"/>
      <c r="H106" s="16"/>
      <c r="I106" s="15"/>
      <c r="J106" s="16"/>
      <c r="K106" s="15"/>
      <c r="L106" s="28"/>
      <c r="M106" s="39"/>
      <c r="O106" s="38"/>
      <c r="P106" s="16"/>
      <c r="Q106" s="16"/>
      <c r="R106" s="27"/>
      <c r="S106" s="16"/>
      <c r="T106" s="16"/>
    </row>
    <row r="107" spans="1:20" x14ac:dyDescent="0.25">
      <c r="A107" s="4"/>
      <c r="B107" s="28"/>
      <c r="D107" s="2"/>
      <c r="E107" s="5">
        <v>1</v>
      </c>
      <c r="F107" s="16"/>
      <c r="G107" s="15"/>
      <c r="H107" s="16"/>
      <c r="I107" s="15"/>
      <c r="J107" s="16"/>
      <c r="K107" s="15"/>
      <c r="L107" s="28"/>
      <c r="M107" s="39"/>
      <c r="O107" s="38"/>
      <c r="P107" s="16"/>
      <c r="Q107" s="16"/>
      <c r="R107" s="27"/>
      <c r="S107" s="16"/>
      <c r="T107" s="16"/>
    </row>
    <row r="108" spans="1:20" x14ac:dyDescent="0.25">
      <c r="A108" s="4"/>
      <c r="B108" s="28"/>
      <c r="C108" s="7"/>
      <c r="D108" s="2"/>
      <c r="E108" s="5">
        <v>10</v>
      </c>
      <c r="F108" s="16"/>
      <c r="G108" s="15"/>
      <c r="H108" s="16"/>
      <c r="I108" s="15"/>
      <c r="J108" s="16"/>
      <c r="K108" s="15"/>
      <c r="L108" s="28"/>
      <c r="M108" s="39"/>
      <c r="O108" s="38"/>
      <c r="P108" s="16"/>
      <c r="Q108" s="16"/>
      <c r="R108" s="27"/>
      <c r="S108" s="16"/>
      <c r="T108" s="16"/>
    </row>
    <row r="109" spans="1:20" x14ac:dyDescent="0.25">
      <c r="A109" s="4"/>
      <c r="B109" s="28"/>
      <c r="D109" s="2"/>
      <c r="E109" s="5">
        <v>25</v>
      </c>
      <c r="F109" s="16"/>
      <c r="G109" s="15"/>
      <c r="H109" s="16"/>
      <c r="I109" s="15"/>
      <c r="J109" s="16"/>
      <c r="K109" s="15"/>
      <c r="L109" s="28"/>
      <c r="M109" s="39"/>
      <c r="O109" s="38"/>
      <c r="P109" s="16"/>
      <c r="Q109" s="16"/>
      <c r="R109" s="27"/>
      <c r="S109" s="16"/>
      <c r="T109" s="16"/>
    </row>
    <row r="110" spans="1:20" x14ac:dyDescent="0.25">
      <c r="A110" s="4"/>
      <c r="B110" s="28"/>
      <c r="D110" s="2"/>
      <c r="E110" s="5">
        <v>50</v>
      </c>
      <c r="F110" s="16"/>
      <c r="G110" s="15"/>
      <c r="H110" s="16"/>
      <c r="I110" s="15"/>
      <c r="J110" s="16"/>
      <c r="K110" s="15"/>
      <c r="L110" s="28"/>
      <c r="M110" s="39"/>
      <c r="O110" s="38"/>
      <c r="P110" s="16"/>
      <c r="Q110" s="16"/>
      <c r="R110" s="27"/>
      <c r="S110" s="16"/>
      <c r="T110" s="16"/>
    </row>
    <row r="111" spans="1:20" x14ac:dyDescent="0.25">
      <c r="A111" s="4"/>
      <c r="B111" s="28"/>
      <c r="D111" s="2"/>
      <c r="E111" s="5">
        <v>95</v>
      </c>
      <c r="F111" s="16"/>
      <c r="G111" s="15"/>
      <c r="H111" s="16"/>
      <c r="I111" s="15"/>
      <c r="J111" s="16"/>
      <c r="K111" s="15"/>
      <c r="L111" s="28"/>
      <c r="M111" s="39"/>
      <c r="O111" s="38"/>
      <c r="P111" s="16"/>
      <c r="Q111" s="16"/>
      <c r="R111" s="27"/>
      <c r="S111" s="16"/>
      <c r="T111" s="1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P7" sqref="P7"/>
    </sheetView>
  </sheetViews>
  <sheetFormatPr defaultRowHeight="13.2" x14ac:dyDescent="0.25"/>
  <sheetData>
    <row r="1" spans="1:21" x14ac:dyDescent="0.25">
      <c r="A1" s="8" t="s">
        <v>81</v>
      </c>
      <c r="B1" s="28"/>
      <c r="C1" s="4"/>
      <c r="D1" s="2"/>
      <c r="F1" s="16"/>
      <c r="G1" s="15"/>
      <c r="H1" s="16"/>
      <c r="I1" s="15"/>
      <c r="J1" s="16"/>
      <c r="K1" s="15"/>
      <c r="L1" s="28"/>
      <c r="M1" s="39"/>
      <c r="O1" s="38"/>
      <c r="P1" s="16"/>
      <c r="Q1" s="16"/>
      <c r="R1" s="27"/>
      <c r="S1" s="16"/>
      <c r="T1" s="16"/>
    </row>
    <row r="2" spans="1:21" x14ac:dyDescent="0.25">
      <c r="A2" s="4" t="s">
        <v>49</v>
      </c>
      <c r="B2" s="28"/>
      <c r="C2" s="4"/>
      <c r="D2" s="2"/>
      <c r="F2" s="16"/>
      <c r="G2" s="15"/>
      <c r="H2" s="16"/>
      <c r="I2" s="15"/>
      <c r="J2" s="16"/>
      <c r="K2" s="15"/>
      <c r="L2" s="28"/>
      <c r="M2" s="40" t="s">
        <v>36</v>
      </c>
      <c r="O2" s="38"/>
      <c r="P2" s="16"/>
      <c r="Q2" s="16"/>
      <c r="R2" s="27"/>
      <c r="S2" s="16"/>
      <c r="T2" s="16"/>
    </row>
    <row r="3" spans="1:21" x14ac:dyDescent="0.25">
      <c r="A3" s="4" t="s">
        <v>20</v>
      </c>
      <c r="B3" s="28"/>
      <c r="C3" s="4"/>
      <c r="D3" s="2"/>
      <c r="F3" s="16"/>
      <c r="G3" s="15"/>
      <c r="H3" s="16"/>
      <c r="I3" s="15"/>
      <c r="J3" s="16"/>
      <c r="K3" s="15"/>
      <c r="L3" s="28"/>
      <c r="M3" s="40" t="s">
        <v>46</v>
      </c>
      <c r="O3" s="38"/>
      <c r="P3" s="27" t="s">
        <v>26</v>
      </c>
      <c r="Q3" s="27" t="s">
        <v>26</v>
      </c>
      <c r="R3" s="27" t="s">
        <v>26</v>
      </c>
      <c r="S3" s="27" t="s">
        <v>26</v>
      </c>
      <c r="T3" s="27" t="s">
        <v>26</v>
      </c>
    </row>
    <row r="4" spans="1:21" x14ac:dyDescent="0.25">
      <c r="A4" s="4" t="s">
        <v>41</v>
      </c>
      <c r="B4" s="28"/>
      <c r="C4" s="4"/>
      <c r="D4" s="17" t="s">
        <v>47</v>
      </c>
      <c r="F4" s="16"/>
      <c r="G4" s="15"/>
      <c r="H4" s="16" t="s">
        <v>18</v>
      </c>
      <c r="I4" s="16"/>
      <c r="J4" s="16" t="s">
        <v>19</v>
      </c>
      <c r="K4" s="15"/>
      <c r="L4" s="28"/>
      <c r="M4" s="40" t="s">
        <v>37</v>
      </c>
      <c r="N4" s="9" t="s">
        <v>37</v>
      </c>
      <c r="O4" s="38" t="s">
        <v>37</v>
      </c>
      <c r="P4" s="16" t="s">
        <v>30</v>
      </c>
      <c r="Q4" s="16" t="s">
        <v>30</v>
      </c>
      <c r="R4" s="16" t="s">
        <v>30</v>
      </c>
      <c r="S4" s="16" t="s">
        <v>30</v>
      </c>
      <c r="T4" s="16" t="s">
        <v>30</v>
      </c>
      <c r="U4" s="17" t="s">
        <v>54</v>
      </c>
    </row>
    <row r="5" spans="1:21" x14ac:dyDescent="0.25">
      <c r="A5" s="8" t="s">
        <v>4</v>
      </c>
      <c r="B5" s="29" t="s">
        <v>39</v>
      </c>
      <c r="C5" s="8" t="s">
        <v>40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52</v>
      </c>
      <c r="N5" s="9" t="s">
        <v>45</v>
      </c>
      <c r="O5" s="38" t="s">
        <v>38</v>
      </c>
      <c r="P5" s="16" t="s">
        <v>43</v>
      </c>
      <c r="Q5" s="16" t="s">
        <v>50</v>
      </c>
      <c r="R5" s="16" t="s">
        <v>53</v>
      </c>
      <c r="S5" s="16" t="s">
        <v>57</v>
      </c>
      <c r="T5" s="16" t="s">
        <v>44</v>
      </c>
      <c r="U5" s="17" t="s">
        <v>55</v>
      </c>
    </row>
    <row r="7" spans="1:21" x14ac:dyDescent="0.25">
      <c r="A7" s="55" t="s">
        <v>98</v>
      </c>
      <c r="B7" s="56" t="s">
        <v>99</v>
      </c>
      <c r="C7" s="6" t="s">
        <v>100</v>
      </c>
      <c r="D7" s="57" t="s">
        <v>101</v>
      </c>
      <c r="E7" s="57" t="s">
        <v>102</v>
      </c>
      <c r="F7" s="58" t="s">
        <v>103</v>
      </c>
      <c r="G7" s="59" t="s">
        <v>104</v>
      </c>
      <c r="H7" s="27" t="s">
        <v>105</v>
      </c>
      <c r="I7" s="6" t="s">
        <v>106</v>
      </c>
      <c r="J7" s="27" t="s">
        <v>107</v>
      </c>
      <c r="K7" s="6" t="s">
        <v>108</v>
      </c>
      <c r="L7" s="6" t="s">
        <v>109</v>
      </c>
      <c r="M7" s="60" t="s">
        <v>110</v>
      </c>
      <c r="N7" s="61" t="s">
        <v>111</v>
      </c>
      <c r="O7" s="60" t="s">
        <v>112</v>
      </c>
      <c r="P7" s="63" t="s">
        <v>124</v>
      </c>
      <c r="Q7" s="61" t="s">
        <v>113</v>
      </c>
      <c r="R7" s="62" t="s">
        <v>114</v>
      </c>
      <c r="S7" s="62" t="s">
        <v>115</v>
      </c>
      <c r="T7" s="62" t="s">
        <v>116</v>
      </c>
      <c r="U7" s="62" t="s">
        <v>117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13" sqref="A13:A21"/>
    </sheetView>
  </sheetViews>
  <sheetFormatPr defaultRowHeight="13.2" x14ac:dyDescent="0.25"/>
  <sheetData>
    <row r="2" spans="1:1" x14ac:dyDescent="0.25">
      <c r="A2" s="4">
        <v>42683</v>
      </c>
    </row>
    <row r="4" spans="1:1" x14ac:dyDescent="0.25">
      <c r="A4" s="6" t="s">
        <v>97</v>
      </c>
    </row>
    <row r="5" spans="1:1" x14ac:dyDescent="0.25">
      <c r="A5" s="6" t="s">
        <v>92</v>
      </c>
    </row>
    <row r="6" spans="1:1" x14ac:dyDescent="0.25">
      <c r="A6" s="6" t="s">
        <v>93</v>
      </c>
    </row>
    <row r="7" spans="1:1" x14ac:dyDescent="0.25">
      <c r="A7" s="6" t="s">
        <v>94</v>
      </c>
    </row>
    <row r="8" spans="1:1" x14ac:dyDescent="0.25">
      <c r="A8" s="6" t="s">
        <v>95</v>
      </c>
    </row>
    <row r="10" spans="1:1" x14ac:dyDescent="0.25">
      <c r="A10" s="6" t="s">
        <v>96</v>
      </c>
    </row>
    <row r="13" spans="1:1" x14ac:dyDescent="0.25">
      <c r="A13" s="9" t="s">
        <v>118</v>
      </c>
    </row>
    <row r="15" spans="1:1" x14ac:dyDescent="0.25">
      <c r="A15" s="63" t="s">
        <v>119</v>
      </c>
    </row>
    <row r="16" spans="1:1" x14ac:dyDescent="0.25">
      <c r="A16" t="s">
        <v>120</v>
      </c>
    </row>
    <row r="18" spans="1:1" ht="14.4" x14ac:dyDescent="0.25">
      <c r="A18" s="64" t="s">
        <v>121</v>
      </c>
    </row>
    <row r="19" spans="1:1" ht="14.4" x14ac:dyDescent="0.25">
      <c r="A19" s="64" t="s">
        <v>122</v>
      </c>
    </row>
    <row r="20" spans="1:1" x14ac:dyDescent="0.25">
      <c r="A20" s="63"/>
    </row>
    <row r="21" spans="1:1" x14ac:dyDescent="0.25">
      <c r="A21" s="63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P5_CHLINT</vt:lpstr>
      <vt:lpstr>P5_PLT</vt:lpstr>
      <vt:lpstr>WOLVES_PLT</vt:lpstr>
      <vt:lpstr>DIARY</vt:lpstr>
      <vt:lpstr>1uM_Nuts</vt:lpstr>
      <vt:lpstr>Work</vt:lpstr>
      <vt:lpstr>BIOLSUMS_FOR_RELOAD</vt:lpstr>
      <vt:lpstr>MAP</vt:lpstr>
      <vt:lpstr>README</vt:lpstr>
      <vt:lpstr>DIARY!Print_Area</vt:lpstr>
      <vt:lpstr>P5_CHLINT!Print_Area</vt:lpstr>
      <vt:lpstr>P5_PLT!Print_Area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Steele, Reid</cp:lastModifiedBy>
  <cp:lastPrinted>2002-11-07T21:08:12Z</cp:lastPrinted>
  <dcterms:created xsi:type="dcterms:W3CDTF">2000-03-27T17:24:05Z</dcterms:created>
  <dcterms:modified xsi:type="dcterms:W3CDTF">2020-08-12T14:06:39Z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2020-08-12T14:06:39Z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399ac62d-8b60-4a5e-b61e-0000739f1488</vt:lpwstr>
  </property>
</Properties>
</file>