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eler\Documents\Reid\BCD Creation\Fixed Station Biochem Reload\convertingtoBCDBCS\original Biolsums\"/>
    </mc:Choice>
  </mc:AlternateContent>
  <bookViews>
    <workbookView xWindow="-12" yWindow="6168" windowWidth="25236" windowHeight="6180" activeTab="8"/>
  </bookViews>
  <sheets>
    <sheet name="P5_CHLINT" sheetId="1" r:id="rId1"/>
    <sheet name="P5_PLT" sheetId="2" r:id="rId2"/>
    <sheet name="WOLVES_PLT" sheetId="6" r:id="rId3"/>
    <sheet name="DIARY" sheetId="3" r:id="rId4"/>
    <sheet name="1uM_Nuts" sheetId="4" r:id="rId5"/>
    <sheet name="Work" sheetId="5" r:id="rId6"/>
    <sheet name="BIOLSUMS_FOR_RELOAD" sheetId="7" r:id="rId7"/>
    <sheet name="MAP" sheetId="8" r:id="rId8"/>
    <sheet name="README" sheetId="9" r:id="rId9"/>
  </sheets>
  <definedNames>
    <definedName name="_xlnm.Print_Area" localSheetId="3">DIARY!$A$1:$H$22</definedName>
    <definedName name="_xlnm.Print_Area" localSheetId="0">P5_CHLINT!$A$1:$Y$12</definedName>
    <definedName name="_xlnm.Print_Area" localSheetId="1">P5_PLT!$A$1:$E$100</definedName>
  </definedNames>
  <calcPr calcId="162913"/>
</workbook>
</file>

<file path=xl/calcChain.xml><?xml version="1.0" encoding="utf-8"?>
<calcChain xmlns="http://schemas.openxmlformats.org/spreadsheetml/2006/main">
  <c r="X10" i="1" l="1"/>
  <c r="V51" i="5"/>
  <c r="W51" i="5"/>
  <c r="X51" i="5"/>
  <c r="Y51" i="5"/>
  <c r="V52" i="5"/>
  <c r="W52" i="5"/>
  <c r="X52" i="5"/>
  <c r="Y52" i="5"/>
  <c r="V53" i="5"/>
  <c r="W53" i="5"/>
  <c r="X53" i="5"/>
  <c r="Y53" i="5"/>
  <c r="V54" i="5"/>
  <c r="W54" i="5"/>
  <c r="X54" i="5"/>
  <c r="Y54" i="5"/>
  <c r="V55" i="5"/>
  <c r="W55" i="5"/>
  <c r="X55" i="5"/>
  <c r="Y55" i="5"/>
  <c r="V56" i="5"/>
  <c r="W56" i="5"/>
  <c r="X56" i="5"/>
  <c r="Y56" i="5"/>
  <c r="V57" i="5"/>
  <c r="W57" i="5"/>
  <c r="X57" i="5"/>
  <c r="Y57" i="5"/>
  <c r="V45" i="5"/>
  <c r="W45" i="5"/>
  <c r="X45" i="5"/>
  <c r="Y45" i="5"/>
  <c r="V47" i="5"/>
  <c r="W47" i="5"/>
  <c r="X47" i="5"/>
  <c r="Y47" i="5"/>
  <c r="V48" i="5"/>
  <c r="W48" i="5"/>
  <c r="X48" i="5"/>
  <c r="Y48" i="5"/>
  <c r="V49" i="5"/>
  <c r="W49" i="5"/>
  <c r="X49" i="5"/>
  <c r="Y49" i="5"/>
  <c r="V50" i="5"/>
  <c r="W50" i="5"/>
  <c r="X50" i="5"/>
  <c r="Y50" i="5"/>
  <c r="V58" i="5"/>
  <c r="W58" i="5"/>
  <c r="X58" i="5"/>
  <c r="Y58" i="5"/>
  <c r="V10" i="1"/>
  <c r="T10" i="1"/>
  <c r="U10" i="1"/>
  <c r="W10" i="1"/>
  <c r="T12" i="1"/>
  <c r="U12" i="1"/>
  <c r="V12" i="1"/>
  <c r="W12" i="1"/>
  <c r="R10" i="1"/>
  <c r="AH24" i="2"/>
  <c r="AG24" i="2"/>
  <c r="AF24" i="2"/>
  <c r="AE24" i="2"/>
  <c r="AH23" i="2"/>
  <c r="AG23" i="2"/>
  <c r="AF23" i="2"/>
  <c r="AE23" i="2"/>
  <c r="AI21" i="2"/>
  <c r="AH22" i="2"/>
  <c r="AG22" i="2"/>
  <c r="AF22" i="2"/>
  <c r="AJ21" i="2" s="1"/>
  <c r="AE22" i="2"/>
  <c r="AH21" i="2"/>
  <c r="AL21" i="2" s="1"/>
  <c r="AG21" i="2"/>
  <c r="AK21" i="2" s="1"/>
  <c r="AF21" i="2"/>
  <c r="AE21" i="2"/>
  <c r="V21" i="2"/>
  <c r="V22" i="2"/>
  <c r="Z21" i="2" s="1"/>
  <c r="V5" i="5"/>
  <c r="W5" i="5"/>
  <c r="X5" i="5"/>
  <c r="V6" i="5"/>
  <c r="W6" i="5"/>
  <c r="X6" i="5"/>
  <c r="V7" i="5"/>
  <c r="W7" i="5"/>
  <c r="X7" i="5"/>
  <c r="V8" i="5"/>
  <c r="W8" i="5"/>
  <c r="X8" i="5"/>
  <c r="V9" i="5"/>
  <c r="W9" i="5"/>
  <c r="X9" i="5"/>
  <c r="V10" i="5"/>
  <c r="W10" i="5"/>
  <c r="X10" i="5"/>
  <c r="V11" i="5"/>
  <c r="W11" i="5"/>
  <c r="X11" i="5"/>
  <c r="V12" i="5"/>
  <c r="W12" i="5"/>
  <c r="X12" i="5"/>
  <c r="V13" i="5"/>
  <c r="W13" i="5"/>
  <c r="X13" i="5"/>
  <c r="V14" i="5"/>
  <c r="W14" i="5"/>
  <c r="X14" i="5"/>
  <c r="V15" i="5"/>
  <c r="W15" i="5"/>
  <c r="X15" i="5"/>
  <c r="V16" i="5"/>
  <c r="W16" i="5"/>
  <c r="X16" i="5"/>
  <c r="V19" i="5"/>
  <c r="W19" i="5"/>
  <c r="X19" i="5"/>
  <c r="Y19" i="5"/>
  <c r="V20" i="5"/>
  <c r="W20" i="5"/>
  <c r="X20" i="5"/>
  <c r="Y20" i="5"/>
  <c r="V21" i="5"/>
  <c r="W21" i="5"/>
  <c r="X21" i="5"/>
  <c r="Y21" i="5"/>
  <c r="V22" i="5"/>
  <c r="W22" i="5"/>
  <c r="X22" i="5"/>
  <c r="Y22" i="5"/>
  <c r="V23" i="5"/>
  <c r="W23" i="5"/>
  <c r="X23" i="5"/>
  <c r="Y23" i="5"/>
  <c r="V24" i="5"/>
  <c r="W24" i="5"/>
  <c r="X24" i="5"/>
  <c r="Y24" i="5"/>
  <c r="V25" i="5"/>
  <c r="W25" i="5"/>
  <c r="X25" i="5"/>
  <c r="Y25" i="5"/>
  <c r="V26" i="5"/>
  <c r="W26" i="5"/>
  <c r="X26" i="5"/>
  <c r="Y26" i="5"/>
  <c r="V27" i="5"/>
  <c r="W27" i="5"/>
  <c r="X27" i="5"/>
  <c r="Y27" i="5"/>
  <c r="V28" i="5"/>
  <c r="W28" i="5"/>
  <c r="X28" i="5"/>
  <c r="Y28" i="5"/>
  <c r="V29" i="5"/>
  <c r="W29" i="5"/>
  <c r="X29" i="5"/>
  <c r="Y29" i="5"/>
  <c r="V30" i="5"/>
  <c r="W30" i="5"/>
  <c r="X30" i="5"/>
  <c r="Y30" i="5"/>
  <c r="V31" i="5"/>
  <c r="W31" i="5"/>
  <c r="X31" i="5"/>
  <c r="Y31" i="5"/>
  <c r="V33" i="5"/>
  <c r="W33" i="5"/>
  <c r="X33" i="5"/>
  <c r="Y33" i="5"/>
  <c r="V34" i="5"/>
  <c r="W34" i="5"/>
  <c r="X34" i="5"/>
  <c r="Y34" i="5"/>
  <c r="V35" i="5"/>
  <c r="W35" i="5"/>
  <c r="X35" i="5"/>
  <c r="Y35" i="5"/>
  <c r="V36" i="5"/>
  <c r="W36" i="5"/>
  <c r="X36" i="5"/>
  <c r="Y36" i="5"/>
  <c r="V37" i="5"/>
  <c r="W37" i="5"/>
  <c r="X37" i="5"/>
  <c r="Y37" i="5"/>
  <c r="V38" i="5"/>
  <c r="W38" i="5"/>
  <c r="X38" i="5"/>
  <c r="Y38" i="5"/>
  <c r="V39" i="5"/>
  <c r="W39" i="5"/>
  <c r="X39" i="5"/>
  <c r="Y39" i="5"/>
  <c r="V40" i="5"/>
  <c r="W40" i="5"/>
  <c r="X40" i="5"/>
  <c r="Y40" i="5"/>
  <c r="V41" i="5"/>
  <c r="W41" i="5"/>
  <c r="X41" i="5"/>
  <c r="Y41" i="5"/>
  <c r="V42" i="5"/>
  <c r="W42" i="5"/>
  <c r="X42" i="5"/>
  <c r="Y42" i="5"/>
  <c r="V43" i="5"/>
  <c r="W43" i="5"/>
  <c r="X43" i="5"/>
  <c r="Y43" i="5"/>
  <c r="V44" i="5"/>
  <c r="W44" i="5"/>
  <c r="X44" i="5"/>
  <c r="Y44" i="5"/>
  <c r="J8" i="4"/>
  <c r="K8" i="4"/>
  <c r="J31" i="4"/>
  <c r="V6" i="6"/>
  <c r="W6" i="6"/>
  <c r="X6" i="6"/>
  <c r="Y6" i="6"/>
  <c r="AE6" i="6"/>
  <c r="AI6" i="6" s="1"/>
  <c r="AF6" i="6"/>
  <c r="AJ6" i="6" s="1"/>
  <c r="AG6" i="6"/>
  <c r="AK6" i="6" s="1"/>
  <c r="AH6" i="6"/>
  <c r="V7" i="6"/>
  <c r="W7" i="6"/>
  <c r="AA6" i="6"/>
  <c r="X7" i="6"/>
  <c r="AB6" i="6"/>
  <c r="Y7" i="6"/>
  <c r="AC6" i="6"/>
  <c r="AE7" i="6"/>
  <c r="AF7" i="6"/>
  <c r="AG7" i="6"/>
  <c r="AH7" i="6"/>
  <c r="V8" i="6"/>
  <c r="Z6" i="6" s="1"/>
  <c r="W8" i="6"/>
  <c r="X8" i="6"/>
  <c r="Y8" i="6"/>
  <c r="AE8" i="6"/>
  <c r="AF8" i="6"/>
  <c r="AG8" i="6"/>
  <c r="AH8" i="6"/>
  <c r="V9" i="6"/>
  <c r="W9" i="6"/>
  <c r="X9" i="6"/>
  <c r="Y9" i="6"/>
  <c r="AE9" i="6"/>
  <c r="AF9" i="6"/>
  <c r="AG9" i="6"/>
  <c r="AH9" i="6"/>
  <c r="AL6" i="6" s="1"/>
  <c r="V10" i="6"/>
  <c r="Z10" i="6" s="1"/>
  <c r="W10" i="6"/>
  <c r="X10" i="6"/>
  <c r="Y10" i="6"/>
  <c r="AE10" i="6"/>
  <c r="AF10" i="6"/>
  <c r="AG10" i="6"/>
  <c r="AH10" i="6"/>
  <c r="AL10" i="6" s="1"/>
  <c r="V11" i="6"/>
  <c r="W11" i="6"/>
  <c r="AA10" i="6" s="1"/>
  <c r="X11" i="6"/>
  <c r="Y11" i="6"/>
  <c r="AC10" i="6" s="1"/>
  <c r="AE11" i="6"/>
  <c r="AF11" i="6"/>
  <c r="AG11" i="6"/>
  <c r="AH11" i="6"/>
  <c r="V12" i="6"/>
  <c r="W12" i="6"/>
  <c r="X12" i="6"/>
  <c r="Y12" i="6"/>
  <c r="AE12" i="6"/>
  <c r="AF12" i="6"/>
  <c r="AG12" i="6"/>
  <c r="AK10" i="6" s="1"/>
  <c r="AH12" i="6"/>
  <c r="V13" i="6"/>
  <c r="W13" i="6"/>
  <c r="X13" i="6"/>
  <c r="AB10" i="6" s="1"/>
  <c r="Y13" i="6"/>
  <c r="AE13" i="6"/>
  <c r="AI10" i="6" s="1"/>
  <c r="AF13" i="6"/>
  <c r="AJ10" i="6"/>
  <c r="AG13" i="6"/>
  <c r="AH13" i="6"/>
  <c r="V14" i="6"/>
  <c r="Z14" i="6" s="1"/>
  <c r="W14" i="6"/>
  <c r="AA14" i="6" s="1"/>
  <c r="X14" i="6"/>
  <c r="AB14" i="6" s="1"/>
  <c r="Y14" i="6"/>
  <c r="AC14" i="6" s="1"/>
  <c r="AE14" i="6"/>
  <c r="AF14" i="6"/>
  <c r="AG14" i="6"/>
  <c r="AK14" i="6"/>
  <c r="AH14" i="6"/>
  <c r="V15" i="6"/>
  <c r="W15" i="6"/>
  <c r="X15" i="6"/>
  <c r="Y15" i="6"/>
  <c r="AE15" i="6"/>
  <c r="AF15" i="6"/>
  <c r="AJ14" i="6" s="1"/>
  <c r="AG15" i="6"/>
  <c r="AH15" i="6"/>
  <c r="AL14" i="6" s="1"/>
  <c r="V16" i="6"/>
  <c r="W16" i="6"/>
  <c r="X16" i="6"/>
  <c r="Y16" i="6"/>
  <c r="AE16" i="6"/>
  <c r="AF16" i="6"/>
  <c r="AG16" i="6"/>
  <c r="AH16" i="6"/>
  <c r="V17" i="6"/>
  <c r="W17" i="6"/>
  <c r="X17" i="6"/>
  <c r="Y17" i="6"/>
  <c r="AE17" i="6"/>
  <c r="AI14" i="6"/>
  <c r="AF17" i="6"/>
  <c r="AG17" i="6"/>
  <c r="AH17" i="6"/>
  <c r="V18" i="6"/>
  <c r="W18" i="6"/>
  <c r="X18" i="6"/>
  <c r="Y18" i="6"/>
  <c r="AE18" i="6"/>
  <c r="AI18" i="6" s="1"/>
  <c r="AF18" i="6"/>
  <c r="AJ18" i="6" s="1"/>
  <c r="AG18" i="6"/>
  <c r="AK18" i="6" s="1"/>
  <c r="AH18" i="6"/>
  <c r="AL18" i="6" s="1"/>
  <c r="V19" i="6"/>
  <c r="W19" i="6"/>
  <c r="X19" i="6"/>
  <c r="AB18" i="6"/>
  <c r="Y19" i="6"/>
  <c r="AE19" i="6"/>
  <c r="AF19" i="6"/>
  <c r="AG19" i="6"/>
  <c r="AH19" i="6"/>
  <c r="V20" i="6"/>
  <c r="W20" i="6"/>
  <c r="AA18" i="6" s="1"/>
  <c r="X20" i="6"/>
  <c r="Y20" i="6"/>
  <c r="AC18" i="6" s="1"/>
  <c r="AE20" i="6"/>
  <c r="AF20" i="6"/>
  <c r="AG20" i="6"/>
  <c r="AH20" i="6"/>
  <c r="V21" i="6"/>
  <c r="Z18" i="6"/>
  <c r="W21" i="6"/>
  <c r="X21" i="6"/>
  <c r="Y21" i="6"/>
  <c r="AE21" i="6"/>
  <c r="AF21" i="6"/>
  <c r="AG21" i="6"/>
  <c r="AH21" i="6"/>
  <c r="V22" i="6"/>
  <c r="Z22" i="6" s="1"/>
  <c r="W22" i="6"/>
  <c r="X22" i="6"/>
  <c r="AB22" i="6"/>
  <c r="Y22" i="6"/>
  <c r="AE22" i="6"/>
  <c r="AI22" i="6" s="1"/>
  <c r="AF22" i="6"/>
  <c r="AG22" i="6"/>
  <c r="AK22" i="6" s="1"/>
  <c r="AH22" i="6"/>
  <c r="V23" i="6"/>
  <c r="W23" i="6"/>
  <c r="X23" i="6"/>
  <c r="Y23" i="6"/>
  <c r="AE23" i="6"/>
  <c r="AF23" i="6"/>
  <c r="AG23" i="6"/>
  <c r="AH23" i="6"/>
  <c r="V24" i="6"/>
  <c r="W24" i="6"/>
  <c r="X24" i="6"/>
  <c r="Y24" i="6"/>
  <c r="AE24" i="6"/>
  <c r="AF24" i="6"/>
  <c r="AJ22" i="6" s="1"/>
  <c r="AG24" i="6"/>
  <c r="AH24" i="6"/>
  <c r="AL22" i="6" s="1"/>
  <c r="V25" i="6"/>
  <c r="W25" i="6"/>
  <c r="AA22" i="6" s="1"/>
  <c r="X25" i="6"/>
  <c r="Y25" i="6"/>
  <c r="AC22" i="6" s="1"/>
  <c r="AE25" i="6"/>
  <c r="AF25" i="6"/>
  <c r="AG25" i="6"/>
  <c r="AH25" i="6"/>
  <c r="V26" i="6"/>
  <c r="Z26" i="6" s="1"/>
  <c r="W26" i="6"/>
  <c r="AA26" i="6" s="1"/>
  <c r="X26" i="6"/>
  <c r="AB26" i="6" s="1"/>
  <c r="Y26" i="6"/>
  <c r="AC26" i="6" s="1"/>
  <c r="AE26" i="6"/>
  <c r="AF26" i="6"/>
  <c r="AG26" i="6"/>
  <c r="AK26" i="6"/>
  <c r="AH26" i="6"/>
  <c r="V27" i="6"/>
  <c r="W27" i="6"/>
  <c r="X27" i="6"/>
  <c r="Y27" i="6"/>
  <c r="AE27" i="6"/>
  <c r="AF27" i="6"/>
  <c r="AJ26" i="6" s="1"/>
  <c r="AG27" i="6"/>
  <c r="AH27" i="6"/>
  <c r="AL26" i="6" s="1"/>
  <c r="V28" i="6"/>
  <c r="W28" i="6"/>
  <c r="X28" i="6"/>
  <c r="Y28" i="6"/>
  <c r="AE28" i="6"/>
  <c r="AF28" i="6"/>
  <c r="AG28" i="6"/>
  <c r="AH28" i="6"/>
  <c r="V29" i="6"/>
  <c r="W29" i="6"/>
  <c r="X29" i="6"/>
  <c r="Y29" i="6"/>
  <c r="AE29" i="6"/>
  <c r="AI26" i="6"/>
  <c r="AF29" i="6"/>
  <c r="AG29" i="6"/>
  <c r="AH29" i="6"/>
  <c r="V30" i="6"/>
  <c r="Z30" i="6" s="1"/>
  <c r="W30" i="6"/>
  <c r="X30" i="6"/>
  <c r="AB30" i="6" s="1"/>
  <c r="Y30" i="6"/>
  <c r="AE30" i="6"/>
  <c r="AI30" i="6" s="1"/>
  <c r="AF30" i="6"/>
  <c r="AJ30" i="6" s="1"/>
  <c r="AG30" i="6"/>
  <c r="AK30" i="6" s="1"/>
  <c r="AH30" i="6"/>
  <c r="AL30" i="6" s="1"/>
  <c r="V31" i="6"/>
  <c r="W31" i="6"/>
  <c r="AA30" i="6" s="1"/>
  <c r="X31" i="6"/>
  <c r="Y31" i="6"/>
  <c r="AC30" i="6" s="1"/>
  <c r="AE31" i="6"/>
  <c r="AF31" i="6"/>
  <c r="AG31" i="6"/>
  <c r="AH31" i="6"/>
  <c r="V32" i="6"/>
  <c r="W32" i="6"/>
  <c r="X32" i="6"/>
  <c r="Y32" i="6"/>
  <c r="AE32" i="6"/>
  <c r="AF32" i="6"/>
  <c r="AG32" i="6"/>
  <c r="AH32" i="6"/>
  <c r="V33" i="6"/>
  <c r="W33" i="6"/>
  <c r="X33" i="6"/>
  <c r="Y33" i="6"/>
  <c r="AE33" i="6"/>
  <c r="AF33" i="6"/>
  <c r="AG33" i="6"/>
  <c r="AH33" i="6"/>
  <c r="V34" i="6"/>
  <c r="Z34" i="6" s="1"/>
  <c r="W34" i="6"/>
  <c r="X34" i="6"/>
  <c r="AB34" i="6"/>
  <c r="Y34" i="6"/>
  <c r="AE34" i="6"/>
  <c r="AF34" i="6"/>
  <c r="AJ34" i="6" s="1"/>
  <c r="AG34" i="6"/>
  <c r="AH34" i="6"/>
  <c r="AL34" i="6" s="1"/>
  <c r="V35" i="6"/>
  <c r="W35" i="6"/>
  <c r="X35" i="6"/>
  <c r="Y35" i="6"/>
  <c r="AE35" i="6"/>
  <c r="AI34" i="6" s="1"/>
  <c r="AF35" i="6"/>
  <c r="AG35" i="6"/>
  <c r="AK34" i="6" s="1"/>
  <c r="AH35" i="6"/>
  <c r="V36" i="6"/>
  <c r="W36" i="6"/>
  <c r="X36" i="6"/>
  <c r="Y36" i="6"/>
  <c r="AE36" i="6"/>
  <c r="AF36" i="6"/>
  <c r="AG36" i="6"/>
  <c r="AH36" i="6"/>
  <c r="V37" i="6"/>
  <c r="W37" i="6"/>
  <c r="AA34" i="6" s="1"/>
  <c r="X37" i="6"/>
  <c r="Y37" i="6"/>
  <c r="AC34" i="6" s="1"/>
  <c r="AE37" i="6"/>
  <c r="AF37" i="6"/>
  <c r="AG37" i="6"/>
  <c r="AH37" i="6"/>
  <c r="V38" i="6"/>
  <c r="Z38" i="6" s="1"/>
  <c r="W38" i="6"/>
  <c r="AA38" i="6" s="1"/>
  <c r="X38" i="6"/>
  <c r="AB38" i="6" s="1"/>
  <c r="Y38" i="6"/>
  <c r="AC38" i="6" s="1"/>
  <c r="AE38" i="6"/>
  <c r="AF38" i="6"/>
  <c r="AG38" i="6"/>
  <c r="AK38" i="6"/>
  <c r="AH38" i="6"/>
  <c r="V39" i="6"/>
  <c r="W39" i="6"/>
  <c r="X39" i="6"/>
  <c r="Y39" i="6"/>
  <c r="AE39" i="6"/>
  <c r="AF39" i="6"/>
  <c r="AJ38" i="6" s="1"/>
  <c r="AG39" i="6"/>
  <c r="AH39" i="6"/>
  <c r="AL38" i="6" s="1"/>
  <c r="V40" i="6"/>
  <c r="W40" i="6"/>
  <c r="X40" i="6"/>
  <c r="Y40" i="6"/>
  <c r="AE40" i="6"/>
  <c r="AF40" i="6"/>
  <c r="AG40" i="6"/>
  <c r="AH40" i="6"/>
  <c r="V41" i="6"/>
  <c r="W41" i="6"/>
  <c r="X41" i="6"/>
  <c r="Y41" i="6"/>
  <c r="AE41" i="6"/>
  <c r="AI38" i="6"/>
  <c r="AF41" i="6"/>
  <c r="AG41" i="6"/>
  <c r="AH41" i="6"/>
  <c r="V6" i="2"/>
  <c r="Z6" i="2" s="1"/>
  <c r="W6" i="2"/>
  <c r="X6" i="2"/>
  <c r="Y6" i="2"/>
  <c r="V7" i="2"/>
  <c r="V8" i="2"/>
  <c r="V9" i="2"/>
  <c r="V10" i="2"/>
  <c r="W7" i="2"/>
  <c r="W8" i="2"/>
  <c r="W9" i="2"/>
  <c r="AA6" i="2" s="1"/>
  <c r="W10" i="2"/>
  <c r="X7" i="2"/>
  <c r="X8" i="2"/>
  <c r="X9" i="2"/>
  <c r="AB6" i="2" s="1"/>
  <c r="X10" i="2"/>
  <c r="Y7" i="2"/>
  <c r="AC6" i="2"/>
  <c r="Y8" i="2"/>
  <c r="Y9" i="2"/>
  <c r="Y10" i="2"/>
  <c r="AE6" i="2"/>
  <c r="AF6" i="2"/>
  <c r="AG6" i="2"/>
  <c r="AK6" i="2" s="1"/>
  <c r="AH6" i="2"/>
  <c r="AL6" i="2" s="1"/>
  <c r="AE7" i="2"/>
  <c r="AE8" i="2"/>
  <c r="AE9" i="2"/>
  <c r="AI6" i="2"/>
  <c r="AF7" i="2"/>
  <c r="AF8" i="2"/>
  <c r="AF9" i="2"/>
  <c r="AJ6" i="2" s="1"/>
  <c r="AG7" i="2"/>
  <c r="AG8" i="2"/>
  <c r="AG9" i="2"/>
  <c r="AH7" i="2"/>
  <c r="AH8" i="2"/>
  <c r="AH9" i="2"/>
  <c r="V11" i="2"/>
  <c r="Z11" i="2" s="1"/>
  <c r="W11" i="2"/>
  <c r="AA11" i="2" s="1"/>
  <c r="X11" i="2"/>
  <c r="Y11" i="2"/>
  <c r="V12" i="2"/>
  <c r="V13" i="2"/>
  <c r="V14" i="2"/>
  <c r="V15" i="2"/>
  <c r="W12" i="2"/>
  <c r="W13" i="2"/>
  <c r="W14" i="2"/>
  <c r="W15" i="2"/>
  <c r="X12" i="2"/>
  <c r="X13" i="2"/>
  <c r="AB11" i="2" s="1"/>
  <c r="X14" i="2"/>
  <c r="X15" i="2"/>
  <c r="Y12" i="2"/>
  <c r="Y13" i="2"/>
  <c r="AC11" i="2" s="1"/>
  <c r="Y14" i="2"/>
  <c r="Y15" i="2"/>
  <c r="AE11" i="2"/>
  <c r="AI11" i="2" s="1"/>
  <c r="AF11" i="2"/>
  <c r="AG11" i="2"/>
  <c r="AH11" i="2"/>
  <c r="AL11" i="2" s="1"/>
  <c r="AE12" i="2"/>
  <c r="AE13" i="2"/>
  <c r="AE14" i="2"/>
  <c r="AF12" i="2"/>
  <c r="AF13" i="2"/>
  <c r="AF14" i="2"/>
  <c r="AJ11" i="2"/>
  <c r="AG12" i="2"/>
  <c r="AG13" i="2"/>
  <c r="AG14" i="2"/>
  <c r="AK11" i="2" s="1"/>
  <c r="AH12" i="2"/>
  <c r="AH13" i="2"/>
  <c r="AH14" i="2"/>
  <c r="V16" i="2"/>
  <c r="Z16" i="2" s="1"/>
  <c r="W16" i="2"/>
  <c r="AA16" i="2" s="1"/>
  <c r="X16" i="2"/>
  <c r="AB16" i="2" s="1"/>
  <c r="Y16" i="2"/>
  <c r="AC16" i="2" s="1"/>
  <c r="V17" i="2"/>
  <c r="V18" i="2"/>
  <c r="V19" i="2"/>
  <c r="V20" i="2"/>
  <c r="W17" i="2"/>
  <c r="W18" i="2"/>
  <c r="W19" i="2"/>
  <c r="W20" i="2"/>
  <c r="X17" i="2"/>
  <c r="X18" i="2"/>
  <c r="X19" i="2"/>
  <c r="X20" i="2"/>
  <c r="Y17" i="2"/>
  <c r="Y18" i="2"/>
  <c r="Y19" i="2"/>
  <c r="Y20" i="2"/>
  <c r="AE16" i="2"/>
  <c r="AI16" i="2" s="1"/>
  <c r="AF16" i="2"/>
  <c r="AJ16" i="2" s="1"/>
  <c r="AG16" i="2"/>
  <c r="AH16" i="2"/>
  <c r="AE17" i="2"/>
  <c r="AE18" i="2"/>
  <c r="AE19" i="2"/>
  <c r="AF17" i="2"/>
  <c r="AF18" i="2"/>
  <c r="AF19" i="2"/>
  <c r="AG17" i="2"/>
  <c r="AG18" i="2"/>
  <c r="AG19" i="2"/>
  <c r="AK16" i="2"/>
  <c r="AH17" i="2"/>
  <c r="AH18" i="2"/>
  <c r="AL16" i="2" s="1"/>
  <c r="AH19" i="2"/>
  <c r="W21" i="2"/>
  <c r="X21" i="2"/>
  <c r="Y21" i="2"/>
  <c r="V23" i="2"/>
  <c r="V24" i="2"/>
  <c r="V25" i="2"/>
  <c r="W22" i="2"/>
  <c r="AA21" i="2"/>
  <c r="W23" i="2"/>
  <c r="W24" i="2"/>
  <c r="W25" i="2"/>
  <c r="X22" i="2"/>
  <c r="X23" i="2"/>
  <c r="X24" i="2"/>
  <c r="X25" i="2"/>
  <c r="AB21" i="2"/>
  <c r="Y22" i="2"/>
  <c r="Y23" i="2"/>
  <c r="Y24" i="2"/>
  <c r="AC21" i="2" s="1"/>
  <c r="Y25" i="2"/>
  <c r="V26" i="2"/>
  <c r="W26" i="2"/>
  <c r="X26" i="2"/>
  <c r="AB26" i="2" s="1"/>
  <c r="Y26" i="2"/>
  <c r="V27" i="2"/>
  <c r="Z26" i="2"/>
  <c r="V28" i="2"/>
  <c r="V29" i="2"/>
  <c r="V30" i="2"/>
  <c r="W27" i="2"/>
  <c r="AA26" i="2" s="1"/>
  <c r="W28" i="2"/>
  <c r="W29" i="2"/>
  <c r="W30" i="2"/>
  <c r="X27" i="2"/>
  <c r="X28" i="2"/>
  <c r="X29" i="2"/>
  <c r="X30" i="2"/>
  <c r="Y27" i="2"/>
  <c r="AC26" i="2" s="1"/>
  <c r="Y28" i="2"/>
  <c r="Y29" i="2"/>
  <c r="Y30" i="2"/>
  <c r="AE26" i="2"/>
  <c r="AI26" i="2" s="1"/>
  <c r="AF26" i="2"/>
  <c r="AG26" i="2"/>
  <c r="AH26" i="2"/>
  <c r="AL26" i="2" s="1"/>
  <c r="AE27" i="2"/>
  <c r="AE28" i="2"/>
  <c r="AE29" i="2"/>
  <c r="AF27" i="2"/>
  <c r="AJ26" i="2" s="1"/>
  <c r="AF28" i="2"/>
  <c r="AF29" i="2"/>
  <c r="AG27" i="2"/>
  <c r="AG28" i="2"/>
  <c r="AK26" i="2" s="1"/>
  <c r="AG29" i="2"/>
  <c r="AH27" i="2"/>
  <c r="AH28" i="2"/>
  <c r="AH29" i="2"/>
  <c r="V31" i="2"/>
  <c r="W31" i="2"/>
  <c r="X31" i="2"/>
  <c r="Y31" i="2"/>
  <c r="V32" i="2"/>
  <c r="V33" i="2"/>
  <c r="V34" i="2"/>
  <c r="Z31" i="2" s="1"/>
  <c r="V35" i="2"/>
  <c r="W32" i="2"/>
  <c r="AA31" i="2"/>
  <c r="W33" i="2"/>
  <c r="W34" i="2"/>
  <c r="W35" i="2"/>
  <c r="X32" i="2"/>
  <c r="X33" i="2"/>
  <c r="X34" i="2"/>
  <c r="X35" i="2"/>
  <c r="AB31" i="2"/>
  <c r="Y32" i="2"/>
  <c r="Y33" i="2"/>
  <c r="Y34" i="2"/>
  <c r="AC31" i="2" s="1"/>
  <c r="Y35" i="2"/>
  <c r="AE31" i="2"/>
  <c r="AI31" i="2" s="1"/>
  <c r="AF31" i="2"/>
  <c r="AG31" i="2"/>
  <c r="AH31" i="2"/>
  <c r="AE32" i="2"/>
  <c r="AE33" i="2"/>
  <c r="AE34" i="2"/>
  <c r="AF32" i="2"/>
  <c r="AJ31" i="2" s="1"/>
  <c r="AF33" i="2"/>
  <c r="AF34" i="2"/>
  <c r="AG32" i="2"/>
  <c r="AG33" i="2"/>
  <c r="AK31" i="2" s="1"/>
  <c r="AG34" i="2"/>
  <c r="AH32" i="2"/>
  <c r="AL31" i="2" s="1"/>
  <c r="AH33" i="2"/>
  <c r="AH34" i="2"/>
  <c r="V36" i="2"/>
  <c r="Z36" i="2" s="1"/>
  <c r="W36" i="2"/>
  <c r="X36" i="2"/>
  <c r="Y36" i="2"/>
  <c r="V37" i="2"/>
  <c r="V38" i="2"/>
  <c r="V39" i="2"/>
  <c r="V40" i="2"/>
  <c r="W37" i="2"/>
  <c r="AA36" i="2" s="1"/>
  <c r="W38" i="2"/>
  <c r="W39" i="2"/>
  <c r="W40" i="2"/>
  <c r="X37" i="2"/>
  <c r="X38" i="2"/>
  <c r="AB36" i="2" s="1"/>
  <c r="X39" i="2"/>
  <c r="X40" i="2"/>
  <c r="Y37" i="2"/>
  <c r="Y38" i="2"/>
  <c r="AC36" i="2" s="1"/>
  <c r="Y39" i="2"/>
  <c r="Y40" i="2"/>
  <c r="AE36" i="2"/>
  <c r="AI36" i="2" s="1"/>
  <c r="AF36" i="2"/>
  <c r="AJ36" i="2" s="1"/>
  <c r="AG36" i="2"/>
  <c r="AK36" i="2" s="1"/>
  <c r="AH36" i="2"/>
  <c r="AL36" i="2" s="1"/>
  <c r="AE37" i="2"/>
  <c r="AE38" i="2"/>
  <c r="AE39" i="2"/>
  <c r="AF37" i="2"/>
  <c r="AF38" i="2"/>
  <c r="AF39" i="2"/>
  <c r="AG37" i="2"/>
  <c r="AG38" i="2"/>
  <c r="AG39" i="2"/>
  <c r="AH37" i="2"/>
  <c r="AH38" i="2"/>
  <c r="AH39" i="2"/>
  <c r="V41" i="2"/>
  <c r="W41" i="2"/>
  <c r="X41" i="2"/>
  <c r="AB41" i="2" s="1"/>
  <c r="Y41" i="2"/>
  <c r="V42" i="2"/>
  <c r="Z41" i="2"/>
  <c r="V43" i="2"/>
  <c r="V44" i="2"/>
  <c r="V45" i="2"/>
  <c r="W42" i="2"/>
  <c r="AA41" i="2" s="1"/>
  <c r="W43" i="2"/>
  <c r="W44" i="2"/>
  <c r="W45" i="2"/>
  <c r="X42" i="2"/>
  <c r="X43" i="2"/>
  <c r="X44" i="2"/>
  <c r="X45" i="2"/>
  <c r="Y42" i="2"/>
  <c r="AC41" i="2" s="1"/>
  <c r="Y43" i="2"/>
  <c r="Y44" i="2"/>
  <c r="Y45" i="2"/>
  <c r="AE41" i="2"/>
  <c r="AI41" i="2" s="1"/>
  <c r="AF41" i="2"/>
  <c r="AJ41" i="2"/>
  <c r="AG41" i="2"/>
  <c r="AH41" i="2"/>
  <c r="AL41" i="2" s="1"/>
  <c r="AE42" i="2"/>
  <c r="AE43" i="2"/>
  <c r="AE44" i="2"/>
  <c r="AF42" i="2"/>
  <c r="AF43" i="2"/>
  <c r="AF44" i="2"/>
  <c r="AG42" i="2"/>
  <c r="AG43" i="2"/>
  <c r="AK41" i="2" s="1"/>
  <c r="AG44" i="2"/>
  <c r="AH42" i="2"/>
  <c r="AH43" i="2"/>
  <c r="AH44" i="2"/>
  <c r="V46" i="2"/>
  <c r="W46" i="2"/>
  <c r="X46" i="2"/>
  <c r="Y46" i="2"/>
  <c r="V47" i="2"/>
  <c r="V48" i="2"/>
  <c r="V49" i="2"/>
  <c r="Z46" i="2" s="1"/>
  <c r="V50" i="2"/>
  <c r="W47" i="2"/>
  <c r="AA46" i="2"/>
  <c r="W48" i="2"/>
  <c r="W49" i="2"/>
  <c r="W50" i="2"/>
  <c r="X47" i="2"/>
  <c r="AB46" i="2" s="1"/>
  <c r="X48" i="2"/>
  <c r="X49" i="2"/>
  <c r="X50" i="2"/>
  <c r="Y47" i="2"/>
  <c r="Y48" i="2"/>
  <c r="Y49" i="2"/>
  <c r="AC46" i="2" s="1"/>
  <c r="Y50" i="2"/>
  <c r="AE46" i="2"/>
  <c r="AI46" i="2" s="1"/>
  <c r="AF46" i="2"/>
  <c r="AG46" i="2"/>
  <c r="AH46" i="2"/>
  <c r="AE47" i="2"/>
  <c r="AE48" i="2"/>
  <c r="AE49" i="2"/>
  <c r="AF47" i="2"/>
  <c r="AJ46" i="2" s="1"/>
  <c r="AF48" i="2"/>
  <c r="AF49" i="2"/>
  <c r="AG47" i="2"/>
  <c r="AG48" i="2"/>
  <c r="AK46" i="2" s="1"/>
  <c r="AG49" i="2"/>
  <c r="AH47" i="2"/>
  <c r="AL46" i="2" s="1"/>
  <c r="AH48" i="2"/>
  <c r="AH49" i="2"/>
  <c r="V51" i="2"/>
  <c r="Z51" i="2" s="1"/>
  <c r="W51" i="2"/>
  <c r="X51" i="2"/>
  <c r="Y51" i="2"/>
  <c r="V52" i="2"/>
  <c r="V53" i="2"/>
  <c r="V54" i="2"/>
  <c r="V55" i="2"/>
  <c r="W52" i="2"/>
  <c r="AA51" i="2" s="1"/>
  <c r="W53" i="2"/>
  <c r="W54" i="2"/>
  <c r="W55" i="2"/>
  <c r="X52" i="2"/>
  <c r="X53" i="2"/>
  <c r="AB51" i="2" s="1"/>
  <c r="X54" i="2"/>
  <c r="X55" i="2"/>
  <c r="Y52" i="2"/>
  <c r="Y53" i="2"/>
  <c r="AC51" i="2" s="1"/>
  <c r="Y54" i="2"/>
  <c r="Y55" i="2"/>
  <c r="AE51" i="2"/>
  <c r="AI51" i="2" s="1"/>
  <c r="AF51" i="2"/>
  <c r="AJ51" i="2" s="1"/>
  <c r="AG51" i="2"/>
  <c r="AK51" i="2" s="1"/>
  <c r="AH51" i="2"/>
  <c r="AL51" i="2" s="1"/>
  <c r="AE52" i="2"/>
  <c r="AE53" i="2"/>
  <c r="AE54" i="2"/>
  <c r="AF52" i="2"/>
  <c r="AF53" i="2"/>
  <c r="AF54" i="2"/>
  <c r="AG52" i="2"/>
  <c r="AG53" i="2"/>
  <c r="AG54" i="2"/>
  <c r="AH52" i="2"/>
  <c r="AH53" i="2"/>
  <c r="AH54" i="2"/>
  <c r="V56" i="2"/>
  <c r="W56" i="2"/>
  <c r="X56" i="2"/>
  <c r="AB56" i="2" s="1"/>
  <c r="Y56" i="2"/>
  <c r="V57" i="2"/>
  <c r="Z56" i="2"/>
  <c r="V58" i="2"/>
  <c r="V59" i="2"/>
  <c r="V60" i="2"/>
  <c r="W57" i="2"/>
  <c r="AA56" i="2" s="1"/>
  <c r="W58" i="2"/>
  <c r="W59" i="2"/>
  <c r="W60" i="2"/>
  <c r="X57" i="2"/>
  <c r="X58" i="2"/>
  <c r="X59" i="2"/>
  <c r="X60" i="2"/>
  <c r="Y57" i="2"/>
  <c r="AC56" i="2" s="1"/>
  <c r="Y58" i="2"/>
  <c r="Y59" i="2"/>
  <c r="Y60" i="2"/>
  <c r="AE56" i="2"/>
  <c r="AI56" i="2" s="1"/>
  <c r="AF56" i="2"/>
  <c r="AG56" i="2"/>
  <c r="AH56" i="2"/>
  <c r="AL56" i="2" s="1"/>
  <c r="AE57" i="2"/>
  <c r="AE58" i="2"/>
  <c r="AE59" i="2"/>
  <c r="AF57" i="2"/>
  <c r="AJ56" i="2" s="1"/>
  <c r="AF58" i="2"/>
  <c r="AF59" i="2"/>
  <c r="AG57" i="2"/>
  <c r="AG58" i="2"/>
  <c r="AK56" i="2" s="1"/>
  <c r="AG59" i="2"/>
  <c r="AH57" i="2"/>
  <c r="AH58" i="2"/>
  <c r="AH59" i="2"/>
  <c r="V61" i="2"/>
  <c r="W61" i="2"/>
  <c r="X61" i="2"/>
  <c r="Y61" i="2"/>
  <c r="V62" i="2"/>
  <c r="V63" i="2"/>
  <c r="V64" i="2"/>
  <c r="Z61" i="2" s="1"/>
  <c r="V65" i="2"/>
  <c r="W62" i="2"/>
  <c r="AA61" i="2"/>
  <c r="W63" i="2"/>
  <c r="W64" i="2"/>
  <c r="W65" i="2"/>
  <c r="X62" i="2"/>
  <c r="X63" i="2"/>
  <c r="X64" i="2"/>
  <c r="X65" i="2"/>
  <c r="AB61" i="2"/>
  <c r="Y62" i="2"/>
  <c r="Y63" i="2"/>
  <c r="Y64" i="2"/>
  <c r="AC61" i="2" s="1"/>
  <c r="Y65" i="2"/>
  <c r="AE61" i="2"/>
  <c r="AI61" i="2" s="1"/>
  <c r="AF61" i="2"/>
  <c r="AG61" i="2"/>
  <c r="AH61" i="2"/>
  <c r="AE62" i="2"/>
  <c r="AE63" i="2"/>
  <c r="AE64" i="2"/>
  <c r="AF62" i="2"/>
  <c r="AJ61" i="2" s="1"/>
  <c r="AF63" i="2"/>
  <c r="AF64" i="2"/>
  <c r="AG62" i="2"/>
  <c r="AG63" i="2"/>
  <c r="AK61" i="2" s="1"/>
  <c r="AG64" i="2"/>
  <c r="AH62" i="2"/>
  <c r="AL61" i="2" s="1"/>
  <c r="AH63" i="2"/>
  <c r="AH64" i="2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S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</calcChain>
</file>

<file path=xl/sharedStrings.xml><?xml version="1.0" encoding="utf-8"?>
<sst xmlns="http://schemas.openxmlformats.org/spreadsheetml/2006/main" count="530" uniqueCount="129">
  <si>
    <t>DEPTH</t>
  </si>
  <si>
    <t>MEAN C</t>
  </si>
  <si>
    <t>MEAN P</t>
  </si>
  <si>
    <t>INT.CHL</t>
  </si>
  <si>
    <t>DATE</t>
  </si>
  <si>
    <t>ID</t>
  </si>
  <si>
    <t>CHL</t>
  </si>
  <si>
    <t>PHAEO</t>
  </si>
  <si>
    <t>J. DAY</t>
  </si>
  <si>
    <t>Date</t>
  </si>
  <si>
    <t>Time(L)</t>
  </si>
  <si>
    <t>Cruise#</t>
  </si>
  <si>
    <t>Platform</t>
  </si>
  <si>
    <t>CTDFName</t>
  </si>
  <si>
    <t>Sequence</t>
  </si>
  <si>
    <t>INT.CHL (0-BOT)</t>
  </si>
  <si>
    <t>INT. CHL (0-50)</t>
  </si>
  <si>
    <t>COLUMN</t>
  </si>
  <si>
    <t>0 - 50m</t>
  </si>
  <si>
    <t>LATITUDE: 44 56.00</t>
  </si>
  <si>
    <t>Pandalus</t>
  </si>
  <si>
    <t>Time(Z)</t>
  </si>
  <si>
    <t xml:space="preserve">Nutrient </t>
  </si>
  <si>
    <t xml:space="preserve">Integrating </t>
  </si>
  <si>
    <t>Column</t>
  </si>
  <si>
    <t>Discrete</t>
  </si>
  <si>
    <t>Depth</t>
  </si>
  <si>
    <t>Range</t>
  </si>
  <si>
    <t>0 - 50 M</t>
  </si>
  <si>
    <t>Nutrients</t>
  </si>
  <si>
    <t>Values</t>
  </si>
  <si>
    <t>Integrated</t>
  </si>
  <si>
    <t>N</t>
  </si>
  <si>
    <t>S</t>
  </si>
  <si>
    <t>P</t>
  </si>
  <si>
    <t>Orion Meter</t>
  </si>
  <si>
    <t>Oxygen</t>
  </si>
  <si>
    <t>uMol/l</t>
  </si>
  <si>
    <t>TIME</t>
  </si>
  <si>
    <t>VESSEL</t>
  </si>
  <si>
    <t>LONGITUDE: 66 51.00</t>
  </si>
  <si>
    <t>Amm.</t>
  </si>
  <si>
    <t>Nitrate</t>
  </si>
  <si>
    <t>Nitrite</t>
  </si>
  <si>
    <t>ml/l</t>
  </si>
  <si>
    <t>In Situ</t>
  </si>
  <si>
    <t>BOTTLE</t>
  </si>
  <si>
    <t>:</t>
  </si>
  <si>
    <t>EXTRACTED CHLOROPHYLL &amp; NUTRIENTS</t>
  </si>
  <si>
    <t>Silicate</t>
  </si>
  <si>
    <t>1uM_depth</t>
  </si>
  <si>
    <t>% Sat</t>
  </si>
  <si>
    <t>Phosphate</t>
  </si>
  <si>
    <t>Salinometer</t>
  </si>
  <si>
    <t>Salinity</t>
  </si>
  <si>
    <t>&gt;50m</t>
  </si>
  <si>
    <t>Ammon.</t>
  </si>
  <si>
    <t>LATITUDE: 44 59.599</t>
  </si>
  <si>
    <t>LONGITUDE: 66 44.3598</t>
  </si>
  <si>
    <t>Vector</t>
  </si>
  <si>
    <t>P5</t>
  </si>
  <si>
    <t>Wolves</t>
  </si>
  <si>
    <t>Amm</t>
  </si>
  <si>
    <t>Fundy Spray</t>
  </si>
  <si>
    <t>Viola M Davidson</t>
  </si>
  <si>
    <t>Prince 5</t>
  </si>
  <si>
    <t>Viola__Davidson</t>
  </si>
  <si>
    <t>FIXED STATION PRINCE 5 CHL RESULTS 2011</t>
  </si>
  <si>
    <t>FIXED STATION 'The Wolves' CHL RESULTS 2011</t>
  </si>
  <si>
    <t>BCD2011669</t>
  </si>
  <si>
    <t>11669601.hex</t>
  </si>
  <si>
    <t>116696101.hex</t>
  </si>
  <si>
    <t>11669602.hex</t>
  </si>
  <si>
    <t>116696102.hex</t>
  </si>
  <si>
    <t>11669603.hex</t>
  </si>
  <si>
    <t>116696103.hex</t>
  </si>
  <si>
    <t>11669604.hex</t>
  </si>
  <si>
    <t>116696104.hex</t>
  </si>
  <si>
    <t>11669605.hex</t>
  </si>
  <si>
    <t>116696105.hex</t>
  </si>
  <si>
    <t>11669606.hex</t>
  </si>
  <si>
    <t>116696106.hex</t>
  </si>
  <si>
    <t>11669607.hex</t>
  </si>
  <si>
    <t>116696107.hex</t>
  </si>
  <si>
    <t>11669608.hex</t>
  </si>
  <si>
    <t>116696108.hex</t>
  </si>
  <si>
    <t>11669609.hex</t>
  </si>
  <si>
    <t>116696109.hex</t>
  </si>
  <si>
    <t>116696010.hex</t>
  </si>
  <si>
    <t>116696110.hex</t>
  </si>
  <si>
    <t>116696011.hex</t>
  </si>
  <si>
    <t>116696111.hex</t>
  </si>
  <si>
    <t>116696012.hex</t>
  </si>
  <si>
    <t>116696112.hex</t>
  </si>
  <si>
    <t>Sampling Diary P5</t>
  </si>
  <si>
    <t>Weird filters for chl</t>
  </si>
  <si>
    <t>Modifications to "P5_PLT" sheet for headers made so they could be easily read by Gordana Lazin's R script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</si>
  <si>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</si>
  <si>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</si>
  <si>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</si>
  <si>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Inna Yashayaeva</t>
  </si>
  <si>
    <r>
      <t xml:space="preserve">This file was created using information from original file </t>
    </r>
    <r>
      <rPr>
        <b/>
        <sz val="10"/>
        <color indexed="8"/>
        <rFont val="Arial"/>
        <family val="2"/>
      </rPr>
      <t>Prince5_chlsum_2011.xls</t>
    </r>
    <r>
      <rPr>
        <sz val="10"/>
        <rFont val="Arial"/>
        <family val="2"/>
      </rPr>
      <t xml:space="preserve"> located in \\dcnsbiona01a\BIODataSvcSrc\BIOCHEMInventory\Data_by_Year_and_Cruise\2010+\2011\BCD2011669\Files from BIOdatainfo</t>
    </r>
  </si>
  <si>
    <t>sdate</t>
  </si>
  <si>
    <t>stime</t>
  </si>
  <si>
    <t>vessel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</si>
  <si>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</si>
  <si>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</si>
  <si>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</si>
  <si>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</si>
  <si>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</si>
  <si>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</si>
  <si>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</si>
  <si>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</si>
  <si>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j_day</t>
  </si>
  <si>
    <t>O2_Electrode</t>
  </si>
  <si>
    <t>o2_ml</t>
  </si>
  <si>
    <t>o2_um</t>
  </si>
  <si>
    <t>SiO4_Tech_F</t>
  </si>
  <si>
    <t>PO4_Tech_F</t>
  </si>
  <si>
    <t>NH3_Tech_F</t>
  </si>
  <si>
    <t>NO2_Tech_F</t>
  </si>
  <si>
    <t>Salinity_Sal_PSS</t>
  </si>
  <si>
    <t>Reid Steele, August 12 2020</t>
  </si>
  <si>
    <t xml:space="preserve">Prince 5 biolsums from 2001-2013 list NO3_Tech_F as the nitrate method, whereas all other rebooted nitrate methods use NO2NO3_Tech_F. </t>
  </si>
  <si>
    <t>The biochem reload group decided to use NO2NO3_Tech_F for sake of consistency based on the following email from Jeff Spry:</t>
  </si>
  <si>
    <t xml:space="preserve">That refers to the analysis method mostly. All the fixed stations and at sea mission samples (all AZMP really) are handled in the same way. </t>
  </si>
  <si>
    <t xml:space="preserve">We say the ‘nitrate’ concentration but it is really NO3 and a very small amount of NO2. Both are correct but someone decided to be more descriptive with  NO2NO3 version. </t>
  </si>
  <si>
    <t>Thus, I have changed NO3_Tech_F to NO2NO3_Tech_F in MAP and BIOLSUMS_FOR_RELOAD</t>
  </si>
  <si>
    <t>NO2NO3_Tech_F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</si>
</sst>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[$-1009]d\-mmm\-yy;@"/>
    <numFmt numFmtId="166" formatCode="0.0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1"/>
      <color rgb="FF1F497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2" fontId="1" fillId="0" borderId="0"/>
  </cellStyleXfs>
  <cellXfs count="75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5" fontId="0" fillId="0" borderId="0" xfId="0" applyNumberFormat="1"/>
    <xf numFmtId="1" fontId="0" fillId="0" borderId="0" xfId="0" applyNumberFormat="1"/>
    <xf numFmtId="0" fontId="2" fillId="0" borderId="0" xfId="0" applyFont="1"/>
    <xf numFmtId="14" fontId="0" fillId="0" borderId="0" xfId="0" applyNumberFormat="1"/>
    <xf numFmtId="15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164" fontId="2" fillId="0" borderId="0" xfId="0" applyNumberFormat="1" applyFont="1"/>
    <xf numFmtId="15" fontId="2" fillId="0" borderId="0" xfId="0" applyNumberFormat="1" applyFont="1"/>
    <xf numFmtId="14" fontId="2" fillId="0" borderId="0" xfId="0" applyNumberFormat="1" applyFont="1"/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/>
    <xf numFmtId="164" fontId="0" fillId="0" borderId="0" xfId="0" applyNumberFormat="1" applyAlignment="1"/>
    <xf numFmtId="0" fontId="2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left"/>
    </xf>
    <xf numFmtId="15" fontId="3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5" fillId="0" borderId="0" xfId="0" applyFont="1"/>
    <xf numFmtId="16" fontId="5" fillId="0" borderId="0" xfId="0" applyNumberFormat="1" applyFont="1"/>
    <xf numFmtId="49" fontId="5" fillId="0" borderId="0" xfId="0" applyNumberFormat="1" applyFont="1" applyAlignment="1">
      <alignment horizontal="center"/>
    </xf>
    <xf numFmtId="2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1" fontId="3" fillId="2" borderId="0" xfId="0" applyNumberFormat="1" applyFont="1" applyFill="1"/>
    <xf numFmtId="164" fontId="2" fillId="2" borderId="0" xfId="0" applyNumberFormat="1" applyFont="1" applyFill="1"/>
    <xf numFmtId="164" fontId="0" fillId="2" borderId="0" xfId="0" applyNumberFormat="1" applyFill="1"/>
    <xf numFmtId="15" fontId="0" fillId="2" borderId="0" xfId="0" applyNumberForma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3" fillId="2" borderId="0" xfId="0" applyNumberFormat="1" applyFont="1" applyFill="1" applyAlignment="1">
      <alignment horizontal="left"/>
    </xf>
    <xf numFmtId="15" fontId="0" fillId="2" borderId="0" xfId="0" applyNumberFormat="1" applyFill="1"/>
    <xf numFmtId="164" fontId="1" fillId="0" borderId="0" xfId="0" applyNumberFormat="1" applyFont="1" applyAlignment="1">
      <alignment horizontal="center"/>
    </xf>
    <xf numFmtId="15" fontId="0" fillId="0" borderId="0" xfId="0" applyNumberFormat="1" applyFill="1" applyAlignment="1">
      <alignment horizontal="center"/>
    </xf>
    <xf numFmtId="15" fontId="0" fillId="0" borderId="0" xfId="0" applyNumberFormat="1" applyAlignment="1">
      <alignment horizontal="left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5" fontId="8" fillId="0" borderId="0" xfId="0" applyNumberFormat="1" applyFont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0" xfId="0" applyNumberFormat="1" applyFont="1" applyBorder="1"/>
    <xf numFmtId="0" fontId="8" fillId="0" borderId="0" xfId="0" applyFont="1" applyBorder="1"/>
    <xf numFmtId="166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1" fillId="0" borderId="0" xfId="0" applyFont="1"/>
    <xf numFmtId="0" fontId="9" fillId="0" borderId="0" xfId="0" applyFont="1" applyAlignment="1">
      <alignment vertical="center"/>
    </xf>
  </cellXfs>
  <cellStyles count="2">
    <cellStyle name="Fixe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0"/>
  <sheetViews>
    <sheetView zoomScale="75" workbookViewId="0">
      <pane xSplit="1" topLeftCell="B1" activePane="topRight" state="frozen"/>
      <selection pane="topRight" activeCell="B3" sqref="B3"/>
    </sheetView>
  </sheetViews>
  <sheetFormatPr defaultColWidth="9.109375" defaultRowHeight="13.2" x14ac:dyDescent="0.25"/>
  <cols>
    <col min="1" max="1" width="18.109375" style="11" customWidth="1"/>
    <col min="2" max="2" width="12.88671875" style="12" customWidth="1"/>
    <col min="3" max="3" width="11.6640625" style="12" customWidth="1"/>
    <col min="4" max="5" width="12.33203125" style="3" customWidth="1"/>
    <col min="6" max="6" width="12.109375" style="3" customWidth="1"/>
    <col min="7" max="7" width="9.109375" style="3"/>
    <col min="8" max="8" width="11.5546875" style="3" customWidth="1"/>
    <col min="9" max="9" width="9.109375" style="3"/>
    <col min="10" max="10" width="11.33203125" style="3" customWidth="1"/>
    <col min="11" max="11" width="10.109375" style="3" customWidth="1"/>
    <col min="12" max="12" width="11" style="3" customWidth="1"/>
    <col min="13" max="13" width="9.109375" style="3"/>
    <col min="14" max="14" width="11.44140625" style="3" customWidth="1"/>
    <col min="15" max="15" width="9.109375" style="3"/>
    <col min="16" max="16" width="12" style="3" customWidth="1"/>
    <col min="17" max="17" width="9.109375" style="3"/>
    <col min="18" max="18" width="11.44140625" style="3" bestFit="1" customWidth="1"/>
    <col min="19" max="19" width="9.109375" style="3"/>
    <col min="20" max="20" width="11.5546875" style="3" customWidth="1"/>
    <col min="21" max="21" width="9.109375" style="3"/>
    <col min="22" max="22" width="11.5546875" style="3" customWidth="1"/>
    <col min="23" max="23" width="9.109375" style="3"/>
    <col min="24" max="24" width="10.88671875" style="3" customWidth="1"/>
    <col min="25" max="25" width="9.109375" style="3"/>
    <col min="26" max="26" width="11.5546875" style="3" bestFit="1" customWidth="1"/>
    <col min="27" max="27" width="9.109375" style="3"/>
    <col min="28" max="28" width="11.44140625" style="3" bestFit="1" customWidth="1"/>
    <col min="29" max="29" width="9.109375" style="3"/>
    <col min="30" max="30" width="11.109375" style="3" bestFit="1" customWidth="1"/>
    <col min="31" max="31" width="9.109375" style="3"/>
    <col min="32" max="32" width="11.109375" style="3" bestFit="1" customWidth="1"/>
    <col min="33" max="33" width="9.109375" style="3"/>
    <col min="34" max="34" width="12.6640625" style="3" customWidth="1"/>
    <col min="35" max="16384" width="9.109375" style="3"/>
  </cols>
  <sheetData>
    <row r="1" spans="1:41" x14ac:dyDescent="0.25">
      <c r="A1" s="11" t="s">
        <v>65</v>
      </c>
    </row>
    <row r="2" spans="1:41" s="20" customFormat="1" x14ac:dyDescent="0.25">
      <c r="A2" s="24" t="s">
        <v>4</v>
      </c>
      <c r="B2" s="25">
        <v>40560</v>
      </c>
      <c r="D2" s="25">
        <v>40591</v>
      </c>
      <c r="F2" s="25">
        <v>40617</v>
      </c>
      <c r="H2" s="25">
        <v>40648</v>
      </c>
      <c r="J2" s="25">
        <v>40681</v>
      </c>
      <c r="L2" s="25">
        <v>40710</v>
      </c>
      <c r="N2" s="25">
        <v>40736</v>
      </c>
      <c r="P2" s="25">
        <v>40770</v>
      </c>
      <c r="R2" s="25">
        <v>40798</v>
      </c>
      <c r="T2" s="25">
        <v>40827</v>
      </c>
      <c r="V2" s="25">
        <v>40865</v>
      </c>
      <c r="X2" s="25">
        <v>40889</v>
      </c>
      <c r="Z2" s="25"/>
      <c r="AB2" s="25"/>
      <c r="AD2" s="25"/>
      <c r="AF2" s="25"/>
      <c r="AH2" s="25"/>
    </row>
    <row r="3" spans="1:41" x14ac:dyDescent="0.25">
      <c r="A3" s="11" t="s">
        <v>0</v>
      </c>
      <c r="B3" s="12" t="s">
        <v>1</v>
      </c>
      <c r="C3" s="12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1</v>
      </c>
      <c r="I3" s="3" t="s">
        <v>2</v>
      </c>
      <c r="J3" s="3" t="s">
        <v>1</v>
      </c>
      <c r="K3" s="3" t="s">
        <v>2</v>
      </c>
      <c r="L3" s="3" t="s">
        <v>1</v>
      </c>
      <c r="M3" s="3" t="s">
        <v>2</v>
      </c>
      <c r="N3" s="3" t="s">
        <v>1</v>
      </c>
      <c r="O3" s="3" t="s">
        <v>2</v>
      </c>
      <c r="P3" s="3" t="s">
        <v>1</v>
      </c>
      <c r="Q3" s="3" t="s">
        <v>2</v>
      </c>
      <c r="R3" s="3" t="s">
        <v>1</v>
      </c>
      <c r="S3" s="3" t="s">
        <v>2</v>
      </c>
      <c r="T3" s="3" t="s">
        <v>1</v>
      </c>
      <c r="U3" s="3" t="s">
        <v>2</v>
      </c>
      <c r="V3" s="3" t="s">
        <v>1</v>
      </c>
      <c r="W3" s="3" t="s">
        <v>2</v>
      </c>
      <c r="X3" s="3" t="s">
        <v>1</v>
      </c>
      <c r="Y3" s="3" t="s">
        <v>2</v>
      </c>
      <c r="Z3" s="3" t="s">
        <v>1</v>
      </c>
      <c r="AA3" s="3" t="s">
        <v>2</v>
      </c>
      <c r="AB3" s="3" t="s">
        <v>1</v>
      </c>
      <c r="AC3" s="3" t="s">
        <v>2</v>
      </c>
      <c r="AD3" s="3" t="s">
        <v>1</v>
      </c>
      <c r="AE3" s="3" t="s">
        <v>2</v>
      </c>
      <c r="AF3" s="3" t="s">
        <v>1</v>
      </c>
      <c r="AG3" s="3" t="s">
        <v>2</v>
      </c>
      <c r="AH3" s="3" t="s">
        <v>1</v>
      </c>
      <c r="AI3" s="3" t="s">
        <v>2</v>
      </c>
      <c r="AJ3" s="3" t="s">
        <v>1</v>
      </c>
      <c r="AK3" s="3" t="s">
        <v>2</v>
      </c>
      <c r="AL3" s="3" t="s">
        <v>1</v>
      </c>
      <c r="AM3" s="3" t="s">
        <v>2</v>
      </c>
      <c r="AN3" s="3" t="s">
        <v>1</v>
      </c>
      <c r="AO3" s="3" t="s">
        <v>2</v>
      </c>
    </row>
    <row r="4" spans="1:41" x14ac:dyDescent="0.25">
      <c r="A4" s="11">
        <v>1</v>
      </c>
      <c r="B4" s="16">
        <v>0.2550716417910448</v>
      </c>
      <c r="C4" s="15">
        <v>0.33086435820895516</v>
      </c>
      <c r="D4" s="16">
        <v>0.2824007462686568</v>
      </c>
      <c r="E4" s="15">
        <v>0.19367225373134331</v>
      </c>
      <c r="F4" s="16">
        <v>0.40082686567164183</v>
      </c>
      <c r="G4" s="15">
        <v>0.22173013432835811</v>
      </c>
      <c r="H4" s="16">
        <v>0.46150565853658537</v>
      </c>
      <c r="I4" s="27">
        <v>0.17552598546341455</v>
      </c>
      <c r="J4" s="16">
        <v>0.84317182857142858</v>
      </c>
      <c r="K4" s="27">
        <v>0.20362790422857166</v>
      </c>
      <c r="L4" s="16">
        <v>2.4799171428571429</v>
      </c>
      <c r="M4" s="27">
        <v>1.0021154411428568</v>
      </c>
      <c r="N4" s="16">
        <v>3.3915023972125433</v>
      </c>
      <c r="O4" s="27">
        <v>0.87872733078745713</v>
      </c>
      <c r="P4" s="16">
        <v>4.6496403832752611</v>
      </c>
      <c r="Q4" s="27">
        <v>0.56255178472473855</v>
      </c>
      <c r="R4" s="16">
        <v>0.75351328571428555</v>
      </c>
      <c r="S4" s="27">
        <v>0.38526466628571421</v>
      </c>
      <c r="T4" s="16">
        <v>0.84412564285714264</v>
      </c>
      <c r="U4" s="15">
        <v>0.35487614314285715</v>
      </c>
      <c r="V4" s="16">
        <v>0.65813185714285694</v>
      </c>
      <c r="W4" s="15">
        <v>0.32734906285714299</v>
      </c>
      <c r="X4" s="16">
        <v>0.60435264808362377</v>
      </c>
      <c r="Y4" s="15">
        <v>0.25658615791637635</v>
      </c>
      <c r="Z4" s="16"/>
      <c r="AA4" s="16"/>
      <c r="AB4" s="21"/>
      <c r="AC4" s="21"/>
      <c r="AD4" s="16"/>
      <c r="AE4" s="16"/>
      <c r="AF4" s="16"/>
      <c r="AG4" s="16"/>
      <c r="AH4" s="21"/>
      <c r="AI4" s="21"/>
      <c r="AJ4" s="21"/>
      <c r="AK4" s="21"/>
      <c r="AL4" s="16"/>
      <c r="AM4" s="15"/>
      <c r="AN4"/>
      <c r="AO4"/>
    </row>
    <row r="5" spans="1:41" x14ac:dyDescent="0.25">
      <c r="A5" s="11">
        <v>10</v>
      </c>
      <c r="B5" s="16">
        <v>0.24596194029850749</v>
      </c>
      <c r="C5" s="15">
        <v>0.15686905970149248</v>
      </c>
      <c r="D5" s="16">
        <v>0.30062014925373143</v>
      </c>
      <c r="E5" s="15">
        <v>0.21207385074626858</v>
      </c>
      <c r="F5" s="16">
        <v>0.40082686567164183</v>
      </c>
      <c r="G5" s="15">
        <v>0.20952313432835815</v>
      </c>
      <c r="H5" s="16">
        <v>0.35711747386759579</v>
      </c>
      <c r="I5" s="27">
        <v>0.15376929013240428</v>
      </c>
      <c r="J5" s="16">
        <v>0.47798800348432052</v>
      </c>
      <c r="K5" s="27">
        <v>0.18427261651567947</v>
      </c>
      <c r="L5" s="16">
        <v>2.3463831428571424</v>
      </c>
      <c r="M5" s="27">
        <v>0.8290553771428576</v>
      </c>
      <c r="N5" s="16">
        <v>3.0085908362369338</v>
      </c>
      <c r="O5" s="27">
        <v>0.69646142776306641</v>
      </c>
      <c r="P5" s="16">
        <v>1.535641</v>
      </c>
      <c r="Q5" s="27">
        <v>0.64336681200000012</v>
      </c>
      <c r="R5" s="16">
        <v>0.76305142857142849</v>
      </c>
      <c r="S5" s="27">
        <v>0.41952567542857139</v>
      </c>
      <c r="T5" s="16">
        <v>0.70582257142857119</v>
      </c>
      <c r="U5" s="15">
        <v>0.34535707657142867</v>
      </c>
      <c r="V5" s="16">
        <v>0.78689678571428567</v>
      </c>
      <c r="W5" s="15">
        <v>0.31355690828571448</v>
      </c>
      <c r="X5" s="16">
        <v>0.34887630139372822</v>
      </c>
      <c r="Y5" s="15">
        <v>0.23769739060627179</v>
      </c>
      <c r="Z5" s="16"/>
      <c r="AA5" s="16"/>
      <c r="AB5" s="21"/>
      <c r="AC5" s="21"/>
      <c r="AD5" s="16"/>
      <c r="AE5" s="16"/>
      <c r="AF5" s="16"/>
      <c r="AG5" s="16"/>
      <c r="AH5" s="21"/>
      <c r="AI5" s="21"/>
      <c r="AJ5" s="21"/>
      <c r="AK5" s="21"/>
      <c r="AL5" s="16"/>
      <c r="AM5" s="15"/>
      <c r="AN5"/>
      <c r="AO5"/>
    </row>
    <row r="6" spans="1:41" x14ac:dyDescent="0.25">
      <c r="A6" s="11">
        <v>25</v>
      </c>
      <c r="B6" s="16">
        <v>0.2550716417910448</v>
      </c>
      <c r="C6" s="15">
        <v>0.18438035820895526</v>
      </c>
      <c r="D6" s="16">
        <v>0.30062014925373143</v>
      </c>
      <c r="E6" s="15">
        <v>0.18765985074626854</v>
      </c>
      <c r="F6" s="16">
        <v>0.36438805970149257</v>
      </c>
      <c r="G6" s="15">
        <v>0.20934094029850739</v>
      </c>
      <c r="H6" s="16">
        <v>0.34887630139372816</v>
      </c>
      <c r="I6" s="27">
        <v>0.16831770660627196</v>
      </c>
      <c r="J6" s="16">
        <v>0.41480568118466898</v>
      </c>
      <c r="K6" s="27">
        <v>0.2443013168153311</v>
      </c>
      <c r="L6" s="16">
        <v>1.9610421714285711</v>
      </c>
      <c r="M6" s="27">
        <v>0.77640482857142867</v>
      </c>
      <c r="N6" s="16">
        <v>2.9538891846689896</v>
      </c>
      <c r="O6" s="27">
        <v>0.87675807133101091</v>
      </c>
      <c r="P6" s="16">
        <v>1.3734925714285708</v>
      </c>
      <c r="Q6" s="27">
        <v>0.663167996571429</v>
      </c>
      <c r="R6" s="16">
        <v>0.85843285714285711</v>
      </c>
      <c r="S6" s="27">
        <v>0.38984297485714281</v>
      </c>
      <c r="T6" s="16">
        <v>0.66766999999999976</v>
      </c>
      <c r="U6" s="15">
        <v>0.35066028400000016</v>
      </c>
      <c r="V6" s="16">
        <v>0.64859371428571411</v>
      </c>
      <c r="W6" s="15">
        <v>0.33688720571428599</v>
      </c>
      <c r="X6" s="16">
        <v>0.33788807142857147</v>
      </c>
      <c r="Y6" s="15">
        <v>0.22976388857142846</v>
      </c>
      <c r="Z6" s="16"/>
      <c r="AA6" s="16"/>
      <c r="AB6" s="21"/>
      <c r="AC6" s="21"/>
      <c r="AD6" s="16"/>
      <c r="AE6" s="16"/>
      <c r="AF6" s="16"/>
      <c r="AG6" s="16"/>
      <c r="AH6" s="21"/>
      <c r="AI6" s="21"/>
      <c r="AJ6" s="21"/>
      <c r="AK6" s="21"/>
      <c r="AL6" s="16"/>
      <c r="AM6" s="15"/>
      <c r="AN6"/>
      <c r="AO6"/>
    </row>
    <row r="7" spans="1:41" x14ac:dyDescent="0.25">
      <c r="A7" s="11">
        <v>50</v>
      </c>
      <c r="B7" s="16">
        <v>0.24596194029850746</v>
      </c>
      <c r="C7" s="15">
        <v>0.19349005970149261</v>
      </c>
      <c r="D7" s="16">
        <v>0.30062014925373143</v>
      </c>
      <c r="E7" s="15">
        <v>0.19986685074626842</v>
      </c>
      <c r="F7" s="16">
        <v>0.36438805970149252</v>
      </c>
      <c r="G7" s="15">
        <v>0.23375494029850744</v>
      </c>
      <c r="H7" s="16">
        <v>0.34063512891986064</v>
      </c>
      <c r="I7" s="27">
        <v>0.17655887908013942</v>
      </c>
      <c r="J7" s="16">
        <v>0.31865866898954703</v>
      </c>
      <c r="K7" s="27">
        <v>0.37513817101045294</v>
      </c>
      <c r="L7" s="16">
        <v>2.3721441742160283</v>
      </c>
      <c r="M7" s="27">
        <v>0.99645968978397192</v>
      </c>
      <c r="N7" s="16">
        <v>3.1726957909407663</v>
      </c>
      <c r="O7" s="27">
        <v>0.84634395305923371</v>
      </c>
      <c r="P7" s="16">
        <v>1.1636534285714288</v>
      </c>
      <c r="Q7" s="27">
        <v>0.69781053142857108</v>
      </c>
      <c r="R7" s="16">
        <v>0.68674628571428575</v>
      </c>
      <c r="S7" s="27">
        <v>0.4739312422857142</v>
      </c>
      <c r="T7" s="16">
        <v>0.6510526254355401</v>
      </c>
      <c r="U7" s="15">
        <v>5.8512324564460004E-2</v>
      </c>
      <c r="V7" s="16">
        <v>0.8202802857142858</v>
      </c>
      <c r="W7" s="15">
        <v>-0.10854406571428571</v>
      </c>
      <c r="X7" s="16">
        <v>0.30492338153310117</v>
      </c>
      <c r="Y7" s="15">
        <v>0.21542424846689889</v>
      </c>
      <c r="Z7" s="16"/>
      <c r="AA7" s="16"/>
      <c r="AB7" s="21"/>
      <c r="AC7" s="21"/>
      <c r="AD7" s="16"/>
      <c r="AE7" s="16"/>
      <c r="AF7" s="16"/>
      <c r="AG7" s="16"/>
      <c r="AH7" s="21"/>
      <c r="AI7" s="21"/>
      <c r="AJ7" s="21"/>
      <c r="AK7" s="21"/>
      <c r="AL7" s="16"/>
      <c r="AM7" s="15"/>
      <c r="AN7"/>
      <c r="AO7"/>
    </row>
    <row r="8" spans="1:41" x14ac:dyDescent="0.25">
      <c r="A8" s="11">
        <v>95</v>
      </c>
      <c r="B8" s="16">
        <v>0.2368522388059702</v>
      </c>
      <c r="C8" s="15">
        <v>0.20259976119402975</v>
      </c>
      <c r="D8" s="16">
        <v>0.30062014925373143</v>
      </c>
      <c r="E8" s="15">
        <v>0.21207385074626853</v>
      </c>
      <c r="F8" s="16">
        <v>0.34616865671641794</v>
      </c>
      <c r="G8" s="15">
        <v>0.22756034328358202</v>
      </c>
      <c r="H8" s="16">
        <v>0.29668220905923343</v>
      </c>
      <c r="I8" s="27">
        <v>0.19528282294076663</v>
      </c>
      <c r="J8" s="16">
        <v>0.24174105923344946</v>
      </c>
      <c r="K8" s="27">
        <v>0.58450790476655057</v>
      </c>
      <c r="L8" s="16">
        <v>0.3845880487804878</v>
      </c>
      <c r="M8" s="27">
        <v>0.3596667432195122</v>
      </c>
      <c r="N8" s="16">
        <v>1.8694759999999997</v>
      </c>
      <c r="O8" s="27">
        <v>1.0103182440000003</v>
      </c>
      <c r="P8" s="16">
        <v>0.56275042857142854</v>
      </c>
      <c r="Q8" s="27">
        <v>1.024968831428571</v>
      </c>
      <c r="R8" s="16">
        <v>0.46150565853658532</v>
      </c>
      <c r="S8" s="27">
        <v>0.34582157346341469</v>
      </c>
      <c r="T8" s="16">
        <v>0.25272928919860632</v>
      </c>
      <c r="U8" s="15">
        <v>0.28023282880139377</v>
      </c>
      <c r="V8" s="16">
        <v>0.29568242857142857</v>
      </c>
      <c r="W8" s="15">
        <v>0.25180697142857145</v>
      </c>
      <c r="X8" s="16">
        <v>0.2719586916376307</v>
      </c>
      <c r="Y8" s="15">
        <v>0.38084106236236925</v>
      </c>
      <c r="Z8" s="16"/>
      <c r="AA8" s="16"/>
      <c r="AB8" s="21"/>
      <c r="AC8" s="21"/>
      <c r="AD8" s="16"/>
      <c r="AE8" s="16"/>
      <c r="AF8" s="16"/>
      <c r="AG8" s="16"/>
      <c r="AH8" s="21"/>
      <c r="AI8" s="21"/>
      <c r="AJ8" s="21"/>
      <c r="AK8" s="21"/>
      <c r="AL8"/>
      <c r="AM8"/>
      <c r="AN8"/>
      <c r="AO8"/>
    </row>
    <row r="10" spans="1:41" x14ac:dyDescent="0.25">
      <c r="A10" s="11" t="s">
        <v>15</v>
      </c>
      <c r="B10" s="15">
        <f>(B4*5.5)+(B5*12)+(B6*20)+(B7*35)+(B8*22.5)</f>
        <v>23.39371343283582</v>
      </c>
      <c r="C10" s="15">
        <f t="shared" ref="C10:K10" si="0">(C4*5.5)+(C5*12)+(C6*20)+(C7*35)+(C8*22.5)</f>
        <v>18.720436567164178</v>
      </c>
      <c r="D10" s="15">
        <f t="shared" si="0"/>
        <v>28.458707462686576</v>
      </c>
      <c r="E10" s="15">
        <f t="shared" si="0"/>
        <v>19.130282037313417</v>
      </c>
      <c r="F10" s="15">
        <f t="shared" si="0"/>
        <v>34.844608208955222</v>
      </c>
      <c r="G10" s="15">
        <f t="shared" si="0"/>
        <v>21.222142791044767</v>
      </c>
      <c r="H10" s="15">
        <f t="shared" si="0"/>
        <v>32.398796052264807</v>
      </c>
      <c r="I10" s="15">
        <f t="shared" si="0"/>
        <v>16.7504028177352</v>
      </c>
      <c r="J10" s="15">
        <f t="shared" si="0"/>
        <v>35.261641970034844</v>
      </c>
      <c r="K10" s="15">
        <f t="shared" si="0"/>
        <v>34.498515050365157</v>
      </c>
      <c r="L10" s="15">
        <f>(L4*13)+(L6*24.5)+(L7*35)+(L8*22.5)</f>
        <v>171.9627332522648</v>
      </c>
      <c r="M10" s="15">
        <f>(M4*13)+(M6*24.5)+(M7*35)+(M8*22.5)</f>
        <v>75.018009899735176</v>
      </c>
      <c r="N10" s="3">
        <f>(N4*5.5)+(N5*12)+(N6*20)+(N7*35)+(N8*22.5)</f>
        <v>266.94169959581876</v>
      </c>
      <c r="O10" s="3">
        <f>(O4*5.5)+(O5*12)+(O6*20)+(O7*35)+(O8*22.5)</f>
        <v>83.079897726181201</v>
      </c>
      <c r="P10" s="15">
        <f>(P4*5.5)+(P5*12)+(P6*20)+(P7*35)+(P8*22.5)</f>
        <v>124.86032017944251</v>
      </c>
      <c r="Q10" s="15">
        <f>(Q4*5.5)+(Q5*12)+(Q6*20)+(Q7*35)+(Q8*22.5)</f>
        <v>71.56296379855749</v>
      </c>
      <c r="R10" s="15">
        <f t="shared" ref="R10:W10" si="1">(R4*5.5)+(R5*17.5)+(R6*20)+(R7*35)+(R8*22.5)</f>
        <v>69.086377531358877</v>
      </c>
      <c r="S10" s="15">
        <f t="shared" si="1"/>
        <v>41.626093364641108</v>
      </c>
      <c r="T10" s="15">
        <f t="shared" si="1"/>
        <v>58.821236932926823</v>
      </c>
      <c r="U10" s="15">
        <f t="shared" si="1"/>
        <v>23.361943315073177</v>
      </c>
      <c r="V10" s="15">
        <f t="shared" si="1"/>
        <v>65.724957892857134</v>
      </c>
      <c r="W10" s="15">
        <f t="shared" si="1"/>
        <v>15.892024412142867</v>
      </c>
      <c r="X10" s="15">
        <f>(X4*5.5)+(X5*12)+(X6*20)+(X7*35)+(X8*22.5)</f>
        <v>31.059605525261333</v>
      </c>
      <c r="Y10" s="15">
        <f t="shared" ref="Y10:AI10" si="2">(Y4*5.5)+(Y5*12)+(Y6*20)+(Y7*35)+(Y8*22.5)</f>
        <v>24.967642926738669</v>
      </c>
      <c r="Z10" s="3">
        <f t="shared" si="2"/>
        <v>0</v>
      </c>
      <c r="AA10" s="3">
        <f t="shared" si="2"/>
        <v>0</v>
      </c>
      <c r="AB10" s="3">
        <f t="shared" si="2"/>
        <v>0</v>
      </c>
      <c r="AC10" s="3">
        <f t="shared" si="2"/>
        <v>0</v>
      </c>
      <c r="AD10" s="3">
        <f t="shared" si="2"/>
        <v>0</v>
      </c>
      <c r="AE10" s="3">
        <f t="shared" si="2"/>
        <v>0</v>
      </c>
      <c r="AF10" s="3">
        <f t="shared" si="2"/>
        <v>0</v>
      </c>
      <c r="AG10" s="3">
        <f t="shared" si="2"/>
        <v>0</v>
      </c>
      <c r="AH10" s="3">
        <f t="shared" si="2"/>
        <v>0</v>
      </c>
      <c r="AI10" s="3">
        <f t="shared" si="2"/>
        <v>0</v>
      </c>
      <c r="AJ10" s="3">
        <f t="shared" ref="AJ10:AO10" si="3">(AJ4*5.5)+(AJ5*12)+(AJ6*20)+(AJ7*35)+(AJ8*22.5)</f>
        <v>0</v>
      </c>
      <c r="AK10" s="3">
        <f t="shared" si="3"/>
        <v>0</v>
      </c>
      <c r="AL10" s="3">
        <f t="shared" si="3"/>
        <v>0</v>
      </c>
      <c r="AM10" s="3">
        <f t="shared" si="3"/>
        <v>0</v>
      </c>
      <c r="AN10" s="3">
        <f t="shared" si="3"/>
        <v>0</v>
      </c>
      <c r="AO10" s="3">
        <f t="shared" si="3"/>
        <v>0</v>
      </c>
    </row>
    <row r="11" spans="1:41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41" x14ac:dyDescent="0.25">
      <c r="A12" s="11" t="s">
        <v>16</v>
      </c>
      <c r="B12" s="15">
        <f>(B4*5.5)+(B5*12)+(B6*20)+(B7*12.5)</f>
        <v>12.530394402985076</v>
      </c>
      <c r="C12" s="15">
        <f>(C4*5.5)+(C5*12)+(C6*20)+(C7*12.5)</f>
        <v>9.8084155970149265</v>
      </c>
      <c r="D12" s="15">
        <f t="shared" ref="D12:K12" si="4">(D4*5.5)+(D5*12)+(D6*20)+(D7*12.5)</f>
        <v>14.930800746268662</v>
      </c>
      <c r="E12" s="15">
        <f t="shared" si="4"/>
        <v>9.8616162537313379</v>
      </c>
      <c r="F12" s="15">
        <f t="shared" si="4"/>
        <v>18.85708208955224</v>
      </c>
      <c r="G12" s="15">
        <f t="shared" si="4"/>
        <v>10.842548910447759</v>
      </c>
      <c r="H12" s="15">
        <f t="shared" si="4"/>
        <v>18.059155947735192</v>
      </c>
      <c r="I12" s="15">
        <f t="shared" si="4"/>
        <v>8.3839645222648134</v>
      </c>
      <c r="J12" s="15">
        <f t="shared" si="4"/>
        <v>22.652648085017422</v>
      </c>
      <c r="K12" s="15">
        <f t="shared" si="4"/>
        <v>12.906478345382581</v>
      </c>
      <c r="L12" s="15">
        <f>(L4*13)+(L5*24.5)+(L6*20)+(L7*12.5)</f>
        <v>158.59795546341462</v>
      </c>
      <c r="M12" s="15">
        <f>(M4*13)+(M5*24.5)+(M6*20)+(M7*12.5)</f>
        <v>61.32320016858538</v>
      </c>
      <c r="N12" s="3">
        <f>(N4*5.5)+(N5*12)+(N6*20)+(N7*12.5)</f>
        <v>153.49283429965155</v>
      </c>
      <c r="O12" s="3">
        <f>(O4*5.5)+(O5*12)+(O6*20)+(O7*12.5)</f>
        <v>41.304998292348451</v>
      </c>
      <c r="P12" s="15">
        <f>(P4*5.5)+(P5*12)+(P6*20)+(P7*12.5)</f>
        <v>86.016233393728214</v>
      </c>
      <c r="Q12" s="15">
        <f>(Q4*5.5)+(Q5*12)+(Q6*20)+(Q7*12.5)</f>
        <v>32.800428134271783</v>
      </c>
      <c r="R12" s="15">
        <f t="shared" ref="R12:W12" si="5">(R4*5.5)+(R5*17.5)+(R6*20)+(R7*12.5)</f>
        <v>43.250708785714281</v>
      </c>
      <c r="S12" s="15">
        <f t="shared" si="5"/>
        <v>23.181655010285709</v>
      </c>
      <c r="T12" s="15">
        <f t="shared" si="5"/>
        <v>38.486143853658518</v>
      </c>
      <c r="U12" s="15">
        <f t="shared" si="5"/>
        <v>15.740177364341468</v>
      </c>
      <c r="V12" s="15">
        <f t="shared" si="5"/>
        <v>40.615796821428567</v>
      </c>
      <c r="W12" s="15">
        <f t="shared" si="5"/>
        <v>12.668609033571439</v>
      </c>
      <c r="X12" s="15">
        <f t="shared" ref="X12:AI12" si="6">(X4*5.5)+(X5*12)+(X6*20)+(X7*12.5)</f>
        <v>18.079758878919861</v>
      </c>
      <c r="Y12" s="15">
        <f t="shared" si="6"/>
        <v>11.551673433080136</v>
      </c>
      <c r="Z12" s="3">
        <f t="shared" si="6"/>
        <v>0</v>
      </c>
      <c r="AA12" s="3">
        <f t="shared" si="6"/>
        <v>0</v>
      </c>
      <c r="AB12" s="3">
        <f t="shared" si="6"/>
        <v>0</v>
      </c>
      <c r="AC12" s="3">
        <f t="shared" si="6"/>
        <v>0</v>
      </c>
      <c r="AD12" s="3">
        <f t="shared" si="6"/>
        <v>0</v>
      </c>
      <c r="AE12" s="3">
        <f t="shared" si="6"/>
        <v>0</v>
      </c>
      <c r="AF12" s="3">
        <f t="shared" si="6"/>
        <v>0</v>
      </c>
      <c r="AG12" s="3">
        <f t="shared" si="6"/>
        <v>0</v>
      </c>
      <c r="AH12" s="3">
        <f t="shared" si="6"/>
        <v>0</v>
      </c>
      <c r="AI12" s="3">
        <f t="shared" si="6"/>
        <v>0</v>
      </c>
      <c r="AJ12" s="3">
        <f t="shared" ref="AJ12:AO12" si="7">(AJ4*5.5)+(AJ5*12)+(AJ6*20)+(AJ7*12.5)</f>
        <v>0</v>
      </c>
      <c r="AK12" s="3">
        <f t="shared" si="7"/>
        <v>0</v>
      </c>
      <c r="AL12" s="3">
        <f t="shared" si="7"/>
        <v>0</v>
      </c>
      <c r="AM12" s="3">
        <f t="shared" si="7"/>
        <v>0</v>
      </c>
      <c r="AN12" s="3">
        <f t="shared" si="7"/>
        <v>0</v>
      </c>
      <c r="AO12" s="3">
        <f t="shared" si="7"/>
        <v>0</v>
      </c>
    </row>
    <row r="14" spans="1:41" s="54" customFormat="1" x14ac:dyDescent="0.25">
      <c r="A14" s="52" t="s">
        <v>61</v>
      </c>
      <c r="B14" s="53"/>
      <c r="C14" s="53"/>
      <c r="O14" s="55"/>
      <c r="P14" s="56"/>
      <c r="Q14" s="57"/>
    </row>
    <row r="15" spans="1:41" s="54" customFormat="1" x14ac:dyDescent="0.25">
      <c r="A15" s="58" t="s">
        <v>4</v>
      </c>
      <c r="B15" s="53"/>
      <c r="C15" s="53"/>
      <c r="O15" s="55"/>
      <c r="P15" s="56"/>
      <c r="Q15" s="57"/>
    </row>
    <row r="16" spans="1:41" s="54" customFormat="1" x14ac:dyDescent="0.25">
      <c r="A16" s="52" t="s">
        <v>0</v>
      </c>
      <c r="B16" s="53"/>
      <c r="C16" s="53"/>
      <c r="O16" s="55"/>
      <c r="P16" s="56"/>
      <c r="Q16" s="57"/>
    </row>
    <row r="17" spans="1:25" s="54" customFormat="1" x14ac:dyDescent="0.25">
      <c r="A17" s="52">
        <v>1</v>
      </c>
      <c r="B17" s="16">
        <v>0.29151044776119411</v>
      </c>
      <c r="C17" s="15">
        <v>0.20897655223880587</v>
      </c>
      <c r="D17" s="16">
        <v>0.35527835820895531</v>
      </c>
      <c r="E17" s="15">
        <v>0.21845064179104465</v>
      </c>
      <c r="F17" s="16">
        <v>0.37349776119402994</v>
      </c>
      <c r="G17" s="15">
        <v>0.21243823880597004</v>
      </c>
      <c r="H17" s="16">
        <v>0.4060240783972125</v>
      </c>
      <c r="I17" s="27">
        <v>0.23765598360278761</v>
      </c>
      <c r="J17" s="16">
        <v>0.92519985714285713</v>
      </c>
      <c r="K17" s="27">
        <v>0.22452788285714284</v>
      </c>
      <c r="L17" s="16">
        <v>0.75351328571428555</v>
      </c>
      <c r="M17" s="27">
        <v>0.30861615028571449</v>
      </c>
      <c r="N17" s="16">
        <v>5.0325519442508719</v>
      </c>
      <c r="O17" s="27">
        <v>0.80761518374912844</v>
      </c>
      <c r="P17" s="16">
        <v>7.3176606428571418</v>
      </c>
      <c r="Q17" s="27">
        <v>2.2662073551428601</v>
      </c>
      <c r="R17" s="16">
        <v>1.1827297142857141</v>
      </c>
      <c r="S17" s="27">
        <v>0.73348318571428583</v>
      </c>
      <c r="T17" s="16">
        <v>1.1636534285714282</v>
      </c>
      <c r="U17" s="15">
        <v>0.44596540742857166</v>
      </c>
      <c r="V17" s="16">
        <v>0.82981842857142851</v>
      </c>
      <c r="W17" s="15">
        <v>0.27063526542857153</v>
      </c>
      <c r="X17" s="16">
        <v>0.45601154355400703</v>
      </c>
      <c r="Y17" s="15">
        <v>0.22832443044599307</v>
      </c>
    </row>
    <row r="18" spans="1:25" s="54" customFormat="1" x14ac:dyDescent="0.25">
      <c r="A18" s="52">
        <v>10</v>
      </c>
      <c r="B18" s="16">
        <v>0.29151044776119411</v>
      </c>
      <c r="C18" s="15">
        <v>0.16014855223880589</v>
      </c>
      <c r="D18" s="16">
        <v>0.29151044776119411</v>
      </c>
      <c r="E18" s="15">
        <v>0.22118355223880595</v>
      </c>
      <c r="F18" s="16">
        <v>0.36438805970149257</v>
      </c>
      <c r="G18" s="15">
        <v>0.1849269402985074</v>
      </c>
      <c r="H18" s="16">
        <v>0.54367414285714277</v>
      </c>
      <c r="I18" s="27">
        <v>0.27755995714285731</v>
      </c>
      <c r="J18" s="16">
        <v>0.65813185714285705</v>
      </c>
      <c r="K18" s="27">
        <v>0.25070054685714288</v>
      </c>
      <c r="L18" s="16">
        <v>2.0697769999999998</v>
      </c>
      <c r="M18" s="27">
        <v>0.86476618400000038</v>
      </c>
      <c r="N18" s="16">
        <v>5.1419552473867611</v>
      </c>
      <c r="O18" s="27">
        <v>1.01219936061324</v>
      </c>
      <c r="P18" s="16">
        <v>7.1115293571428566</v>
      </c>
      <c r="Q18" s="27">
        <v>1.0525063448571432</v>
      </c>
      <c r="R18" s="16">
        <v>0.56275042857142854</v>
      </c>
      <c r="S18" s="27">
        <v>0.36798155142857131</v>
      </c>
      <c r="T18" s="16">
        <v>1.1541152857142858</v>
      </c>
      <c r="U18" s="15">
        <v>0.47740312628571419</v>
      </c>
      <c r="V18" s="16">
        <v>0.62951742857142845</v>
      </c>
      <c r="W18" s="15">
        <v>0.29026476342857144</v>
      </c>
      <c r="X18" s="16">
        <v>0.40107039372822312</v>
      </c>
      <c r="Y18" s="15">
        <v>0.21388589627177701</v>
      </c>
    </row>
    <row r="19" spans="1:25" s="54" customFormat="1" x14ac:dyDescent="0.25">
      <c r="A19" s="52">
        <v>25</v>
      </c>
      <c r="B19" s="16">
        <v>0.23685223880597014</v>
      </c>
      <c r="C19" s="15">
        <v>0.23922076119402988</v>
      </c>
      <c r="D19" s="16">
        <v>0.25507164179104486</v>
      </c>
      <c r="E19" s="15">
        <v>0.25762235820895513</v>
      </c>
      <c r="F19" s="16">
        <v>0.35527835820895531</v>
      </c>
      <c r="G19" s="15">
        <v>0.20624364179104471</v>
      </c>
      <c r="H19" s="16">
        <v>0.26646457665505224</v>
      </c>
      <c r="I19" s="27">
        <v>0.17504250334494786</v>
      </c>
      <c r="J19" s="16">
        <v>0.28294692160278739</v>
      </c>
      <c r="K19" s="27">
        <v>0.22793984239721263</v>
      </c>
      <c r="L19" s="16">
        <v>0.89658542857142842</v>
      </c>
      <c r="M19" s="27">
        <v>0.53783679942857121</v>
      </c>
      <c r="N19" s="16">
        <v>2.7077317526132405</v>
      </c>
      <c r="O19" s="27">
        <v>0.80892802338675984</v>
      </c>
      <c r="P19" s="16">
        <v>0.75351328571428577</v>
      </c>
      <c r="Q19" s="27">
        <v>0.49476254628571414</v>
      </c>
      <c r="R19" s="16">
        <v>0.31316455400696869</v>
      </c>
      <c r="S19" s="27">
        <v>0.28287000399303142</v>
      </c>
      <c r="T19" s="16">
        <v>0.35291128571428571</v>
      </c>
      <c r="U19" s="15">
        <v>0.29312620628571429</v>
      </c>
      <c r="V19" s="16">
        <v>0.5150597142857144</v>
      </c>
      <c r="W19" s="15">
        <v>0.26237523371428573</v>
      </c>
      <c r="X19" s="16">
        <v>0.35986453135888508</v>
      </c>
      <c r="Y19" s="15">
        <v>0.21724829464111498</v>
      </c>
    </row>
    <row r="20" spans="1:25" s="54" customFormat="1" x14ac:dyDescent="0.25">
      <c r="A20" s="52">
        <v>50</v>
      </c>
      <c r="B20" s="16">
        <v>0.23685223880597017</v>
      </c>
      <c r="C20" s="15">
        <v>0.37349776119402978</v>
      </c>
      <c r="D20" s="16">
        <v>0.33062686567164179</v>
      </c>
      <c r="E20" s="15">
        <v>0.2231731343283582</v>
      </c>
      <c r="F20" s="16">
        <v>0.39171716417910457</v>
      </c>
      <c r="G20" s="15">
        <v>0.21863283582089543</v>
      </c>
      <c r="H20" s="16">
        <v>0.17031756445993029</v>
      </c>
      <c r="I20" s="27">
        <v>0.20496345354006973</v>
      </c>
      <c r="J20" s="16">
        <v>0.2005351968641115</v>
      </c>
      <c r="K20" s="27">
        <v>0.29773707913588859</v>
      </c>
      <c r="L20" s="16">
        <v>0.48644528571428564</v>
      </c>
      <c r="M20" s="27">
        <v>1.0574748222857144</v>
      </c>
      <c r="N20" s="16">
        <v>1.5042954181184669</v>
      </c>
      <c r="O20" s="27">
        <v>0.59942069788153318</v>
      </c>
      <c r="P20" s="16">
        <v>0.51505971428571418</v>
      </c>
      <c r="Q20" s="27">
        <v>0.68941696571428557</v>
      </c>
      <c r="R20" s="16">
        <v>0.301626912543554</v>
      </c>
      <c r="S20" s="27">
        <v>0.44641222585644608</v>
      </c>
      <c r="T20" s="16">
        <v>0.24448811672473869</v>
      </c>
      <c r="U20" s="15">
        <v>0.22855518327526134</v>
      </c>
      <c r="V20" s="16">
        <v>0.50552157142857146</v>
      </c>
      <c r="W20" s="15">
        <v>0.35951168057142868</v>
      </c>
      <c r="X20" s="16">
        <v>0.32140572648083632</v>
      </c>
      <c r="Y20" s="15">
        <v>0.25570709951916382</v>
      </c>
    </row>
    <row r="21" spans="1:25" s="54" customFormat="1" x14ac:dyDescent="0.25">
      <c r="A21" s="52"/>
      <c r="B21" s="53"/>
      <c r="C21" s="53"/>
      <c r="K21" s="59"/>
      <c r="O21" s="55"/>
      <c r="P21" s="56"/>
      <c r="Q21" s="57"/>
      <c r="R21" s="57"/>
      <c r="S21" s="57"/>
    </row>
    <row r="22" spans="1:25" s="54" customFormat="1" x14ac:dyDescent="0.25">
      <c r="A22" s="52" t="s">
        <v>16</v>
      </c>
      <c r="B22" s="57">
        <f>(B17*5.5)+(B18*12)+(B19*20)+(B20*12.5)</f>
        <v>12.799130597014926</v>
      </c>
      <c r="C22" s="57">
        <f>(C14*5.5)+(C15*12)+(C16*20)+(C17*12.5)</f>
        <v>2.6122069029850734</v>
      </c>
      <c r="D22" s="57">
        <f>(D17*5.5)+(D18*12)+(D19*20)+(D20*12.5)</f>
        <v>14.686425000000003</v>
      </c>
      <c r="E22" s="57">
        <f>(E14*5.5)+(E15*12)+(E16*20)+(E17*12.5)</f>
        <v>2.7306330223880582</v>
      </c>
      <c r="F22" s="57">
        <f>(F17*5.5)+(F18*12)+(F19*20)+(F20*12.5)</f>
        <v>18.428926119402988</v>
      </c>
      <c r="G22" s="57">
        <f>(G14*5.5)+(G15*12)+(G16*20)+(G17*12.5)</f>
        <v>2.6554779850746257</v>
      </c>
      <c r="H22" s="57">
        <f>(H17*5.5)+(H18*12)+(H19*20)+(H20*12.5)</f>
        <v>16.215483234320558</v>
      </c>
      <c r="I22" s="57">
        <f>(I14*5.5)+(I15*12)+(I16*20)+(I17*12.5)</f>
        <v>2.9706997950348453</v>
      </c>
      <c r="J22" s="57">
        <f>(J17*5.5)+(J18*12)+(J19*20)+(J20*12.5)</f>
        <v>21.151809892857138</v>
      </c>
      <c r="K22" s="57">
        <f>(K14*5.5)+(K15*12)+(K16*20)+(K17*12.5)</f>
        <v>2.8065985357142855</v>
      </c>
      <c r="L22" s="57">
        <f>(L17*5.5)+(L18*12)+(L19*20)+(L20*12.5)</f>
        <v>52.993921714285705</v>
      </c>
      <c r="M22" s="57">
        <f>(M14*5.5)+(M15*12)+(M16*20)+(M17*12.5)</f>
        <v>3.8577018785714312</v>
      </c>
      <c r="N22" s="57">
        <f>(N17*5.5)+(N18*12)+(N19*20)+(N20*12.5)</f>
        <v>162.34082644076659</v>
      </c>
      <c r="O22" s="57">
        <f>(O14*5.5)+(O15*12)+(O16*20)+(O17*12.5)</f>
        <v>10.095189796864105</v>
      </c>
      <c r="P22" s="57">
        <f>(P17*5.5)+(P18*12)+(P19*20)+(P20*12.5)</f>
        <v>147.09399796428571</v>
      </c>
      <c r="Q22" s="57">
        <f>(Q14*5.5)+(Q15*12)+(Q16*20)+(Q17*12.5)</f>
        <v>28.32759193928575</v>
      </c>
      <c r="R22" s="57">
        <f>(R17*5.5)+(R18*12)+(R19*20)+(R20*12.5)</f>
        <v>23.291646058362367</v>
      </c>
      <c r="S22" s="57">
        <f>(S14*5.5)+(S15*12)+(S16*20)+(S17*12.5)</f>
        <v>9.1685398214285723</v>
      </c>
      <c r="T22" s="57">
        <f>(T17*5.5)+(T18*12)+(T19*20)+(T20*12.5)</f>
        <v>30.363804459059235</v>
      </c>
      <c r="U22" s="57">
        <f>(U14*5.5)+(U15*12)+(U16*20)+(U17*12.5)</f>
        <v>5.5745675928571456</v>
      </c>
      <c r="V22" s="57">
        <f>(V17*5.5)+(V18*12)+(V19*20)+(V20*12.5)</f>
        <v>28.738424428571427</v>
      </c>
      <c r="W22" s="57">
        <f>(W14*5.5)+(W15*12)+(W16*20)+(W17*12.5)</f>
        <v>3.3829408178571443</v>
      </c>
      <c r="X22" s="57">
        <f>(X17*5.5)+(X18*12)+(X19*20)+(X20*12.5)</f>
        <v>18.53577042247387</v>
      </c>
      <c r="Y22" s="57">
        <f>(Y14*5.5)+(Y15*12)+(Y16*20)+(Y17*12.5)</f>
        <v>2.8540553805749136</v>
      </c>
    </row>
    <row r="23" spans="1:25" x14ac:dyDescent="0.25">
      <c r="K23" s="4"/>
      <c r="O23" s="32"/>
      <c r="P23" s="16"/>
      <c r="Q23" s="15"/>
      <c r="R23" s="15"/>
      <c r="S23" s="15"/>
    </row>
    <row r="24" spans="1:25" x14ac:dyDescent="0.25">
      <c r="L24" s="3" t="s">
        <v>24</v>
      </c>
      <c r="O24" s="32"/>
      <c r="P24" s="16"/>
      <c r="Q24" s="15"/>
    </row>
    <row r="25" spans="1:25" x14ac:dyDescent="0.25">
      <c r="A25" s="4"/>
      <c r="B25" s="28"/>
      <c r="C25" s="4"/>
      <c r="D25" s="17" t="s">
        <v>46</v>
      </c>
      <c r="E25"/>
      <c r="F25" s="16"/>
      <c r="G25" s="15"/>
      <c r="H25" s="16" t="s">
        <v>17</v>
      </c>
      <c r="I25" s="16"/>
      <c r="J25" s="16" t="s">
        <v>18</v>
      </c>
      <c r="K25" s="15"/>
      <c r="L25" s="28"/>
      <c r="N25" s="16"/>
      <c r="O25" s="60"/>
      <c r="P25" s="16"/>
      <c r="Q25" s="15"/>
    </row>
    <row r="26" spans="1:25" x14ac:dyDescent="0.25">
      <c r="A26" s="8" t="s">
        <v>4</v>
      </c>
      <c r="B26" s="29" t="s">
        <v>38</v>
      </c>
      <c r="C26" s="8" t="s">
        <v>39</v>
      </c>
      <c r="D26" s="17" t="s">
        <v>5</v>
      </c>
      <c r="E26" s="9" t="s">
        <v>0</v>
      </c>
      <c r="F26" s="16" t="s">
        <v>6</v>
      </c>
      <c r="G26" s="16" t="s">
        <v>7</v>
      </c>
      <c r="H26" s="16" t="s">
        <v>3</v>
      </c>
      <c r="I26" s="16" t="s">
        <v>7</v>
      </c>
      <c r="J26" s="16" t="s">
        <v>3</v>
      </c>
      <c r="K26" s="16" t="s">
        <v>7</v>
      </c>
      <c r="L26" s="29" t="s">
        <v>8</v>
      </c>
      <c r="M26" s="2"/>
      <c r="N26" s="16"/>
      <c r="O26" s="60"/>
      <c r="P26" s="16"/>
      <c r="Q26" s="60"/>
      <c r="T26" s="16"/>
      <c r="U26" s="15"/>
    </row>
    <row r="27" spans="1:25" x14ac:dyDescent="0.25">
      <c r="A27" s="35"/>
      <c r="B27" s="3"/>
      <c r="C27" s="3"/>
      <c r="I27" s="4"/>
      <c r="M27" s="2"/>
      <c r="N27" s="16"/>
      <c r="O27" s="60"/>
      <c r="P27" s="16"/>
      <c r="Q27" s="15"/>
      <c r="T27" s="16"/>
      <c r="U27" s="15"/>
    </row>
    <row r="28" spans="1:25" x14ac:dyDescent="0.25">
      <c r="A28" s="31">
        <v>40560</v>
      </c>
      <c r="B28" s="30">
        <v>131123</v>
      </c>
      <c r="C28" s="14" t="s">
        <v>64</v>
      </c>
      <c r="D28" s="18">
        <v>240880</v>
      </c>
      <c r="E28" s="5">
        <v>1</v>
      </c>
      <c r="F28" s="16">
        <v>0.2550716417910448</v>
      </c>
      <c r="G28" s="15">
        <v>0.33086435820895516</v>
      </c>
      <c r="H28" s="16">
        <v>23.39371343283582</v>
      </c>
      <c r="I28" s="27">
        <v>18.720436567164178</v>
      </c>
      <c r="J28" s="27">
        <v>12.530394402985076</v>
      </c>
      <c r="K28" s="27">
        <v>9.8084155970149265</v>
      </c>
      <c r="L28" s="30">
        <v>17</v>
      </c>
      <c r="M28" s="2"/>
      <c r="N28" s="16"/>
      <c r="O28" s="60"/>
      <c r="P28" s="16"/>
      <c r="Q28" s="60"/>
      <c r="T28" s="16"/>
      <c r="U28" s="15"/>
    </row>
    <row r="29" spans="1:25" x14ac:dyDescent="0.25">
      <c r="A29" s="31">
        <v>40590</v>
      </c>
      <c r="B29" s="2">
        <v>140916</v>
      </c>
      <c r="C29" s="14" t="s">
        <v>64</v>
      </c>
      <c r="D29" s="18">
        <v>240885</v>
      </c>
      <c r="E29" s="5">
        <v>1</v>
      </c>
      <c r="F29" s="16">
        <v>0.2824007462686568</v>
      </c>
      <c r="G29" s="15">
        <v>0.19367225373134331</v>
      </c>
      <c r="H29" s="16">
        <v>28.458707462686576</v>
      </c>
      <c r="I29" s="27">
        <v>19.130282037313417</v>
      </c>
      <c r="J29" s="27">
        <v>14.930800746268662</v>
      </c>
      <c r="K29" s="27">
        <v>9.8616162537313379</v>
      </c>
      <c r="L29" s="30">
        <v>47</v>
      </c>
      <c r="M29" s="2"/>
      <c r="N29" s="16"/>
      <c r="O29" s="60"/>
      <c r="P29" s="16"/>
      <c r="Q29" s="60"/>
      <c r="T29" s="16"/>
      <c r="U29" s="15"/>
    </row>
    <row r="30" spans="1:25" x14ac:dyDescent="0.25">
      <c r="A30" s="32">
        <v>40616</v>
      </c>
      <c r="B30" s="2">
        <v>122058</v>
      </c>
      <c r="C30" s="14" t="s">
        <v>64</v>
      </c>
      <c r="D30" s="2">
        <v>240890</v>
      </c>
      <c r="E30" s="5">
        <v>1</v>
      </c>
      <c r="F30" s="16">
        <v>0.40082686567164183</v>
      </c>
      <c r="G30" s="15">
        <v>0.22173013432835811</v>
      </c>
      <c r="H30" s="16">
        <v>34.844608208955222</v>
      </c>
      <c r="I30" s="27">
        <v>21.222142791044767</v>
      </c>
      <c r="J30" s="27">
        <v>18.85708208955224</v>
      </c>
      <c r="K30" s="27">
        <v>10.842548910447759</v>
      </c>
      <c r="L30" s="28">
        <v>73</v>
      </c>
      <c r="M30" s="2"/>
      <c r="N30" s="16"/>
      <c r="O30" s="60"/>
      <c r="P30" s="16"/>
      <c r="Q30" s="60"/>
      <c r="T30" s="16"/>
      <c r="U30" s="15"/>
      <c r="V30" s="16"/>
      <c r="W30" s="16"/>
    </row>
    <row r="31" spans="1:25" x14ac:dyDescent="0.25">
      <c r="A31" s="32">
        <v>40648</v>
      </c>
      <c r="B31" s="2">
        <v>120307</v>
      </c>
      <c r="C31" s="14" t="s">
        <v>63</v>
      </c>
      <c r="D31" s="2">
        <v>240895</v>
      </c>
      <c r="E31" s="5">
        <v>1</v>
      </c>
      <c r="F31" s="16">
        <v>0.46150565853658537</v>
      </c>
      <c r="G31" s="27">
        <v>0.17552598546341455</v>
      </c>
      <c r="H31" s="16">
        <v>32.398796052264807</v>
      </c>
      <c r="I31" s="27">
        <v>16.7504028177352</v>
      </c>
      <c r="J31" s="27">
        <v>18.059155947735192</v>
      </c>
      <c r="K31" s="27">
        <v>4.943609332881536</v>
      </c>
      <c r="L31" s="28">
        <v>105</v>
      </c>
      <c r="M31" s="2"/>
      <c r="N31" s="16"/>
      <c r="O31" s="60"/>
      <c r="P31" s="16"/>
      <c r="Q31" s="15"/>
      <c r="S31" s="16"/>
      <c r="T31" s="16"/>
      <c r="U31" s="15"/>
    </row>
    <row r="32" spans="1:25" x14ac:dyDescent="0.25">
      <c r="A32" s="32">
        <v>40681</v>
      </c>
      <c r="B32" s="28">
        <v>122042</v>
      </c>
      <c r="C32" s="14" t="s">
        <v>20</v>
      </c>
      <c r="D32" s="2">
        <v>240900</v>
      </c>
      <c r="E32" s="5">
        <v>1</v>
      </c>
      <c r="F32" s="16">
        <v>0.84317182857142858</v>
      </c>
      <c r="G32" s="27">
        <v>0.20362790422857166</v>
      </c>
      <c r="H32" s="16">
        <v>35.261641970034844</v>
      </c>
      <c r="I32" s="27">
        <v>34.498515050365157</v>
      </c>
      <c r="J32" s="27">
        <v>22.652648085017422</v>
      </c>
      <c r="K32" s="27">
        <v>7.6847902521250191</v>
      </c>
      <c r="L32" s="28">
        <v>138</v>
      </c>
      <c r="M32" s="2"/>
      <c r="N32" s="16"/>
      <c r="O32" s="60"/>
      <c r="P32" s="16"/>
      <c r="Q32" s="60"/>
      <c r="S32" s="16"/>
      <c r="T32" s="16"/>
      <c r="U32" s="15"/>
    </row>
    <row r="33" spans="1:21" x14ac:dyDescent="0.25">
      <c r="A33" s="32">
        <v>40710</v>
      </c>
      <c r="B33" s="28">
        <v>124033</v>
      </c>
      <c r="C33" s="14" t="s">
        <v>64</v>
      </c>
      <c r="D33" s="18">
        <v>22145</v>
      </c>
      <c r="E33" s="5">
        <v>1</v>
      </c>
      <c r="F33" s="16">
        <v>2.4799171428571429</v>
      </c>
      <c r="G33" s="27">
        <v>1.0021154411428568</v>
      </c>
      <c r="H33" s="16">
        <v>171.9627332522648</v>
      </c>
      <c r="I33" s="27">
        <v>75.018009899735176</v>
      </c>
      <c r="J33" s="27">
        <v>158.59795546341462</v>
      </c>
      <c r="K33" s="27">
        <v>39.856128991020675</v>
      </c>
      <c r="L33" s="28">
        <v>167</v>
      </c>
      <c r="M33" s="2"/>
      <c r="N33" s="16"/>
      <c r="O33" s="60"/>
      <c r="P33" s="16"/>
      <c r="Q33" s="60"/>
      <c r="S33" s="16"/>
      <c r="T33" s="16"/>
      <c r="U33" s="15"/>
    </row>
    <row r="34" spans="1:21" x14ac:dyDescent="0.25">
      <c r="A34" s="32">
        <v>40736</v>
      </c>
      <c r="B34" s="28">
        <v>122719</v>
      </c>
      <c r="C34" s="14" t="s">
        <v>64</v>
      </c>
      <c r="D34" s="18">
        <v>22150</v>
      </c>
      <c r="E34" s="5">
        <v>1</v>
      </c>
      <c r="F34" s="16">
        <v>3.3915023972125433</v>
      </c>
      <c r="G34" s="27">
        <v>0.87872733078745713</v>
      </c>
      <c r="H34" s="16">
        <v>266.94169959581876</v>
      </c>
      <c r="I34" s="27">
        <v>83.079897726181201</v>
      </c>
      <c r="J34" s="27">
        <v>153.49283429965155</v>
      </c>
      <c r="K34" s="27">
        <v>24.042011657142861</v>
      </c>
      <c r="L34" s="28">
        <v>193</v>
      </c>
      <c r="M34" s="2"/>
      <c r="N34" s="16"/>
      <c r="O34" s="60"/>
      <c r="P34" s="16"/>
      <c r="Q34" s="60"/>
      <c r="S34" s="16"/>
      <c r="T34" s="16"/>
      <c r="U34" s="15"/>
    </row>
    <row r="35" spans="1:21" x14ac:dyDescent="0.25">
      <c r="A35" s="32">
        <v>40770</v>
      </c>
      <c r="B35" s="28">
        <v>123513</v>
      </c>
      <c r="C35" s="14" t="s">
        <v>64</v>
      </c>
      <c r="D35" s="18">
        <v>22155</v>
      </c>
      <c r="E35" s="5">
        <v>1</v>
      </c>
      <c r="F35" s="16">
        <v>4.6496403832752611</v>
      </c>
      <c r="G35" s="27">
        <v>0.56255178472473855</v>
      </c>
      <c r="H35" s="16">
        <v>124.86032017944251</v>
      </c>
      <c r="I35" s="15">
        <v>71.56296379855749</v>
      </c>
      <c r="J35" s="27">
        <v>86.016233393728214</v>
      </c>
      <c r="K35" s="27">
        <v>21.298293629440188</v>
      </c>
      <c r="L35" s="28">
        <v>227</v>
      </c>
      <c r="M35" s="2"/>
      <c r="N35" s="16"/>
      <c r="O35" s="60"/>
      <c r="P35" s="16"/>
      <c r="Q35" s="15"/>
      <c r="S35" s="16"/>
      <c r="T35" s="16"/>
      <c r="U35" s="15"/>
    </row>
    <row r="36" spans="1:21" x14ac:dyDescent="0.25">
      <c r="A36" s="61">
        <v>40798</v>
      </c>
      <c r="B36" s="28">
        <v>123615</v>
      </c>
      <c r="C36" s="14" t="s">
        <v>64</v>
      </c>
      <c r="D36" s="2">
        <v>22161</v>
      </c>
      <c r="E36" s="5">
        <v>1</v>
      </c>
      <c r="F36" s="16">
        <v>0.75351328571428555</v>
      </c>
      <c r="G36" s="27">
        <v>0.38526466628571421</v>
      </c>
      <c r="H36" s="16">
        <v>69.086377531358877</v>
      </c>
      <c r="I36" s="15">
        <v>41.626093364641108</v>
      </c>
      <c r="J36" s="27">
        <v>43.250708785714281</v>
      </c>
      <c r="K36" s="15">
        <v>15.21677782593763</v>
      </c>
      <c r="L36" s="28">
        <v>255</v>
      </c>
      <c r="M36" s="18"/>
      <c r="N36" s="16"/>
      <c r="O36" s="60"/>
      <c r="P36" s="16"/>
      <c r="Q36" s="60"/>
      <c r="S36" s="16"/>
      <c r="T36" s="16"/>
      <c r="U36" s="15"/>
    </row>
    <row r="37" spans="1:21" x14ac:dyDescent="0.25">
      <c r="A37" s="32">
        <v>40827</v>
      </c>
      <c r="B37" s="28">
        <v>142500</v>
      </c>
      <c r="C37" s="14" t="s">
        <v>64</v>
      </c>
      <c r="D37" s="2">
        <v>22167</v>
      </c>
      <c r="E37" s="5">
        <v>1</v>
      </c>
      <c r="F37" s="16">
        <v>0.84412564285714264</v>
      </c>
      <c r="G37" s="15">
        <v>0.35487614314285715</v>
      </c>
      <c r="H37" s="16">
        <v>58.821236932926823</v>
      </c>
      <c r="I37" s="15">
        <v>23.361943315073177</v>
      </c>
      <c r="J37" s="27">
        <v>38.486143853658518</v>
      </c>
      <c r="K37" s="15">
        <v>15.740177364341468</v>
      </c>
      <c r="L37" s="28">
        <v>284</v>
      </c>
      <c r="M37" s="18"/>
      <c r="N37" s="16"/>
      <c r="O37" s="60"/>
      <c r="P37" s="16"/>
      <c r="Q37" s="15"/>
      <c r="S37" s="16"/>
      <c r="T37" s="16"/>
      <c r="U37" s="15"/>
    </row>
    <row r="38" spans="1:21" x14ac:dyDescent="0.25">
      <c r="A38" s="32">
        <v>40865</v>
      </c>
      <c r="B38" s="28">
        <v>140121</v>
      </c>
      <c r="C38" s="14" t="s">
        <v>64</v>
      </c>
      <c r="D38" s="18">
        <v>22173</v>
      </c>
      <c r="E38" s="5">
        <v>1</v>
      </c>
      <c r="F38" s="16">
        <v>0.65813185714285694</v>
      </c>
      <c r="G38" s="15">
        <v>0.32734906285714299</v>
      </c>
      <c r="H38" s="16">
        <v>65.724957892857134</v>
      </c>
      <c r="I38" s="15">
        <v>15.892024412142867</v>
      </c>
      <c r="J38" s="27">
        <v>40.615796821428567</v>
      </c>
      <c r="K38" s="15">
        <v>12.668609033571439</v>
      </c>
      <c r="L38" s="28">
        <v>322</v>
      </c>
      <c r="M38" s="18"/>
      <c r="N38" s="16"/>
      <c r="O38" s="60"/>
      <c r="P38" s="16"/>
      <c r="Q38" s="60"/>
      <c r="S38" s="16"/>
      <c r="T38" s="27"/>
    </row>
    <row r="39" spans="1:21" x14ac:dyDescent="0.25">
      <c r="A39" s="32">
        <v>40889</v>
      </c>
      <c r="B39" s="28">
        <v>133522</v>
      </c>
      <c r="C39" s="14" t="s">
        <v>64</v>
      </c>
      <c r="D39" s="2">
        <v>22178</v>
      </c>
      <c r="E39" s="5">
        <v>1</v>
      </c>
      <c r="F39" s="16">
        <v>0.60435264808362377</v>
      </c>
      <c r="G39" s="15">
        <v>0.25658615791637635</v>
      </c>
      <c r="H39" s="16">
        <v>31.059605525261333</v>
      </c>
      <c r="I39" s="15">
        <v>24.967642926738669</v>
      </c>
      <c r="J39" s="27">
        <v>18.079758878919861</v>
      </c>
      <c r="K39" s="27">
        <v>11.551673433080136</v>
      </c>
      <c r="L39" s="28">
        <v>347</v>
      </c>
      <c r="M39" s="18"/>
      <c r="N39" s="16"/>
      <c r="O39" s="60"/>
      <c r="P39" s="16"/>
      <c r="Q39" s="60"/>
      <c r="S39" s="16"/>
      <c r="T39" s="27"/>
    </row>
    <row r="40" spans="1:21" x14ac:dyDescent="0.25">
      <c r="A40" s="32"/>
      <c r="B40" s="28"/>
      <c r="C40" s="32"/>
      <c r="D40" s="18"/>
      <c r="E40" s="28"/>
      <c r="F40" s="16"/>
      <c r="G40" s="27"/>
      <c r="H40" s="16"/>
      <c r="I40" s="15"/>
      <c r="J40" s="27"/>
      <c r="K40" s="15"/>
      <c r="L40" s="28"/>
      <c r="M40" s="18"/>
      <c r="N40" s="16"/>
      <c r="O40" s="60"/>
      <c r="P40" s="16"/>
      <c r="Q40" s="60"/>
      <c r="S40" s="16"/>
      <c r="T40" s="27"/>
    </row>
    <row r="41" spans="1:21" x14ac:dyDescent="0.25">
      <c r="B41" s="28"/>
      <c r="C41" s="32"/>
      <c r="D41" s="18"/>
      <c r="E41" s="28"/>
      <c r="F41" s="16"/>
      <c r="G41" s="27"/>
      <c r="H41" s="16"/>
      <c r="I41" s="27"/>
      <c r="J41" s="27"/>
      <c r="K41" s="15"/>
      <c r="L41" s="28"/>
      <c r="M41" s="18"/>
      <c r="N41" s="16"/>
      <c r="O41" s="60"/>
      <c r="P41" s="16"/>
      <c r="Q41" s="60"/>
      <c r="S41" s="16"/>
      <c r="T41" s="27"/>
    </row>
    <row r="42" spans="1:21" x14ac:dyDescent="0.25">
      <c r="A42" s="32"/>
      <c r="B42" s="28"/>
      <c r="C42" s="32"/>
      <c r="D42" s="18"/>
      <c r="E42" s="28"/>
      <c r="F42" s="16"/>
      <c r="G42" s="15"/>
      <c r="H42" s="16"/>
      <c r="I42" s="27"/>
      <c r="J42" s="27"/>
      <c r="K42" s="15"/>
      <c r="L42" s="28"/>
      <c r="M42" s="18"/>
      <c r="N42" s="16"/>
      <c r="O42" s="60"/>
      <c r="P42" s="16"/>
      <c r="Q42" s="60"/>
      <c r="S42" s="16"/>
      <c r="T42" s="27"/>
    </row>
    <row r="43" spans="1:21" x14ac:dyDescent="0.25">
      <c r="A43" s="4"/>
      <c r="B43" s="28"/>
      <c r="C43" s="2"/>
      <c r="D43" s="18"/>
      <c r="E43" s="28"/>
      <c r="F43" s="16"/>
      <c r="G43" s="27"/>
      <c r="H43" s="16"/>
      <c r="I43" s="27"/>
      <c r="J43" s="27"/>
      <c r="K43" s="15"/>
      <c r="L43" s="28"/>
      <c r="M43" s="18"/>
      <c r="N43" s="16"/>
      <c r="O43" s="60"/>
      <c r="P43" s="16"/>
      <c r="Q43" s="60"/>
      <c r="S43" s="16"/>
      <c r="T43" s="27"/>
    </row>
    <row r="44" spans="1:21" x14ac:dyDescent="0.25">
      <c r="A44" s="4"/>
      <c r="B44" s="28"/>
      <c r="C44" s="2"/>
      <c r="D44" s="18"/>
      <c r="E44" s="28"/>
      <c r="F44" s="16"/>
      <c r="G44" s="27"/>
      <c r="H44" s="16"/>
      <c r="I44" s="27"/>
      <c r="J44" s="27"/>
      <c r="K44" s="15"/>
      <c r="L44" s="28"/>
      <c r="M44" s="18"/>
      <c r="N44" s="16"/>
      <c r="O44" s="60"/>
      <c r="P44" s="16"/>
      <c r="Q44" s="60"/>
      <c r="S44" s="16"/>
      <c r="T44" s="27"/>
    </row>
    <row r="45" spans="1:21" x14ac:dyDescent="0.25">
      <c r="A45" s="4"/>
      <c r="B45" s="28"/>
      <c r="C45" s="2"/>
      <c r="D45" s="18"/>
      <c r="E45" s="28"/>
      <c r="F45" s="16"/>
      <c r="G45" s="27"/>
      <c r="H45" s="16"/>
      <c r="I45" s="27"/>
      <c r="J45" s="27"/>
      <c r="K45" s="15"/>
      <c r="L45" s="28"/>
      <c r="M45" s="18"/>
      <c r="N45" s="16"/>
      <c r="O45" s="60"/>
      <c r="P45" s="16"/>
      <c r="Q45" s="60"/>
      <c r="S45" s="16"/>
      <c r="T45" s="27"/>
    </row>
    <row r="46" spans="1:21" x14ac:dyDescent="0.25">
      <c r="B46" s="28"/>
      <c r="C46" s="2"/>
      <c r="D46" s="18"/>
      <c r="E46" s="28"/>
      <c r="F46" s="16"/>
      <c r="G46" s="27"/>
      <c r="H46" s="16"/>
      <c r="I46" s="27"/>
      <c r="J46" s="27"/>
      <c r="K46" s="15"/>
      <c r="L46" s="28"/>
      <c r="M46" s="18"/>
      <c r="N46" s="16"/>
      <c r="O46" s="60"/>
      <c r="P46" s="16"/>
      <c r="Q46" s="60"/>
      <c r="S46" s="16"/>
      <c r="T46" s="15"/>
    </row>
    <row r="47" spans="1:21" x14ac:dyDescent="0.25">
      <c r="A47" s="4"/>
      <c r="B47" s="28"/>
      <c r="C47" s="32"/>
      <c r="D47" s="18"/>
      <c r="E47" s="28"/>
      <c r="F47" s="16"/>
      <c r="G47" s="15"/>
      <c r="H47" s="16"/>
      <c r="I47" s="27"/>
      <c r="J47" s="27"/>
      <c r="K47" s="15"/>
      <c r="L47" s="28"/>
      <c r="M47" s="18"/>
      <c r="N47" s="16"/>
      <c r="O47" s="60"/>
      <c r="P47" s="16"/>
      <c r="Q47" s="60"/>
      <c r="S47" s="16"/>
      <c r="T47" s="15"/>
    </row>
    <row r="48" spans="1:21" x14ac:dyDescent="0.25">
      <c r="A48" s="4"/>
      <c r="B48" s="28"/>
      <c r="C48" s="2"/>
      <c r="D48" s="18"/>
      <c r="E48" s="28"/>
      <c r="F48" s="16"/>
      <c r="G48" s="15"/>
      <c r="H48" s="16"/>
      <c r="I48" s="27"/>
      <c r="J48" s="27"/>
      <c r="K48" s="15"/>
      <c r="L48" s="28"/>
      <c r="M48" s="18"/>
      <c r="N48" s="16"/>
      <c r="O48" s="60"/>
      <c r="P48" s="16"/>
      <c r="Q48" s="60"/>
      <c r="S48" s="16"/>
      <c r="T48" s="27"/>
    </row>
    <row r="49" spans="1:15" x14ac:dyDescent="0.25">
      <c r="A49" s="4"/>
      <c r="B49" s="28"/>
      <c r="C49" s="2"/>
      <c r="D49" s="18"/>
      <c r="E49" s="28"/>
      <c r="F49" s="16"/>
      <c r="G49" s="15"/>
      <c r="H49" s="16"/>
      <c r="I49" s="27"/>
      <c r="J49" s="27"/>
      <c r="K49" s="15"/>
      <c r="L49" s="28"/>
      <c r="M49" s="18"/>
      <c r="N49" s="16"/>
      <c r="O49" s="60"/>
    </row>
    <row r="50" spans="1:15" x14ac:dyDescent="0.25">
      <c r="A50" s="4"/>
      <c r="B50" s="28"/>
      <c r="C50" s="2"/>
      <c r="D50" s="18"/>
      <c r="E50" s="28"/>
      <c r="F50" s="16"/>
      <c r="G50" s="15"/>
      <c r="H50" s="16"/>
      <c r="I50" s="27"/>
      <c r="J50" s="27"/>
      <c r="K50" s="15"/>
      <c r="L50" s="28"/>
      <c r="M50" s="18"/>
      <c r="N50" s="16"/>
      <c r="O50" s="60"/>
    </row>
    <row r="51" spans="1:15" x14ac:dyDescent="0.25">
      <c r="A51" s="32"/>
      <c r="B51" s="28"/>
      <c r="C51" s="2"/>
      <c r="D51" s="18"/>
      <c r="E51" s="28"/>
      <c r="F51" s="16"/>
      <c r="G51" s="15"/>
      <c r="H51" s="16"/>
      <c r="I51" s="27"/>
      <c r="J51" s="27"/>
      <c r="K51" s="15"/>
      <c r="L51" s="28"/>
      <c r="M51" s="2"/>
      <c r="N51" s="16"/>
      <c r="O51" s="60"/>
    </row>
    <row r="52" spans="1:15" x14ac:dyDescent="0.25">
      <c r="A52" s="32"/>
      <c r="B52" s="28"/>
      <c r="C52" s="2"/>
      <c r="D52" s="18"/>
      <c r="E52" s="28"/>
      <c r="F52" s="16"/>
      <c r="G52" s="15"/>
      <c r="H52" s="16"/>
      <c r="I52" s="27"/>
      <c r="J52" s="27"/>
      <c r="K52" s="15"/>
      <c r="L52" s="28"/>
      <c r="M52" s="2"/>
      <c r="N52" s="16"/>
      <c r="O52" s="15"/>
    </row>
    <row r="53" spans="1:15" x14ac:dyDescent="0.25">
      <c r="A53" s="32"/>
      <c r="B53" s="28"/>
      <c r="C53" s="2"/>
      <c r="D53" s="18"/>
      <c r="E53" s="28"/>
      <c r="F53" s="16"/>
      <c r="G53" s="15"/>
      <c r="H53" s="16"/>
      <c r="I53" s="27"/>
      <c r="J53" s="27"/>
      <c r="K53" s="15"/>
      <c r="L53" s="28"/>
      <c r="M53" s="2"/>
      <c r="N53" s="16"/>
      <c r="O53" s="60"/>
    </row>
    <row r="54" spans="1:15" x14ac:dyDescent="0.25">
      <c r="A54" s="32"/>
      <c r="B54" s="28"/>
      <c r="C54" s="2"/>
      <c r="D54" s="18"/>
      <c r="E54" s="28"/>
      <c r="F54" s="16"/>
      <c r="G54" s="15"/>
      <c r="H54" s="16"/>
      <c r="I54" s="27"/>
      <c r="J54" s="27"/>
      <c r="K54" s="15"/>
      <c r="L54" s="28"/>
      <c r="M54" s="2"/>
      <c r="N54" s="16"/>
      <c r="O54" s="60"/>
    </row>
    <row r="55" spans="1:15" x14ac:dyDescent="0.25">
      <c r="A55" s="32"/>
      <c r="B55" s="28"/>
      <c r="C55" s="2"/>
      <c r="D55" s="18"/>
      <c r="E55" s="28"/>
      <c r="F55" s="16"/>
      <c r="G55" s="15"/>
      <c r="H55" s="16"/>
      <c r="I55" s="27"/>
      <c r="J55" s="27"/>
      <c r="K55" s="15"/>
      <c r="L55" s="28"/>
      <c r="M55" s="2"/>
      <c r="N55" s="16"/>
      <c r="O55" s="60"/>
    </row>
    <row r="56" spans="1:15" x14ac:dyDescent="0.25">
      <c r="A56" s="32"/>
      <c r="B56" s="28"/>
      <c r="C56" s="2"/>
      <c r="D56" s="18"/>
      <c r="E56" s="28"/>
      <c r="F56" s="16"/>
      <c r="G56" s="15"/>
      <c r="H56" s="16"/>
      <c r="I56" s="27"/>
      <c r="J56" s="27"/>
      <c r="K56" s="15"/>
      <c r="L56" s="28"/>
    </row>
    <row r="57" spans="1:15" x14ac:dyDescent="0.25">
      <c r="A57" s="32"/>
      <c r="B57" s="28"/>
      <c r="C57" s="2"/>
      <c r="D57" s="18"/>
      <c r="E57" s="28"/>
      <c r="F57" s="16"/>
      <c r="G57" s="15"/>
      <c r="H57" s="16"/>
      <c r="I57" s="27"/>
      <c r="J57" s="27"/>
      <c r="K57" s="15"/>
      <c r="L57" s="28"/>
    </row>
    <row r="58" spans="1:15" x14ac:dyDescent="0.25">
      <c r="A58" s="32"/>
      <c r="B58" s="28"/>
      <c r="C58" s="2"/>
      <c r="D58" s="18"/>
      <c r="E58" s="28"/>
      <c r="F58" s="16"/>
      <c r="G58" s="15"/>
      <c r="H58" s="16"/>
      <c r="I58" s="27"/>
      <c r="J58" s="27"/>
      <c r="K58" s="15"/>
      <c r="L58" s="28"/>
    </row>
    <row r="59" spans="1:15" x14ac:dyDescent="0.25">
      <c r="A59" s="32"/>
      <c r="B59" s="28"/>
      <c r="C59" s="2"/>
      <c r="D59" s="18"/>
      <c r="E59" s="28"/>
      <c r="F59" s="16"/>
      <c r="G59" s="15"/>
      <c r="H59" s="16"/>
      <c r="I59" s="27"/>
      <c r="J59" s="27"/>
      <c r="K59" s="15"/>
      <c r="L59" s="28"/>
    </row>
    <row r="60" spans="1:15" x14ac:dyDescent="0.25">
      <c r="A60" s="32"/>
      <c r="B60" s="28"/>
      <c r="C60" s="2"/>
      <c r="D60" s="18"/>
      <c r="E60" s="28"/>
      <c r="F60" s="16"/>
      <c r="G60" s="15"/>
      <c r="H60" s="16"/>
      <c r="I60" s="27"/>
      <c r="J60" s="27"/>
      <c r="K60" s="15"/>
      <c r="L60" s="28"/>
    </row>
    <row r="61" spans="1:15" x14ac:dyDescent="0.25">
      <c r="A61" s="32"/>
      <c r="B61" s="28"/>
      <c r="C61" s="2"/>
      <c r="D61" s="18"/>
      <c r="E61" s="28"/>
      <c r="F61" s="16"/>
      <c r="G61" s="15"/>
      <c r="H61" s="16"/>
      <c r="I61" s="27"/>
      <c r="J61" s="27"/>
      <c r="K61" s="15"/>
      <c r="L61" s="28"/>
    </row>
    <row r="62" spans="1:15" x14ac:dyDescent="0.25">
      <c r="A62" s="32"/>
      <c r="B62" s="28"/>
      <c r="C62" s="2"/>
      <c r="D62" s="18"/>
      <c r="E62" s="28"/>
      <c r="F62" s="16"/>
      <c r="G62" s="15"/>
      <c r="H62" s="16"/>
      <c r="I62" s="27"/>
      <c r="J62" s="27"/>
      <c r="K62" s="15"/>
      <c r="L62" s="28"/>
    </row>
    <row r="63" spans="1:15" x14ac:dyDescent="0.25">
      <c r="A63" s="32"/>
      <c r="B63" s="28"/>
      <c r="C63" s="2"/>
      <c r="D63" s="18"/>
      <c r="E63" s="28"/>
      <c r="F63" s="16"/>
      <c r="G63" s="27"/>
      <c r="H63" s="16"/>
      <c r="I63" s="27"/>
      <c r="J63" s="27"/>
      <c r="K63" s="15"/>
      <c r="L63" s="28"/>
    </row>
    <row r="64" spans="1:15" x14ac:dyDescent="0.25">
      <c r="A64" s="32"/>
      <c r="B64" s="28"/>
      <c r="C64" s="2"/>
      <c r="D64" s="18"/>
      <c r="E64" s="28"/>
      <c r="F64" s="16"/>
      <c r="G64" s="27"/>
      <c r="H64" s="16"/>
      <c r="I64" s="27"/>
      <c r="J64" s="33"/>
      <c r="K64" s="15"/>
      <c r="L64" s="28"/>
    </row>
    <row r="65" spans="1:12" x14ac:dyDescent="0.25">
      <c r="A65" s="32"/>
      <c r="B65" s="28"/>
      <c r="C65" s="2"/>
      <c r="D65" s="18"/>
      <c r="E65" s="28"/>
      <c r="F65" s="16"/>
      <c r="G65" s="27"/>
      <c r="H65" s="16"/>
      <c r="I65" s="27"/>
      <c r="J65" s="27"/>
      <c r="K65" s="15"/>
      <c r="L65" s="28"/>
    </row>
    <row r="66" spans="1:12" x14ac:dyDescent="0.25">
      <c r="A66" s="32"/>
      <c r="B66" s="28"/>
      <c r="C66" s="2"/>
      <c r="D66" s="18"/>
      <c r="E66" s="28"/>
      <c r="F66" s="16"/>
      <c r="G66" s="27"/>
      <c r="H66" s="16"/>
      <c r="I66" s="27"/>
      <c r="J66" s="27"/>
      <c r="K66" s="15"/>
      <c r="L66" s="28"/>
    </row>
    <row r="67" spans="1:12" x14ac:dyDescent="0.25">
      <c r="A67" s="32"/>
      <c r="B67" s="28"/>
      <c r="C67" s="2"/>
      <c r="D67" s="18"/>
      <c r="E67" s="28"/>
      <c r="F67" s="16"/>
      <c r="G67" s="27"/>
      <c r="H67" s="16"/>
      <c r="I67" s="27"/>
      <c r="J67" s="27"/>
      <c r="K67" s="15"/>
      <c r="L67" s="28"/>
    </row>
    <row r="68" spans="1:12" x14ac:dyDescent="0.25">
      <c r="A68" s="32"/>
      <c r="B68" s="28"/>
      <c r="C68" s="2"/>
      <c r="D68" s="18"/>
      <c r="E68" s="28"/>
      <c r="F68" s="16"/>
      <c r="G68" s="27"/>
      <c r="H68" s="16"/>
      <c r="I68" s="27"/>
      <c r="J68" s="33"/>
      <c r="K68" s="15"/>
      <c r="L68" s="28"/>
    </row>
    <row r="69" spans="1:12" x14ac:dyDescent="0.25">
      <c r="A69" s="32"/>
      <c r="B69" s="28"/>
      <c r="C69" s="2"/>
      <c r="D69" s="18"/>
      <c r="E69" s="28"/>
      <c r="F69" s="16"/>
      <c r="G69" s="27"/>
      <c r="H69" s="16"/>
      <c r="I69" s="27"/>
      <c r="J69" s="27"/>
      <c r="K69" s="15"/>
      <c r="L69" s="28"/>
    </row>
    <row r="70" spans="1:12" x14ac:dyDescent="0.25">
      <c r="A70" s="32"/>
      <c r="B70" s="28"/>
      <c r="C70" s="2"/>
      <c r="D70" s="18"/>
      <c r="E70" s="28"/>
      <c r="F70" s="16"/>
      <c r="G70" s="27"/>
      <c r="H70" s="16"/>
      <c r="I70" s="27"/>
      <c r="J70" s="27"/>
      <c r="K70" s="15"/>
      <c r="L70" s="28"/>
    </row>
    <row r="71" spans="1:12" x14ac:dyDescent="0.25">
      <c r="A71" s="32"/>
      <c r="B71" s="27"/>
      <c r="C71" s="27"/>
      <c r="D71" s="15"/>
      <c r="E71" s="15"/>
      <c r="F71" s="15"/>
      <c r="G71" s="15"/>
      <c r="H71" s="15"/>
      <c r="I71" s="15"/>
      <c r="J71" s="15"/>
      <c r="K71" s="15"/>
      <c r="L71" s="15"/>
    </row>
    <row r="72" spans="1:12" x14ac:dyDescent="0.25">
      <c r="A72" s="32"/>
      <c r="B72" s="27"/>
      <c r="C72" s="27"/>
      <c r="D72" s="15"/>
      <c r="E72" s="15"/>
      <c r="F72" s="15"/>
      <c r="G72" s="15"/>
      <c r="H72" s="15"/>
      <c r="I72" s="15"/>
      <c r="J72" s="15"/>
      <c r="K72" s="15"/>
      <c r="L72" s="15"/>
    </row>
    <row r="73" spans="1:12" x14ac:dyDescent="0.25">
      <c r="A73" s="32"/>
    </row>
    <row r="74" spans="1:12" x14ac:dyDescent="0.25">
      <c r="A74" s="32"/>
    </row>
    <row r="75" spans="1:12" x14ac:dyDescent="0.25">
      <c r="A75" s="32"/>
    </row>
    <row r="76" spans="1:12" x14ac:dyDescent="0.25">
      <c r="A76" s="32"/>
    </row>
    <row r="77" spans="1:12" x14ac:dyDescent="0.25">
      <c r="A77" s="32"/>
    </row>
    <row r="78" spans="1:12" x14ac:dyDescent="0.25">
      <c r="A78" s="32"/>
    </row>
    <row r="79" spans="1:12" x14ac:dyDescent="0.25">
      <c r="A79" s="29"/>
    </row>
    <row r="80" spans="1:12" x14ac:dyDescent="0.25">
      <c r="A80" s="29"/>
    </row>
  </sheetData>
  <phoneticPr fontId="0" type="noConversion"/>
  <pageMargins left="0.75" right="0.75" top="1" bottom="1" header="0.5" footer="0.5"/>
  <pageSetup scale="8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536"/>
  <sheetViews>
    <sheetView zoomScale="70" workbookViewId="0">
      <pane xSplit="5" ySplit="5" topLeftCell="F6" activePane="bottomRight" state="frozen"/>
      <selection pane="topRight" activeCell="F1" sqref="F1"/>
      <selection pane="bottomLeft" activeCell="A6" sqref="A6"/>
      <selection pane="bottomRight" sqref="A1:IV65536"/>
    </sheetView>
  </sheetViews>
  <sheetFormatPr defaultRowHeight="13.2" x14ac:dyDescent="0.25"/>
  <cols>
    <col min="1" max="1" width="11.109375" style="4" bestFit="1" customWidth="1"/>
    <col min="2" max="2" width="11.109375" style="28" customWidth="1"/>
    <col min="3" max="3" width="18.6640625" style="4" customWidth="1"/>
    <col min="4" max="4" width="13.33203125" style="2" customWidth="1"/>
    <col min="6" max="6" width="9.109375" style="16"/>
    <col min="7" max="7" width="9.109375" style="15"/>
    <col min="8" max="8" width="9.88671875" style="16" customWidth="1"/>
    <col min="9" max="9" width="9.33203125" style="15" customWidth="1"/>
    <col min="10" max="10" width="9.33203125" style="16" customWidth="1"/>
    <col min="11" max="11" width="9.33203125" style="15" customWidth="1"/>
    <col min="12" max="12" width="9.109375" style="28"/>
    <col min="13" max="13" width="9.109375" style="39"/>
    <col min="15" max="15" width="9.109375" style="38"/>
    <col min="16" max="16" width="10" style="16" customWidth="1"/>
    <col min="17" max="17" width="10.44140625" style="16" customWidth="1"/>
    <col min="18" max="18" width="12.5546875" style="27" customWidth="1"/>
    <col min="19" max="19" width="9.5546875" style="16" customWidth="1"/>
    <col min="20" max="20" width="9.88671875" style="16" customWidth="1"/>
  </cols>
  <sheetData>
    <row r="1" spans="1:39" x14ac:dyDescent="0.25">
      <c r="A1" s="8" t="s">
        <v>67</v>
      </c>
      <c r="U1" s="9" t="s">
        <v>22</v>
      </c>
      <c r="W1" s="9"/>
      <c r="Z1" s="9"/>
      <c r="AA1" s="9"/>
      <c r="AB1" s="9"/>
      <c r="AC1" s="9"/>
      <c r="AD1" s="9" t="s">
        <v>22</v>
      </c>
      <c r="AE1" s="9"/>
      <c r="AF1" s="9"/>
      <c r="AI1" s="9"/>
      <c r="AJ1" s="9"/>
      <c r="AK1" s="9"/>
    </row>
    <row r="2" spans="1:39" x14ac:dyDescent="0.25">
      <c r="A2" s="4" t="s">
        <v>48</v>
      </c>
      <c r="M2" s="40" t="s">
        <v>35</v>
      </c>
      <c r="U2" s="9" t="s">
        <v>23</v>
      </c>
      <c r="W2" s="9" t="s">
        <v>24</v>
      </c>
      <c r="Z2" s="9"/>
      <c r="AA2" s="9"/>
      <c r="AB2" s="9"/>
      <c r="AC2" s="9"/>
      <c r="AD2" s="9" t="s">
        <v>23</v>
      </c>
      <c r="AE2" s="9"/>
      <c r="AF2" s="9" t="s">
        <v>24</v>
      </c>
      <c r="AI2" s="9"/>
      <c r="AJ2" s="9"/>
      <c r="AK2" s="9"/>
    </row>
    <row r="3" spans="1:39" x14ac:dyDescent="0.25">
      <c r="A3" s="4" t="s">
        <v>19</v>
      </c>
      <c r="M3" s="40" t="s">
        <v>45</v>
      </c>
      <c r="P3" s="27" t="s">
        <v>25</v>
      </c>
      <c r="Q3" s="27" t="s">
        <v>25</v>
      </c>
      <c r="R3" s="27" t="s">
        <v>25</v>
      </c>
      <c r="S3" s="27" t="s">
        <v>25</v>
      </c>
      <c r="T3" s="27" t="s">
        <v>25</v>
      </c>
      <c r="U3" s="9" t="s">
        <v>26</v>
      </c>
      <c r="V3" s="9"/>
      <c r="W3" s="9" t="s">
        <v>27</v>
      </c>
      <c r="X3" s="9"/>
      <c r="Y3" s="9"/>
      <c r="Z3" s="9"/>
      <c r="AA3" s="9" t="s">
        <v>24</v>
      </c>
      <c r="AB3" s="9"/>
      <c r="AC3" s="9"/>
      <c r="AD3" s="9" t="s">
        <v>26</v>
      </c>
      <c r="AE3" s="9"/>
      <c r="AF3" s="9" t="s">
        <v>27</v>
      </c>
      <c r="AI3" s="9"/>
      <c r="AJ3" s="9" t="s">
        <v>28</v>
      </c>
      <c r="AK3" s="9"/>
      <c r="AM3" s="17" t="s">
        <v>53</v>
      </c>
    </row>
    <row r="4" spans="1:39" x14ac:dyDescent="0.25">
      <c r="A4" s="4" t="s">
        <v>40</v>
      </c>
      <c r="D4" s="17" t="s">
        <v>46</v>
      </c>
      <c r="H4" s="16" t="s">
        <v>17</v>
      </c>
      <c r="I4" s="16"/>
      <c r="J4" s="16" t="s">
        <v>18</v>
      </c>
      <c r="M4" s="40" t="s">
        <v>36</v>
      </c>
      <c r="N4" s="9" t="s">
        <v>36</v>
      </c>
      <c r="O4" s="38" t="s">
        <v>36</v>
      </c>
      <c r="P4" s="16" t="s">
        <v>29</v>
      </c>
      <c r="Q4" s="16" t="s">
        <v>29</v>
      </c>
      <c r="R4" s="16" t="s">
        <v>29</v>
      </c>
      <c r="S4" s="16" t="s">
        <v>29</v>
      </c>
      <c r="T4" s="16" t="s">
        <v>29</v>
      </c>
      <c r="U4" s="9" t="s">
        <v>27</v>
      </c>
      <c r="V4" s="9"/>
      <c r="W4" s="9" t="s">
        <v>30</v>
      </c>
      <c r="X4" s="9"/>
      <c r="Y4" s="9"/>
      <c r="Z4" s="9"/>
      <c r="AA4" s="9" t="s">
        <v>31</v>
      </c>
      <c r="AB4" s="9"/>
      <c r="AC4" s="9"/>
      <c r="AD4" s="9" t="s">
        <v>27</v>
      </c>
      <c r="AE4" s="9"/>
      <c r="AF4" s="9" t="s">
        <v>30</v>
      </c>
      <c r="AI4" s="9"/>
      <c r="AJ4" s="9" t="s">
        <v>31</v>
      </c>
      <c r="AK4" s="9"/>
      <c r="AM4" s="17" t="s">
        <v>54</v>
      </c>
    </row>
    <row r="5" spans="1:39" x14ac:dyDescent="0.25">
      <c r="A5" s="8" t="s">
        <v>4</v>
      </c>
      <c r="B5" s="29" t="s">
        <v>38</v>
      </c>
      <c r="C5" s="8" t="s">
        <v>39</v>
      </c>
      <c r="D5" s="17" t="s">
        <v>5</v>
      </c>
      <c r="E5" s="9" t="s">
        <v>0</v>
      </c>
      <c r="F5" s="16" t="s">
        <v>6</v>
      </c>
      <c r="G5" s="16" t="s">
        <v>7</v>
      </c>
      <c r="H5" s="16" t="s">
        <v>3</v>
      </c>
      <c r="I5" s="16" t="s">
        <v>7</v>
      </c>
      <c r="J5" s="16" t="s">
        <v>3</v>
      </c>
      <c r="K5" s="16" t="s">
        <v>7</v>
      </c>
      <c r="L5" s="29" t="s">
        <v>8</v>
      </c>
      <c r="M5" s="40" t="s">
        <v>51</v>
      </c>
      <c r="N5" s="9" t="s">
        <v>44</v>
      </c>
      <c r="O5" s="38" t="s">
        <v>37</v>
      </c>
      <c r="P5" s="16" t="s">
        <v>42</v>
      </c>
      <c r="Q5" s="16" t="s">
        <v>49</v>
      </c>
      <c r="R5" s="16" t="s">
        <v>52</v>
      </c>
      <c r="S5" s="16" t="s">
        <v>56</v>
      </c>
      <c r="T5" s="16" t="s">
        <v>43</v>
      </c>
      <c r="U5" s="9"/>
      <c r="V5" s="9" t="s">
        <v>32</v>
      </c>
      <c r="W5" s="9" t="s">
        <v>33</v>
      </c>
      <c r="X5" s="9" t="s">
        <v>34</v>
      </c>
      <c r="Y5" s="9" t="s">
        <v>62</v>
      </c>
      <c r="Z5" s="9" t="s">
        <v>32</v>
      </c>
      <c r="AA5" s="9" t="s">
        <v>33</v>
      </c>
      <c r="AB5" s="9" t="s">
        <v>34</v>
      </c>
      <c r="AC5" s="9" t="s">
        <v>62</v>
      </c>
      <c r="AD5" s="9"/>
      <c r="AE5" s="9" t="s">
        <v>32</v>
      </c>
      <c r="AF5" s="9" t="s">
        <v>33</v>
      </c>
      <c r="AG5" s="9" t="s">
        <v>34</v>
      </c>
      <c r="AH5" s="9" t="s">
        <v>62</v>
      </c>
      <c r="AI5" s="9" t="s">
        <v>32</v>
      </c>
      <c r="AJ5" s="9" t="s">
        <v>33</v>
      </c>
      <c r="AK5" s="9" t="s">
        <v>34</v>
      </c>
      <c r="AL5" s="9" t="s">
        <v>62</v>
      </c>
    </row>
    <row r="6" spans="1:39" s="6" customFormat="1" x14ac:dyDescent="0.25">
      <c r="A6" s="31">
        <v>40560</v>
      </c>
      <c r="B6" s="30">
        <v>131123</v>
      </c>
      <c r="C6" s="14" t="s">
        <v>64</v>
      </c>
      <c r="D6" s="18">
        <v>240880</v>
      </c>
      <c r="E6" s="5">
        <v>1</v>
      </c>
      <c r="F6" s="16">
        <v>0.2550716417910448</v>
      </c>
      <c r="G6" s="15">
        <v>0.33086435820895516</v>
      </c>
      <c r="H6" s="10">
        <v>23.39371343283582</v>
      </c>
      <c r="I6" s="27">
        <v>18.720436567164178</v>
      </c>
      <c r="J6" s="12">
        <v>12.530394402985076</v>
      </c>
      <c r="K6" s="12">
        <v>9.8084155970149265</v>
      </c>
      <c r="L6" s="30">
        <v>17</v>
      </c>
      <c r="M6">
        <v>92.585232001576301</v>
      </c>
      <c r="N6">
        <v>6.5869999999999997</v>
      </c>
      <c r="O6">
        <v>294</v>
      </c>
      <c r="P6" s="39">
        <v>9.1935000000000002</v>
      </c>
      <c r="Q6" s="39">
        <v>9.9864999999999995</v>
      </c>
      <c r="R6" s="39">
        <v>0.92749999999999999</v>
      </c>
      <c r="S6" s="39">
        <v>0.67249999999999999</v>
      </c>
      <c r="T6" s="39">
        <v>0.184</v>
      </c>
      <c r="U6">
        <v>5.5</v>
      </c>
      <c r="V6">
        <f t="shared" ref="V6:Y10" si="0">($U6*P6)</f>
        <v>50.564250000000001</v>
      </c>
      <c r="W6">
        <f t="shared" si="0"/>
        <v>54.925749999999994</v>
      </c>
      <c r="X6">
        <f t="shared" si="0"/>
        <v>5.1012500000000003</v>
      </c>
      <c r="Y6">
        <f t="shared" si="0"/>
        <v>3.69875</v>
      </c>
      <c r="Z6" s="9">
        <f>SUM(V6:V10)</f>
        <v>854.31725000000006</v>
      </c>
      <c r="AA6" s="9">
        <f>SUM(W6:W10)</f>
        <v>916.05499999999995</v>
      </c>
      <c r="AB6" s="9">
        <f>SUM(X6:X10)</f>
        <v>85.097750000000019</v>
      </c>
      <c r="AC6" s="9">
        <f>SUM(Y6:Y10)</f>
        <v>50.58625</v>
      </c>
      <c r="AD6">
        <v>5.5</v>
      </c>
      <c r="AE6">
        <f t="shared" ref="AE6:AH9" si="1">($AD6*P6)</f>
        <v>50.564250000000001</v>
      </c>
      <c r="AF6">
        <f t="shared" si="1"/>
        <v>54.925749999999994</v>
      </c>
      <c r="AG6">
        <f t="shared" si="1"/>
        <v>5.1012500000000003</v>
      </c>
      <c r="AH6">
        <f t="shared" si="1"/>
        <v>3.69875</v>
      </c>
      <c r="AI6" s="9">
        <f>SUM(AE6:AE9)</f>
        <v>454.42475000000002</v>
      </c>
      <c r="AJ6" s="9">
        <f>SUM(AF6:AF9)</f>
        <v>492.60500000000002</v>
      </c>
      <c r="AK6" s="9">
        <f>SUM(AG6:AG9)</f>
        <v>45.29525000000001</v>
      </c>
      <c r="AL6" s="9">
        <f>SUM(AH6:AH9)</f>
        <v>26.30875</v>
      </c>
      <c r="AM6" s="18"/>
    </row>
    <row r="7" spans="1:39" s="6" customFormat="1" x14ac:dyDescent="0.25">
      <c r="A7" s="18"/>
      <c r="B7" s="30"/>
      <c r="D7" s="18">
        <v>240879</v>
      </c>
      <c r="E7" s="5">
        <v>10</v>
      </c>
      <c r="F7" s="16">
        <v>0.24596194029850749</v>
      </c>
      <c r="G7" s="15">
        <v>0.15686905970149248</v>
      </c>
      <c r="H7" s="10"/>
      <c r="I7" s="16"/>
      <c r="J7" s="27"/>
      <c r="K7" s="27"/>
      <c r="L7" s="30"/>
      <c r="P7" s="39">
        <v>9.0414999999999992</v>
      </c>
      <c r="Q7" s="39">
        <v>9.7889999999999997</v>
      </c>
      <c r="R7" s="39">
        <v>0.92700000000000005</v>
      </c>
      <c r="S7" s="39">
        <v>0.51</v>
      </c>
      <c r="T7" s="39">
        <v>0.1245</v>
      </c>
      <c r="U7">
        <v>12</v>
      </c>
      <c r="V7">
        <f t="shared" si="0"/>
        <v>108.49799999999999</v>
      </c>
      <c r="W7">
        <f t="shared" si="0"/>
        <v>117.46799999999999</v>
      </c>
      <c r="X7">
        <f t="shared" si="0"/>
        <v>11.124000000000001</v>
      </c>
      <c r="Y7">
        <f t="shared" si="0"/>
        <v>6.12</v>
      </c>
      <c r="Z7" s="9"/>
      <c r="AA7" s="9"/>
      <c r="AB7" s="9"/>
      <c r="AC7" s="9"/>
      <c r="AD7">
        <v>12</v>
      </c>
      <c r="AE7">
        <f t="shared" si="1"/>
        <v>108.49799999999999</v>
      </c>
      <c r="AF7">
        <f t="shared" si="1"/>
        <v>117.46799999999999</v>
      </c>
      <c r="AG7">
        <f t="shared" si="1"/>
        <v>11.124000000000001</v>
      </c>
      <c r="AH7">
        <f t="shared" si="1"/>
        <v>6.12</v>
      </c>
      <c r="AI7" s="9"/>
      <c r="AJ7" s="9"/>
      <c r="AK7" s="9"/>
      <c r="AM7" s="18"/>
    </row>
    <row r="8" spans="1:39" s="6" customFormat="1" x14ac:dyDescent="0.25">
      <c r="A8" s="18"/>
      <c r="B8" s="30"/>
      <c r="D8" s="18">
        <v>240878</v>
      </c>
      <c r="E8" s="5">
        <v>25</v>
      </c>
      <c r="F8" s="16">
        <v>0.2550716417910448</v>
      </c>
      <c r="G8" s="15">
        <v>0.18438035820895526</v>
      </c>
      <c r="H8" s="10"/>
      <c r="I8" s="12"/>
      <c r="J8" s="12"/>
      <c r="K8" s="27"/>
      <c r="L8" s="30"/>
      <c r="P8" s="39">
        <v>9.09</v>
      </c>
      <c r="Q8" s="39">
        <v>9.859</v>
      </c>
      <c r="R8" s="39">
        <v>0.88850000000000007</v>
      </c>
      <c r="S8" s="39">
        <v>0.67449999999999999</v>
      </c>
      <c r="T8" s="39">
        <v>0.1555</v>
      </c>
      <c r="U8">
        <v>20</v>
      </c>
      <c r="V8">
        <f t="shared" si="0"/>
        <v>181.8</v>
      </c>
      <c r="W8">
        <f t="shared" si="0"/>
        <v>197.18</v>
      </c>
      <c r="X8">
        <f t="shared" si="0"/>
        <v>17.770000000000003</v>
      </c>
      <c r="Y8">
        <f t="shared" si="0"/>
        <v>13.49</v>
      </c>
      <c r="Z8" s="9"/>
      <c r="AA8" s="9"/>
      <c r="AB8" s="9"/>
      <c r="AC8" s="9"/>
      <c r="AD8">
        <v>20</v>
      </c>
      <c r="AE8">
        <f t="shared" si="1"/>
        <v>181.8</v>
      </c>
      <c r="AF8">
        <f t="shared" si="1"/>
        <v>197.18</v>
      </c>
      <c r="AG8">
        <f t="shared" si="1"/>
        <v>17.770000000000003</v>
      </c>
      <c r="AH8">
        <f t="shared" si="1"/>
        <v>13.49</v>
      </c>
      <c r="AI8" s="9"/>
      <c r="AJ8" s="9"/>
      <c r="AK8" s="9"/>
      <c r="AM8" s="18"/>
    </row>
    <row r="9" spans="1:39" s="6" customFormat="1" x14ac:dyDescent="0.25">
      <c r="A9" s="18"/>
      <c r="B9" s="30"/>
      <c r="D9" s="18">
        <v>240877</v>
      </c>
      <c r="E9" s="5">
        <v>50</v>
      </c>
      <c r="F9" s="16">
        <v>0.24596194029850746</v>
      </c>
      <c r="G9" s="15">
        <v>0.19349005970149261</v>
      </c>
      <c r="H9" s="10"/>
      <c r="I9" s="12"/>
      <c r="J9" s="12"/>
      <c r="K9" s="27"/>
      <c r="L9" s="30"/>
      <c r="P9" s="39">
        <v>9.0850000000000009</v>
      </c>
      <c r="Q9" s="39">
        <v>9.8424999999999994</v>
      </c>
      <c r="R9" s="39">
        <v>0.90400000000000003</v>
      </c>
      <c r="S9" s="39">
        <v>0.24</v>
      </c>
      <c r="T9" s="39">
        <v>0.155</v>
      </c>
      <c r="U9">
        <v>35</v>
      </c>
      <c r="V9">
        <f t="shared" si="0"/>
        <v>317.97500000000002</v>
      </c>
      <c r="W9">
        <f t="shared" si="0"/>
        <v>344.48749999999995</v>
      </c>
      <c r="X9">
        <f t="shared" si="0"/>
        <v>31.64</v>
      </c>
      <c r="Y9">
        <f t="shared" si="0"/>
        <v>8.4</v>
      </c>
      <c r="Z9" s="9"/>
      <c r="AA9" s="9"/>
      <c r="AB9" s="9"/>
      <c r="AC9" s="9"/>
      <c r="AD9">
        <v>12.5</v>
      </c>
      <c r="AE9">
        <f t="shared" si="1"/>
        <v>113.56250000000001</v>
      </c>
      <c r="AF9">
        <f t="shared" si="1"/>
        <v>123.03124999999999</v>
      </c>
      <c r="AG9">
        <f t="shared" si="1"/>
        <v>11.3</v>
      </c>
      <c r="AH9">
        <f t="shared" si="1"/>
        <v>3</v>
      </c>
      <c r="AI9" s="9"/>
      <c r="AJ9" s="9"/>
      <c r="AK9" s="9"/>
      <c r="AM9" s="18"/>
    </row>
    <row r="10" spans="1:39" s="6" customFormat="1" x14ac:dyDescent="0.25">
      <c r="A10" s="18"/>
      <c r="B10" s="30"/>
      <c r="D10" s="18">
        <v>240876</v>
      </c>
      <c r="E10" s="5">
        <v>95</v>
      </c>
      <c r="F10" s="16">
        <v>0.2368522388059702</v>
      </c>
      <c r="G10" s="15">
        <v>0.20259976119402975</v>
      </c>
      <c r="H10" s="10"/>
      <c r="I10" s="12"/>
      <c r="J10" s="12"/>
      <c r="K10" s="27"/>
      <c r="L10" s="30"/>
      <c r="P10" s="39">
        <v>8.6880000000000006</v>
      </c>
      <c r="Q10" s="39">
        <v>8.9774999999999991</v>
      </c>
      <c r="R10" s="39">
        <v>0.86499999999999999</v>
      </c>
      <c r="S10" s="39">
        <v>0.83899999999999997</v>
      </c>
      <c r="T10" s="39">
        <v>0.13400000000000001</v>
      </c>
      <c r="U10">
        <v>22.5</v>
      </c>
      <c r="V10">
        <f t="shared" si="0"/>
        <v>195.48000000000002</v>
      </c>
      <c r="W10">
        <f t="shared" si="0"/>
        <v>201.99374999999998</v>
      </c>
      <c r="X10">
        <f t="shared" si="0"/>
        <v>19.462499999999999</v>
      </c>
      <c r="Y10">
        <f t="shared" si="0"/>
        <v>18.877499999999998</v>
      </c>
      <c r="Z10" s="9"/>
      <c r="AA10" s="9"/>
      <c r="AB10" s="9"/>
      <c r="AC10" s="9"/>
      <c r="AD10"/>
      <c r="AE10"/>
      <c r="AF10"/>
      <c r="AG10"/>
      <c r="AH10"/>
      <c r="AI10" s="9"/>
      <c r="AJ10" s="9"/>
      <c r="AK10" s="9"/>
      <c r="AM10" s="18"/>
    </row>
    <row r="11" spans="1:39" x14ac:dyDescent="0.25">
      <c r="A11" s="31">
        <v>40590</v>
      </c>
      <c r="B11" s="2">
        <v>140916</v>
      </c>
      <c r="C11" s="14" t="s">
        <v>64</v>
      </c>
      <c r="D11" s="18">
        <v>240885</v>
      </c>
      <c r="E11" s="5">
        <v>1</v>
      </c>
      <c r="F11" s="16">
        <v>0.2824007462686568</v>
      </c>
      <c r="G11" s="15">
        <v>0.19367225373134331</v>
      </c>
      <c r="H11" s="16">
        <v>28.458707462686576</v>
      </c>
      <c r="I11" s="27">
        <v>19.130282037313417</v>
      </c>
      <c r="J11" s="27">
        <v>14.930800746268662</v>
      </c>
      <c r="K11" s="27">
        <v>9.8616162537313379</v>
      </c>
      <c r="L11" s="30">
        <v>47</v>
      </c>
      <c r="M11">
        <v>90.09837327997387</v>
      </c>
      <c r="N11">
        <v>6.758</v>
      </c>
      <c r="O11">
        <v>302</v>
      </c>
      <c r="P11" s="39">
        <v>8.3375000000000004</v>
      </c>
      <c r="Q11" s="39">
        <v>9.3264999999999993</v>
      </c>
      <c r="R11" s="39">
        <v>0.873</v>
      </c>
      <c r="S11" s="39">
        <v>0.27849999999999997</v>
      </c>
      <c r="T11" s="39">
        <v>0.13800000000000001</v>
      </c>
      <c r="U11">
        <v>5.5</v>
      </c>
      <c r="V11">
        <f t="shared" ref="V11:V65" si="2">($U11*P11)</f>
        <v>45.856250000000003</v>
      </c>
      <c r="W11">
        <f t="shared" ref="W11:W65" si="3">($U11*Q11)</f>
        <v>51.295749999999998</v>
      </c>
      <c r="X11">
        <f t="shared" ref="X11:Y65" si="4">($U11*R11)</f>
        <v>4.8014999999999999</v>
      </c>
      <c r="Y11">
        <f t="shared" ref="Y11:Y21" si="5">($U11*S11)</f>
        <v>1.5317499999999997</v>
      </c>
      <c r="Z11" s="9">
        <f>SUM(V11:V15)</f>
        <v>777.02424999999994</v>
      </c>
      <c r="AA11" s="9">
        <f>SUM(W11:W15)</f>
        <v>855.84899999999993</v>
      </c>
      <c r="AB11" s="9">
        <f>SUM(X11:X15)</f>
        <v>83.643500000000003</v>
      </c>
      <c r="AC11" s="9">
        <f>SUM(Y11:Y15)</f>
        <v>31.635000000000002</v>
      </c>
      <c r="AD11">
        <v>5.5</v>
      </c>
      <c r="AE11">
        <f t="shared" ref="AE11:AG14" si="6">($AD11*P11)</f>
        <v>45.856250000000003</v>
      </c>
      <c r="AF11">
        <f t="shared" si="6"/>
        <v>51.295749999999998</v>
      </c>
      <c r="AG11">
        <f t="shared" si="6"/>
        <v>4.8014999999999999</v>
      </c>
      <c r="AH11">
        <f t="shared" ref="AH11:AH64" si="7">($AD11*S11)</f>
        <v>1.5317499999999997</v>
      </c>
      <c r="AI11" s="9">
        <f>SUM(AE11:AE14)</f>
        <v>402.8605</v>
      </c>
      <c r="AJ11" s="9">
        <f>SUM(AF11:AF14)</f>
        <v>443.05275</v>
      </c>
      <c r="AK11" s="9">
        <f>SUM(AG11:AG14)</f>
        <v>43.120999999999995</v>
      </c>
      <c r="AL11" s="9">
        <f>SUM(AH11:AH14)</f>
        <v>18.045000000000002</v>
      </c>
      <c r="AM11" s="18"/>
    </row>
    <row r="12" spans="1:39" x14ac:dyDescent="0.25">
      <c r="A12" s="32"/>
      <c r="C12" s="13"/>
      <c r="D12" s="18">
        <v>240884</v>
      </c>
      <c r="E12" s="5">
        <v>10</v>
      </c>
      <c r="F12" s="16">
        <v>0.30062014925373143</v>
      </c>
      <c r="G12" s="15">
        <v>0.21207385074626858</v>
      </c>
      <c r="I12" s="27"/>
      <c r="J12" s="27"/>
      <c r="K12" s="27"/>
      <c r="P12" s="39">
        <v>7.0114999999999998</v>
      </c>
      <c r="Q12" s="39">
        <v>7.6559999999999997</v>
      </c>
      <c r="R12" s="39">
        <v>0.79099999999999993</v>
      </c>
      <c r="S12" s="39">
        <v>0.23100000000000001</v>
      </c>
      <c r="T12" s="39">
        <v>0.126</v>
      </c>
      <c r="U12">
        <v>12</v>
      </c>
      <c r="V12">
        <f t="shared" si="2"/>
        <v>84.138000000000005</v>
      </c>
      <c r="W12">
        <f t="shared" si="3"/>
        <v>91.872</v>
      </c>
      <c r="X12">
        <f t="shared" si="4"/>
        <v>9.4919999999999991</v>
      </c>
      <c r="Y12">
        <f t="shared" si="5"/>
        <v>2.7720000000000002</v>
      </c>
      <c r="Z12" s="9"/>
      <c r="AA12" s="9"/>
      <c r="AB12" s="9"/>
      <c r="AC12" s="9"/>
      <c r="AD12">
        <v>12</v>
      </c>
      <c r="AE12">
        <f t="shared" si="6"/>
        <v>84.138000000000005</v>
      </c>
      <c r="AF12">
        <f t="shared" si="6"/>
        <v>91.872</v>
      </c>
      <c r="AG12">
        <f t="shared" si="6"/>
        <v>9.4919999999999991</v>
      </c>
      <c r="AH12">
        <f t="shared" si="7"/>
        <v>2.7720000000000002</v>
      </c>
      <c r="AI12" s="9"/>
      <c r="AJ12" s="9"/>
      <c r="AK12" s="9"/>
      <c r="AL12" s="6"/>
      <c r="AM12" s="18"/>
    </row>
    <row r="13" spans="1:39" x14ac:dyDescent="0.25">
      <c r="A13" s="32"/>
      <c r="C13" s="13"/>
      <c r="D13" s="18">
        <v>240883</v>
      </c>
      <c r="E13" s="5">
        <v>25</v>
      </c>
      <c r="F13" s="16">
        <v>0.30062014925373143</v>
      </c>
      <c r="G13" s="15">
        <v>0.18765985074626854</v>
      </c>
      <c r="J13" s="27"/>
      <c r="K13" s="27"/>
      <c r="P13" s="39">
        <v>8.4604999999999997</v>
      </c>
      <c r="Q13" s="39">
        <v>9.2654999999999994</v>
      </c>
      <c r="R13" s="39">
        <v>0.88450000000000006</v>
      </c>
      <c r="S13" s="39">
        <v>0.41300000000000003</v>
      </c>
      <c r="T13" s="39">
        <v>0.14200000000000002</v>
      </c>
      <c r="U13">
        <v>20</v>
      </c>
      <c r="V13">
        <f t="shared" si="2"/>
        <v>169.20999999999998</v>
      </c>
      <c r="W13">
        <f t="shared" si="3"/>
        <v>185.31</v>
      </c>
      <c r="X13">
        <f t="shared" si="4"/>
        <v>17.690000000000001</v>
      </c>
      <c r="Y13">
        <f t="shared" si="5"/>
        <v>8.2600000000000016</v>
      </c>
      <c r="Z13" s="9"/>
      <c r="AA13" s="9"/>
      <c r="AB13" s="9"/>
      <c r="AC13" s="9"/>
      <c r="AD13">
        <v>20</v>
      </c>
      <c r="AE13">
        <f t="shared" si="6"/>
        <v>169.20999999999998</v>
      </c>
      <c r="AF13">
        <f t="shared" si="6"/>
        <v>185.31</v>
      </c>
      <c r="AG13">
        <f t="shared" si="6"/>
        <v>17.690000000000001</v>
      </c>
      <c r="AH13">
        <f t="shared" si="7"/>
        <v>8.2600000000000016</v>
      </c>
      <c r="AI13" s="9"/>
      <c r="AJ13" s="9"/>
      <c r="AK13" s="9"/>
      <c r="AL13" s="6"/>
      <c r="AM13" s="18"/>
    </row>
    <row r="14" spans="1:39" x14ac:dyDescent="0.25">
      <c r="A14" s="32"/>
      <c r="C14" s="13"/>
      <c r="D14" s="18">
        <v>240882</v>
      </c>
      <c r="E14" s="5">
        <v>50</v>
      </c>
      <c r="F14" s="16">
        <v>0.30062014925373143</v>
      </c>
      <c r="G14" s="15">
        <v>0.19986685074626842</v>
      </c>
      <c r="I14" s="27"/>
      <c r="J14" s="27"/>
      <c r="K14" s="27"/>
      <c r="P14" s="39">
        <v>8.2925000000000004</v>
      </c>
      <c r="Q14" s="39">
        <v>9.1660000000000004</v>
      </c>
      <c r="R14" s="39">
        <v>0.89100000000000001</v>
      </c>
      <c r="S14" s="39">
        <v>0.4385</v>
      </c>
      <c r="T14" s="39">
        <v>0.14000000000000001</v>
      </c>
      <c r="U14">
        <v>35</v>
      </c>
      <c r="V14">
        <f t="shared" si="2"/>
        <v>290.23750000000001</v>
      </c>
      <c r="W14">
        <f t="shared" si="3"/>
        <v>320.81</v>
      </c>
      <c r="X14">
        <f t="shared" si="4"/>
        <v>31.185000000000002</v>
      </c>
      <c r="Y14">
        <f t="shared" si="5"/>
        <v>15.3475</v>
      </c>
      <c r="Z14" s="9"/>
      <c r="AA14" s="9"/>
      <c r="AB14" s="9"/>
      <c r="AC14" s="9"/>
      <c r="AD14">
        <v>12.5</v>
      </c>
      <c r="AE14">
        <f t="shared" si="6"/>
        <v>103.65625</v>
      </c>
      <c r="AF14">
        <f t="shared" si="6"/>
        <v>114.575</v>
      </c>
      <c r="AG14">
        <f t="shared" si="6"/>
        <v>11.137499999999999</v>
      </c>
      <c r="AH14">
        <f t="shared" si="7"/>
        <v>5.4812500000000002</v>
      </c>
      <c r="AI14" s="9"/>
      <c r="AJ14" s="9"/>
      <c r="AK14" s="9"/>
      <c r="AL14" s="6"/>
      <c r="AM14" s="18"/>
    </row>
    <row r="15" spans="1:39" x14ac:dyDescent="0.25">
      <c r="A15" s="32"/>
      <c r="C15" s="13"/>
      <c r="D15" s="18">
        <v>240881</v>
      </c>
      <c r="E15" s="5">
        <v>95</v>
      </c>
      <c r="F15" s="16">
        <v>0.30062014925373143</v>
      </c>
      <c r="G15" s="15">
        <v>0.21207385074626853</v>
      </c>
      <c r="I15" s="27"/>
      <c r="J15" s="27"/>
      <c r="K15" s="27"/>
      <c r="O15" s="37"/>
      <c r="P15" s="39">
        <v>8.3369999999999997</v>
      </c>
      <c r="Q15" s="39">
        <v>9.1805000000000003</v>
      </c>
      <c r="R15" s="39">
        <v>0.91</v>
      </c>
      <c r="S15" s="39">
        <v>0.16549999999999998</v>
      </c>
      <c r="T15" s="39">
        <v>0.1555</v>
      </c>
      <c r="U15">
        <v>22.5</v>
      </c>
      <c r="V15">
        <f t="shared" si="2"/>
        <v>187.58249999999998</v>
      </c>
      <c r="W15">
        <f t="shared" si="3"/>
        <v>206.56125</v>
      </c>
      <c r="X15">
        <f t="shared" si="4"/>
        <v>20.475000000000001</v>
      </c>
      <c r="Y15">
        <f t="shared" si="5"/>
        <v>3.7237499999999994</v>
      </c>
      <c r="Z15" s="9"/>
      <c r="AA15" s="9"/>
      <c r="AB15" s="9"/>
      <c r="AC15" s="9"/>
      <c r="AI15" s="9"/>
      <c r="AJ15" s="9"/>
      <c r="AK15" s="9"/>
      <c r="AL15" s="6"/>
      <c r="AM15" s="18"/>
    </row>
    <row r="16" spans="1:39" x14ac:dyDescent="0.25">
      <c r="A16" s="32">
        <v>40616</v>
      </c>
      <c r="B16" s="2">
        <v>122058</v>
      </c>
      <c r="C16" s="14" t="s">
        <v>64</v>
      </c>
      <c r="D16" s="2">
        <v>240890</v>
      </c>
      <c r="E16" s="5">
        <v>1</v>
      </c>
      <c r="F16" s="16">
        <v>0.40082686567164183</v>
      </c>
      <c r="G16" s="15">
        <v>0.22173013432835811</v>
      </c>
      <c r="H16" s="16">
        <v>34.844608208955222</v>
      </c>
      <c r="I16" s="27">
        <v>21.222142791044767</v>
      </c>
      <c r="J16" s="27">
        <v>18.85708208955224</v>
      </c>
      <c r="K16" s="27">
        <v>10.842548910447759</v>
      </c>
      <c r="L16" s="28">
        <v>73</v>
      </c>
      <c r="M16">
        <v>96.70883331521749</v>
      </c>
      <c r="N16">
        <v>7.4950000000000001</v>
      </c>
      <c r="O16">
        <v>335</v>
      </c>
      <c r="P16" s="39">
        <v>8.41</v>
      </c>
      <c r="Q16" s="39">
        <v>10.1975</v>
      </c>
      <c r="R16" s="39">
        <v>0.90200000000000002</v>
      </c>
      <c r="S16" s="39">
        <v>0.70950000000000002</v>
      </c>
      <c r="T16" s="39">
        <v>0.17499999999999999</v>
      </c>
      <c r="U16">
        <v>5.5</v>
      </c>
      <c r="V16">
        <f t="shared" si="2"/>
        <v>46.255000000000003</v>
      </c>
      <c r="W16">
        <f t="shared" si="3"/>
        <v>56.08625</v>
      </c>
      <c r="X16">
        <f t="shared" si="4"/>
        <v>4.9610000000000003</v>
      </c>
      <c r="Y16">
        <f t="shared" si="5"/>
        <v>3.90225</v>
      </c>
      <c r="Z16" s="9">
        <f>SUM(V16:V20)</f>
        <v>784.87049999999999</v>
      </c>
      <c r="AA16" s="9">
        <f>SUM(W16:W20)</f>
        <v>940.55799999999999</v>
      </c>
      <c r="AB16" s="9">
        <f>SUM(X16:X20)</f>
        <v>83.815750000000008</v>
      </c>
      <c r="AC16" s="9">
        <f>SUM(Y16:Y20)</f>
        <v>47.099000000000004</v>
      </c>
      <c r="AD16">
        <v>5.5</v>
      </c>
      <c r="AE16">
        <f>($AD16*P16)</f>
        <v>46.255000000000003</v>
      </c>
      <c r="AF16">
        <f>($AD16*Q16)</f>
        <v>56.08625</v>
      </c>
      <c r="AG16">
        <f>($AD16*R16)</f>
        <v>4.9610000000000003</v>
      </c>
      <c r="AH16">
        <f>($AD16*S16)</f>
        <v>3.90225</v>
      </c>
      <c r="AI16" s="9">
        <f>SUM(AE16:AE19)</f>
        <v>414.91425000000004</v>
      </c>
      <c r="AJ16" s="9">
        <f>SUM(AF16:AF19)</f>
        <v>505.53174999999999</v>
      </c>
      <c r="AK16" s="9">
        <f>SUM(AG16:AG19)</f>
        <v>44.103250000000003</v>
      </c>
      <c r="AL16" s="9">
        <f>SUM(AH16:AH19)</f>
        <v>26.623999999999999</v>
      </c>
      <c r="AM16" s="18"/>
    </row>
    <row r="17" spans="1:39" x14ac:dyDescent="0.25">
      <c r="A17" s="32"/>
      <c r="D17" s="2">
        <v>240889</v>
      </c>
      <c r="E17" s="5">
        <v>10</v>
      </c>
      <c r="F17" s="16">
        <v>0.40082686567164183</v>
      </c>
      <c r="G17" s="15">
        <v>0.20952313432835815</v>
      </c>
      <c r="J17" s="27"/>
      <c r="K17" s="27"/>
      <c r="P17" s="39">
        <v>8.3290000000000006</v>
      </c>
      <c r="Q17" s="39">
        <v>10.289000000000001</v>
      </c>
      <c r="R17" s="39">
        <v>0.89549999999999996</v>
      </c>
      <c r="S17" s="39">
        <v>0.56899999999999995</v>
      </c>
      <c r="T17" s="39">
        <v>0.16300000000000001</v>
      </c>
      <c r="U17">
        <v>12</v>
      </c>
      <c r="V17">
        <f t="shared" si="2"/>
        <v>99.948000000000008</v>
      </c>
      <c r="W17">
        <f t="shared" si="3"/>
        <v>123.46800000000002</v>
      </c>
      <c r="X17">
        <f t="shared" si="4"/>
        <v>10.745999999999999</v>
      </c>
      <c r="Y17">
        <f t="shared" si="5"/>
        <v>6.8279999999999994</v>
      </c>
      <c r="Z17" s="9"/>
      <c r="AA17" s="9"/>
      <c r="AB17" s="9"/>
      <c r="AC17" s="9"/>
      <c r="AD17">
        <v>12</v>
      </c>
      <c r="AE17">
        <f t="shared" ref="AE17:AG19" si="8">($AD17*P17)</f>
        <v>99.948000000000008</v>
      </c>
      <c r="AF17">
        <f t="shared" si="8"/>
        <v>123.46800000000002</v>
      </c>
      <c r="AG17">
        <f t="shared" si="8"/>
        <v>10.745999999999999</v>
      </c>
      <c r="AH17">
        <f t="shared" si="7"/>
        <v>6.8279999999999994</v>
      </c>
      <c r="AI17" s="9"/>
      <c r="AJ17" s="9"/>
      <c r="AK17" s="9"/>
      <c r="AL17" s="6"/>
      <c r="AM17" s="18"/>
    </row>
    <row r="18" spans="1:39" x14ac:dyDescent="0.25">
      <c r="A18" s="32"/>
      <c r="D18" s="2">
        <v>240888</v>
      </c>
      <c r="E18" s="5">
        <v>25</v>
      </c>
      <c r="F18" s="16">
        <v>0.36438805970149257</v>
      </c>
      <c r="G18" s="15">
        <v>0.20934094029850739</v>
      </c>
      <c r="J18" s="27"/>
      <c r="K18" s="27"/>
      <c r="P18" s="39">
        <v>8.2914999999999992</v>
      </c>
      <c r="Q18" s="39">
        <v>10.177</v>
      </c>
      <c r="R18" s="39">
        <v>0.85949999999999993</v>
      </c>
      <c r="S18" s="39">
        <v>0.51249999999999996</v>
      </c>
      <c r="T18" s="39">
        <v>0.1595</v>
      </c>
      <c r="U18">
        <v>20</v>
      </c>
      <c r="V18">
        <f t="shared" si="2"/>
        <v>165.82999999999998</v>
      </c>
      <c r="W18">
        <f t="shared" si="3"/>
        <v>203.54</v>
      </c>
      <c r="X18">
        <f t="shared" si="4"/>
        <v>17.189999999999998</v>
      </c>
      <c r="Y18">
        <f t="shared" si="5"/>
        <v>10.25</v>
      </c>
      <c r="Z18" s="9"/>
      <c r="AA18" s="9"/>
      <c r="AB18" s="9"/>
      <c r="AC18" s="9"/>
      <c r="AD18">
        <v>20</v>
      </c>
      <c r="AE18">
        <f t="shared" si="8"/>
        <v>165.82999999999998</v>
      </c>
      <c r="AF18">
        <f t="shared" si="8"/>
        <v>203.54</v>
      </c>
      <c r="AG18">
        <f t="shared" si="8"/>
        <v>17.189999999999998</v>
      </c>
      <c r="AH18">
        <f t="shared" si="7"/>
        <v>10.25</v>
      </c>
      <c r="AI18" s="9"/>
      <c r="AJ18" s="9"/>
      <c r="AK18" s="9"/>
      <c r="AL18" s="6"/>
      <c r="AM18" s="18"/>
    </row>
    <row r="19" spans="1:39" x14ac:dyDescent="0.25">
      <c r="A19" s="32"/>
      <c r="D19" s="2">
        <v>240887</v>
      </c>
      <c r="E19" s="5">
        <v>50</v>
      </c>
      <c r="F19" s="16">
        <v>0.36438805970149252</v>
      </c>
      <c r="G19" s="15">
        <v>0.23375494029850744</v>
      </c>
      <c r="I19" s="27"/>
      <c r="J19" s="27"/>
      <c r="K19" s="27"/>
      <c r="O19" s="37"/>
      <c r="P19" s="39">
        <v>8.2304999999999993</v>
      </c>
      <c r="Q19" s="39">
        <v>9.7949999999999999</v>
      </c>
      <c r="R19" s="39">
        <v>0.89650000000000007</v>
      </c>
      <c r="S19" s="39">
        <v>0.45150000000000001</v>
      </c>
      <c r="T19" s="39">
        <v>0.153</v>
      </c>
      <c r="U19">
        <v>35</v>
      </c>
      <c r="V19">
        <f t="shared" si="2"/>
        <v>288.0675</v>
      </c>
      <c r="W19">
        <f t="shared" si="3"/>
        <v>342.82499999999999</v>
      </c>
      <c r="X19">
        <f t="shared" si="4"/>
        <v>31.377500000000001</v>
      </c>
      <c r="Y19">
        <f t="shared" si="5"/>
        <v>15.8025</v>
      </c>
      <c r="Z19" s="9"/>
      <c r="AA19" s="9"/>
      <c r="AB19" s="9"/>
      <c r="AC19" s="9"/>
      <c r="AD19">
        <v>12.5</v>
      </c>
      <c r="AE19">
        <f t="shared" si="8"/>
        <v>102.88124999999999</v>
      </c>
      <c r="AF19">
        <f t="shared" si="8"/>
        <v>122.4375</v>
      </c>
      <c r="AG19">
        <f t="shared" si="8"/>
        <v>11.206250000000001</v>
      </c>
      <c r="AH19">
        <f t="shared" si="7"/>
        <v>5.6437499999999998</v>
      </c>
      <c r="AI19" s="9"/>
      <c r="AJ19" s="9"/>
      <c r="AK19" s="9"/>
      <c r="AL19" s="6"/>
      <c r="AM19" s="18"/>
    </row>
    <row r="20" spans="1:39" x14ac:dyDescent="0.25">
      <c r="A20" s="32"/>
      <c r="D20" s="2">
        <v>240886</v>
      </c>
      <c r="E20" s="5">
        <v>95</v>
      </c>
      <c r="F20" s="16">
        <v>0.34616865671641794</v>
      </c>
      <c r="G20" s="15">
        <v>0.22756034328358202</v>
      </c>
      <c r="J20" s="27"/>
      <c r="K20" s="27"/>
      <c r="O20" s="37"/>
      <c r="P20" s="39">
        <v>8.2119999999999997</v>
      </c>
      <c r="Q20" s="39">
        <v>9.5395000000000003</v>
      </c>
      <c r="R20" s="39">
        <v>0.86850000000000005</v>
      </c>
      <c r="S20" s="39">
        <v>0.45850000000000002</v>
      </c>
      <c r="T20" s="39">
        <v>0.14599999999999999</v>
      </c>
      <c r="U20">
        <v>22.5</v>
      </c>
      <c r="V20">
        <f t="shared" si="2"/>
        <v>184.76999999999998</v>
      </c>
      <c r="W20">
        <f t="shared" si="3"/>
        <v>214.63875000000002</v>
      </c>
      <c r="X20">
        <f t="shared" si="4"/>
        <v>19.541250000000002</v>
      </c>
      <c r="Y20">
        <f t="shared" si="5"/>
        <v>10.31625</v>
      </c>
      <c r="Z20" s="9"/>
      <c r="AA20" s="9"/>
      <c r="AB20" s="9"/>
      <c r="AC20" s="9"/>
      <c r="AI20" s="9"/>
      <c r="AJ20" s="9"/>
      <c r="AK20" s="9"/>
      <c r="AL20" s="6"/>
      <c r="AM20" s="18"/>
    </row>
    <row r="21" spans="1:39" x14ac:dyDescent="0.25">
      <c r="A21" s="32">
        <v>40648</v>
      </c>
      <c r="B21" s="2">
        <v>120307</v>
      </c>
      <c r="C21" s="14" t="s">
        <v>63</v>
      </c>
      <c r="D21" s="2">
        <v>240895</v>
      </c>
      <c r="E21" s="5">
        <v>1</v>
      </c>
      <c r="F21" s="16">
        <v>0.46150565853658537</v>
      </c>
      <c r="G21" s="27">
        <v>0.17552598546341455</v>
      </c>
      <c r="H21" s="16">
        <v>32.398796052264807</v>
      </c>
      <c r="I21" s="27">
        <v>16.7504028177352</v>
      </c>
      <c r="J21" s="27">
        <v>18.059155947735192</v>
      </c>
      <c r="K21" s="15">
        <v>8.3839645222648134</v>
      </c>
      <c r="L21" s="28">
        <v>105</v>
      </c>
      <c r="M21">
        <v>98.422675436509735</v>
      </c>
      <c r="N21">
        <v>7.298</v>
      </c>
      <c r="O21">
        <v>326</v>
      </c>
      <c r="P21" s="39">
        <v>21.478499999999997</v>
      </c>
      <c r="Q21" s="39">
        <v>7.2880000000000003</v>
      </c>
      <c r="R21" s="39">
        <v>0.86299999999999999</v>
      </c>
      <c r="S21" s="39">
        <v>0.70650000000000002</v>
      </c>
      <c r="T21" s="39">
        <v>0.253</v>
      </c>
      <c r="U21">
        <v>5.5</v>
      </c>
      <c r="V21">
        <f t="shared" si="2"/>
        <v>118.13174999999998</v>
      </c>
      <c r="W21">
        <f t="shared" si="3"/>
        <v>40.084000000000003</v>
      </c>
      <c r="X21">
        <f t="shared" si="4"/>
        <v>4.7465000000000002</v>
      </c>
      <c r="Y21">
        <f t="shared" si="5"/>
        <v>3.8857500000000003</v>
      </c>
      <c r="Z21" s="9">
        <f>SUM(V21:V25)</f>
        <v>788.51150000000007</v>
      </c>
      <c r="AA21" s="9">
        <f>SUM(W21:W25)</f>
        <v>768.85300000000007</v>
      </c>
      <c r="AB21" s="9">
        <f>SUM(X21:X25)</f>
        <v>82.488</v>
      </c>
      <c r="AC21" s="9">
        <f>SUM(Y21:Y25)</f>
        <v>46.949249999999999</v>
      </c>
      <c r="AD21">
        <v>5.5</v>
      </c>
      <c r="AE21">
        <f t="shared" ref="AE21:AH24" si="9">($AD21*P21)</f>
        <v>118.13174999999998</v>
      </c>
      <c r="AF21">
        <f t="shared" si="9"/>
        <v>40.084000000000003</v>
      </c>
      <c r="AG21">
        <f t="shared" si="9"/>
        <v>4.7465000000000002</v>
      </c>
      <c r="AH21">
        <f t="shared" si="9"/>
        <v>3.8857500000000003</v>
      </c>
      <c r="AI21" s="9">
        <f>SUM(AE21:AE24)</f>
        <v>448.73900000000003</v>
      </c>
      <c r="AJ21" s="9">
        <f>SUM(AF21:AF24)</f>
        <v>403.19425000000001</v>
      </c>
      <c r="AK21" s="9">
        <f>SUM(AG21:AG24)</f>
        <v>42.910500000000006</v>
      </c>
      <c r="AL21" s="9">
        <f>SUM(AH21:AH24)</f>
        <v>23.031750000000002</v>
      </c>
      <c r="AM21" s="18"/>
    </row>
    <row r="22" spans="1:39" x14ac:dyDescent="0.25">
      <c r="A22" s="32"/>
      <c r="C22"/>
      <c r="D22" s="2">
        <v>240894</v>
      </c>
      <c r="E22" s="5">
        <v>10</v>
      </c>
      <c r="F22" s="16">
        <v>0.35711747386759579</v>
      </c>
      <c r="G22" s="27">
        <v>0.15376929013240428</v>
      </c>
      <c r="P22" s="39">
        <v>7.7629999999999999</v>
      </c>
      <c r="Q22" s="39">
        <v>8.1370000000000005</v>
      </c>
      <c r="R22" s="39">
        <v>0.79699999999999993</v>
      </c>
      <c r="S22" s="39">
        <v>0.36799999999999999</v>
      </c>
      <c r="T22" s="39">
        <v>0.2455</v>
      </c>
      <c r="U22">
        <v>12</v>
      </c>
      <c r="V22">
        <f t="shared" si="2"/>
        <v>93.156000000000006</v>
      </c>
      <c r="W22">
        <f t="shared" si="3"/>
        <v>97.644000000000005</v>
      </c>
      <c r="X22">
        <f t="shared" si="4"/>
        <v>9.5640000000000001</v>
      </c>
      <c r="Y22">
        <f t="shared" si="4"/>
        <v>4.4160000000000004</v>
      </c>
      <c r="Z22" s="9"/>
      <c r="AA22" s="9"/>
      <c r="AB22" s="9"/>
      <c r="AC22" s="9"/>
      <c r="AD22">
        <v>12</v>
      </c>
      <c r="AE22">
        <f t="shared" si="9"/>
        <v>93.156000000000006</v>
      </c>
      <c r="AF22">
        <f t="shared" si="9"/>
        <v>97.644000000000005</v>
      </c>
      <c r="AG22">
        <f t="shared" si="9"/>
        <v>9.5640000000000001</v>
      </c>
      <c r="AH22">
        <f t="shared" si="9"/>
        <v>4.4160000000000004</v>
      </c>
      <c r="AI22" s="9"/>
      <c r="AJ22" s="9"/>
      <c r="AK22" s="9"/>
      <c r="AL22" s="6"/>
      <c r="AM22" s="18"/>
    </row>
    <row r="23" spans="1:39" x14ac:dyDescent="0.25">
      <c r="A23" s="32"/>
      <c r="C23"/>
      <c r="D23" s="2">
        <v>240893</v>
      </c>
      <c r="E23" s="5">
        <v>25</v>
      </c>
      <c r="F23" s="16">
        <v>0.34887630139372816</v>
      </c>
      <c r="G23" s="27">
        <v>0.16831770660627196</v>
      </c>
      <c r="O23" s="36"/>
      <c r="P23" s="39">
        <v>6.9260000000000002</v>
      </c>
      <c r="Q23" s="39">
        <v>8.1905000000000001</v>
      </c>
      <c r="R23" s="39">
        <v>0.88749999999999996</v>
      </c>
      <c r="S23" s="39">
        <v>0.41649999999999998</v>
      </c>
      <c r="T23" s="39">
        <v>0.246</v>
      </c>
      <c r="U23">
        <v>20</v>
      </c>
      <c r="V23">
        <f t="shared" si="2"/>
        <v>138.52000000000001</v>
      </c>
      <c r="W23">
        <f t="shared" si="3"/>
        <v>163.81</v>
      </c>
      <c r="X23">
        <f t="shared" si="4"/>
        <v>17.75</v>
      </c>
      <c r="Y23">
        <f t="shared" si="4"/>
        <v>8.33</v>
      </c>
      <c r="Z23" s="9"/>
      <c r="AA23" s="9"/>
      <c r="AB23" s="9"/>
      <c r="AC23" s="9"/>
      <c r="AD23">
        <v>20</v>
      </c>
      <c r="AE23">
        <f t="shared" si="9"/>
        <v>138.52000000000001</v>
      </c>
      <c r="AF23">
        <f t="shared" si="9"/>
        <v>163.81</v>
      </c>
      <c r="AG23">
        <f t="shared" si="9"/>
        <v>17.75</v>
      </c>
      <c r="AH23">
        <f t="shared" si="9"/>
        <v>8.33</v>
      </c>
      <c r="AI23" s="9"/>
      <c r="AJ23" s="9"/>
      <c r="AK23" s="9"/>
      <c r="AL23" s="6"/>
      <c r="AM23" s="18"/>
    </row>
    <row r="24" spans="1:39" x14ac:dyDescent="0.25">
      <c r="A24" s="32"/>
      <c r="C24"/>
      <c r="D24" s="2">
        <v>240892</v>
      </c>
      <c r="E24" s="5">
        <v>50</v>
      </c>
      <c r="F24" s="16">
        <v>0.34063512891986064</v>
      </c>
      <c r="G24" s="27">
        <v>0.17655887908013942</v>
      </c>
      <c r="O24" s="36"/>
      <c r="P24" s="39">
        <v>7.9145000000000003</v>
      </c>
      <c r="Q24" s="39">
        <v>8.1325000000000003</v>
      </c>
      <c r="R24" s="39">
        <v>0.8680000000000001</v>
      </c>
      <c r="S24" s="39">
        <v>0.51200000000000001</v>
      </c>
      <c r="T24" s="39">
        <v>0.2475</v>
      </c>
      <c r="U24">
        <v>35</v>
      </c>
      <c r="V24">
        <f t="shared" si="2"/>
        <v>277.00749999999999</v>
      </c>
      <c r="W24">
        <f t="shared" si="3"/>
        <v>284.63749999999999</v>
      </c>
      <c r="X24">
        <f t="shared" si="4"/>
        <v>30.380000000000003</v>
      </c>
      <c r="Y24">
        <f t="shared" si="4"/>
        <v>17.920000000000002</v>
      </c>
      <c r="Z24" s="9"/>
      <c r="AA24" s="9"/>
      <c r="AB24" s="9"/>
      <c r="AC24" s="9"/>
      <c r="AD24">
        <v>12.5</v>
      </c>
      <c r="AE24">
        <f t="shared" si="9"/>
        <v>98.931250000000006</v>
      </c>
      <c r="AF24">
        <f t="shared" si="9"/>
        <v>101.65625</v>
      </c>
      <c r="AG24">
        <f t="shared" si="9"/>
        <v>10.850000000000001</v>
      </c>
      <c r="AH24">
        <f t="shared" si="9"/>
        <v>6.4</v>
      </c>
      <c r="AI24" s="9"/>
      <c r="AJ24" s="9"/>
      <c r="AK24" s="9"/>
      <c r="AL24" s="6"/>
      <c r="AM24" s="18"/>
    </row>
    <row r="25" spans="1:39" x14ac:dyDescent="0.25">
      <c r="C25"/>
      <c r="D25" s="2">
        <v>240891</v>
      </c>
      <c r="E25" s="5">
        <v>95</v>
      </c>
      <c r="F25" s="16">
        <v>0.29668220905923343</v>
      </c>
      <c r="G25" s="27">
        <v>0.19528282294076663</v>
      </c>
      <c r="J25" s="27"/>
      <c r="K25" s="27"/>
      <c r="O25" s="36"/>
      <c r="P25" s="39">
        <v>7.1865000000000006</v>
      </c>
      <c r="Q25" s="39">
        <v>8.1189999999999998</v>
      </c>
      <c r="R25" s="39">
        <v>0.89100000000000001</v>
      </c>
      <c r="S25" s="39">
        <v>0.55099999999999993</v>
      </c>
      <c r="T25" s="39">
        <v>0.252</v>
      </c>
      <c r="U25">
        <v>22.5</v>
      </c>
      <c r="V25">
        <f t="shared" si="2"/>
        <v>161.69625000000002</v>
      </c>
      <c r="W25">
        <f t="shared" si="3"/>
        <v>182.67750000000001</v>
      </c>
      <c r="X25">
        <f t="shared" si="4"/>
        <v>20.047499999999999</v>
      </c>
      <c r="Y25">
        <f t="shared" si="4"/>
        <v>12.397499999999999</v>
      </c>
      <c r="Z25" s="9"/>
      <c r="AA25" s="9"/>
      <c r="AB25" s="9"/>
      <c r="AC25" s="9"/>
      <c r="AI25" s="9"/>
      <c r="AJ25" s="9"/>
      <c r="AK25" s="9"/>
      <c r="AL25" s="6"/>
      <c r="AM25" s="18"/>
    </row>
    <row r="26" spans="1:39" x14ac:dyDescent="0.25">
      <c r="A26" s="32">
        <v>40681</v>
      </c>
      <c r="B26" s="28">
        <v>122042</v>
      </c>
      <c r="C26" s="14" t="s">
        <v>20</v>
      </c>
      <c r="D26" s="2">
        <v>240900</v>
      </c>
      <c r="E26" s="5">
        <v>1</v>
      </c>
      <c r="F26" s="16">
        <v>0.84317182857142858</v>
      </c>
      <c r="G26" s="27">
        <v>0.20362790422857166</v>
      </c>
      <c r="H26" s="16">
        <v>35.261641970034844</v>
      </c>
      <c r="I26" s="27">
        <v>34.498515050365157</v>
      </c>
      <c r="J26" s="27">
        <v>22.652648085017422</v>
      </c>
      <c r="K26" s="27">
        <v>12.906478345382581</v>
      </c>
      <c r="L26" s="28">
        <v>138</v>
      </c>
      <c r="M26">
        <v>97.656152028273439</v>
      </c>
      <c r="N26">
        <v>6.9729999999999999</v>
      </c>
      <c r="O26">
        <v>311</v>
      </c>
      <c r="P26" s="39">
        <v>8.5325000000000006</v>
      </c>
      <c r="Q26" s="39">
        <v>8.5560000000000009</v>
      </c>
      <c r="R26" s="39">
        <v>0.78949999999999998</v>
      </c>
      <c r="S26" s="39">
        <v>0.96450000000000002</v>
      </c>
      <c r="T26" s="39">
        <v>0.26500000000000001</v>
      </c>
      <c r="U26">
        <v>5.5</v>
      </c>
      <c r="V26">
        <f t="shared" si="2"/>
        <v>46.928750000000001</v>
      </c>
      <c r="W26">
        <f t="shared" si="3"/>
        <v>47.058000000000007</v>
      </c>
      <c r="X26">
        <f t="shared" si="4"/>
        <v>4.3422499999999999</v>
      </c>
      <c r="Y26">
        <f t="shared" si="4"/>
        <v>5.3047500000000003</v>
      </c>
      <c r="Z26" s="9">
        <f>SUM(V26:V30)</f>
        <v>642.44450000000006</v>
      </c>
      <c r="AA26" s="9">
        <f>SUM(W26:W30)</f>
        <v>778.15625</v>
      </c>
      <c r="AB26" s="9">
        <f>SUM(X26:X30)</f>
        <v>78.764999999999986</v>
      </c>
      <c r="AC26" s="9">
        <f>SUM(Y26:Y30)</f>
        <v>103.26325</v>
      </c>
      <c r="AD26">
        <v>5.5</v>
      </c>
      <c r="AE26">
        <f>($AD26*P26)</f>
        <v>46.928750000000001</v>
      </c>
      <c r="AF26">
        <f>($AD26*Q26)</f>
        <v>47.058000000000007</v>
      </c>
      <c r="AG26">
        <f>($AD26*R26)</f>
        <v>4.3422499999999999</v>
      </c>
      <c r="AH26">
        <f>($AD26*S26)</f>
        <v>5.3047500000000003</v>
      </c>
      <c r="AI26" s="9">
        <f>SUM(AE26:AE29)</f>
        <v>340.40449999999998</v>
      </c>
      <c r="AJ26" s="9">
        <f>SUM(AF26:AF29)</f>
        <v>451.56875000000002</v>
      </c>
      <c r="AK26" s="9">
        <f>SUM(AG26:AG29)</f>
        <v>40.908749999999998</v>
      </c>
      <c r="AL26" s="9">
        <f>SUM(AH26:AH29)</f>
        <v>52.3795</v>
      </c>
      <c r="AM26" s="18"/>
    </row>
    <row r="27" spans="1:39" x14ac:dyDescent="0.25">
      <c r="A27" s="32"/>
      <c r="D27" s="2">
        <v>240899</v>
      </c>
      <c r="E27" s="5">
        <v>10</v>
      </c>
      <c r="F27" s="16">
        <v>0.47798800348432052</v>
      </c>
      <c r="G27" s="27">
        <v>0.18427261651567947</v>
      </c>
      <c r="I27" s="27"/>
      <c r="J27" s="27"/>
      <c r="K27" s="27"/>
      <c r="N27" s="37"/>
      <c r="O27" s="37"/>
      <c r="P27" s="39">
        <v>6.5960000000000001</v>
      </c>
      <c r="Q27" s="39">
        <v>8.766</v>
      </c>
      <c r="R27" s="39">
        <v>0.79700000000000004</v>
      </c>
      <c r="S27" s="39">
        <v>0.98549999999999993</v>
      </c>
      <c r="T27" s="39">
        <v>0.26300000000000001</v>
      </c>
      <c r="U27">
        <v>12</v>
      </c>
      <c r="V27">
        <f t="shared" si="2"/>
        <v>79.152000000000001</v>
      </c>
      <c r="W27">
        <f t="shared" si="3"/>
        <v>105.19200000000001</v>
      </c>
      <c r="X27">
        <f t="shared" si="4"/>
        <v>9.5640000000000001</v>
      </c>
      <c r="Y27">
        <f t="shared" si="4"/>
        <v>11.825999999999999</v>
      </c>
      <c r="Z27" s="9"/>
      <c r="AA27" s="9"/>
      <c r="AB27" s="9"/>
      <c r="AC27" s="9"/>
      <c r="AD27">
        <v>12</v>
      </c>
      <c r="AE27">
        <f t="shared" ref="AE27:AG29" si="10">($AD27*P27)</f>
        <v>79.152000000000001</v>
      </c>
      <c r="AF27">
        <f t="shared" si="10"/>
        <v>105.19200000000001</v>
      </c>
      <c r="AG27">
        <f t="shared" si="10"/>
        <v>9.5640000000000001</v>
      </c>
      <c r="AH27">
        <f t="shared" si="7"/>
        <v>11.825999999999999</v>
      </c>
      <c r="AI27" s="9"/>
      <c r="AJ27" s="9"/>
      <c r="AK27" s="9"/>
      <c r="AL27" s="6"/>
      <c r="AM27" s="18"/>
    </row>
    <row r="28" spans="1:39" x14ac:dyDescent="0.25">
      <c r="A28" s="32"/>
      <c r="C28"/>
      <c r="D28" s="2">
        <v>240898</v>
      </c>
      <c r="E28" s="5">
        <v>25</v>
      </c>
      <c r="F28" s="16">
        <v>0.41480568118466898</v>
      </c>
      <c r="G28" s="27">
        <v>0.2443013168153311</v>
      </c>
      <c r="J28" s="27"/>
      <c r="K28" s="27"/>
      <c r="N28" s="37"/>
      <c r="O28" s="37"/>
      <c r="P28" s="39">
        <v>6.5414999999999992</v>
      </c>
      <c r="Q28" s="39">
        <v>9.7874999999999996</v>
      </c>
      <c r="R28" s="39">
        <v>0.8294999999999999</v>
      </c>
      <c r="S28" s="39">
        <v>1.0765</v>
      </c>
      <c r="T28" s="39">
        <v>0.26900000000000002</v>
      </c>
      <c r="U28">
        <v>20</v>
      </c>
      <c r="V28">
        <f t="shared" si="2"/>
        <v>130.82999999999998</v>
      </c>
      <c r="W28">
        <f t="shared" si="3"/>
        <v>195.75</v>
      </c>
      <c r="X28">
        <f t="shared" si="4"/>
        <v>16.589999999999996</v>
      </c>
      <c r="Y28">
        <f t="shared" si="4"/>
        <v>21.53</v>
      </c>
      <c r="Z28" s="9"/>
      <c r="AA28" s="9"/>
      <c r="AB28" s="9"/>
      <c r="AC28" s="9"/>
      <c r="AD28">
        <v>20</v>
      </c>
      <c r="AE28">
        <f t="shared" si="10"/>
        <v>130.82999999999998</v>
      </c>
      <c r="AF28">
        <f t="shared" si="10"/>
        <v>195.75</v>
      </c>
      <c r="AG28">
        <f t="shared" si="10"/>
        <v>16.589999999999996</v>
      </c>
      <c r="AH28">
        <f t="shared" si="7"/>
        <v>21.53</v>
      </c>
      <c r="AI28" s="9"/>
      <c r="AJ28" s="9"/>
      <c r="AK28" s="9"/>
      <c r="AL28" s="6"/>
      <c r="AM28" s="18"/>
    </row>
    <row r="29" spans="1:39" x14ac:dyDescent="0.25">
      <c r="A29" s="32"/>
      <c r="C29"/>
      <c r="D29" s="2">
        <v>240897</v>
      </c>
      <c r="E29" s="5">
        <v>50</v>
      </c>
      <c r="F29" s="16">
        <v>0.31865866898954703</v>
      </c>
      <c r="G29" s="27">
        <v>0.37513817101045294</v>
      </c>
      <c r="J29" s="27"/>
      <c r="K29" s="27"/>
      <c r="N29" s="37"/>
      <c r="O29" s="37"/>
      <c r="P29" s="39">
        <v>6.6795</v>
      </c>
      <c r="Q29" s="39">
        <v>8.285499999999999</v>
      </c>
      <c r="R29" s="39">
        <v>0.83299999999999996</v>
      </c>
      <c r="S29" s="39">
        <v>1.0974999999999999</v>
      </c>
      <c r="T29" s="39">
        <v>0.26700000000000002</v>
      </c>
      <c r="U29">
        <v>35</v>
      </c>
      <c r="V29">
        <f t="shared" si="2"/>
        <v>233.7825</v>
      </c>
      <c r="W29">
        <f t="shared" si="3"/>
        <v>289.99249999999995</v>
      </c>
      <c r="X29">
        <f t="shared" si="4"/>
        <v>29.154999999999998</v>
      </c>
      <c r="Y29">
        <f t="shared" si="4"/>
        <v>38.412499999999994</v>
      </c>
      <c r="Z29" s="9"/>
      <c r="AA29" s="9"/>
      <c r="AB29" s="9"/>
      <c r="AC29" s="9"/>
      <c r="AD29">
        <v>12.5</v>
      </c>
      <c r="AE29">
        <f t="shared" si="10"/>
        <v>83.493750000000006</v>
      </c>
      <c r="AF29">
        <f t="shared" si="10"/>
        <v>103.56874999999999</v>
      </c>
      <c r="AG29">
        <f t="shared" si="10"/>
        <v>10.4125</v>
      </c>
      <c r="AH29">
        <f t="shared" si="7"/>
        <v>13.718749999999998</v>
      </c>
      <c r="AI29" s="9"/>
      <c r="AJ29" s="9"/>
      <c r="AK29" s="9"/>
      <c r="AL29" s="6"/>
      <c r="AM29" s="18"/>
    </row>
    <row r="30" spans="1:39" x14ac:dyDescent="0.25">
      <c r="A30" s="32"/>
      <c r="C30"/>
      <c r="D30" s="2">
        <v>240896</v>
      </c>
      <c r="E30" s="5">
        <v>95</v>
      </c>
      <c r="F30" s="16">
        <v>0.24174105923344946</v>
      </c>
      <c r="G30" s="27">
        <v>0.58450790476655057</v>
      </c>
      <c r="J30" s="27"/>
      <c r="K30" s="27"/>
      <c r="N30" s="37"/>
      <c r="O30" s="37"/>
      <c r="P30" s="39">
        <v>6.7445000000000004</v>
      </c>
      <c r="Q30" s="39">
        <v>6.2294999999999998</v>
      </c>
      <c r="R30" s="39">
        <v>0.84950000000000003</v>
      </c>
      <c r="S30" s="39">
        <v>1.1640000000000001</v>
      </c>
      <c r="T30" s="39">
        <v>0.25750000000000001</v>
      </c>
      <c r="U30">
        <v>22.5</v>
      </c>
      <c r="V30">
        <f t="shared" si="2"/>
        <v>151.75125</v>
      </c>
      <c r="W30">
        <f t="shared" si="3"/>
        <v>140.16374999999999</v>
      </c>
      <c r="X30">
        <f t="shared" si="4"/>
        <v>19.11375</v>
      </c>
      <c r="Y30">
        <f t="shared" si="4"/>
        <v>26.190000000000005</v>
      </c>
      <c r="Z30" s="9"/>
      <c r="AA30" s="9"/>
      <c r="AB30" s="9"/>
      <c r="AC30" s="9"/>
      <c r="AI30" s="9"/>
      <c r="AJ30" s="9"/>
      <c r="AK30" s="9"/>
      <c r="AL30" s="6"/>
      <c r="AM30" s="18"/>
    </row>
    <row r="31" spans="1:39" x14ac:dyDescent="0.25">
      <c r="A31" s="32">
        <v>40710</v>
      </c>
      <c r="B31" s="28">
        <v>124033</v>
      </c>
      <c r="C31" s="14" t="s">
        <v>64</v>
      </c>
      <c r="D31" s="18">
        <v>22145</v>
      </c>
      <c r="E31" s="5">
        <v>1</v>
      </c>
      <c r="F31" s="16">
        <v>2.4799171428571429</v>
      </c>
      <c r="G31" s="27">
        <v>1.0021154411428568</v>
      </c>
      <c r="H31" s="16">
        <v>171.9627332522648</v>
      </c>
      <c r="I31" s="27">
        <v>75.018009899735176</v>
      </c>
      <c r="J31" s="27">
        <v>158.59795546341462</v>
      </c>
      <c r="K31" s="15">
        <v>61.32320016858538</v>
      </c>
      <c r="L31" s="28">
        <v>167</v>
      </c>
      <c r="M31" s="41"/>
      <c r="N31" s="2"/>
      <c r="O31" s="37"/>
      <c r="P31" s="39">
        <v>5.1654999999999998</v>
      </c>
      <c r="Q31" s="39">
        <v>4.9740000000000002</v>
      </c>
      <c r="R31" s="39">
        <v>0.85450000000000004</v>
      </c>
      <c r="S31" s="39">
        <v>0.877</v>
      </c>
      <c r="T31" s="39">
        <v>0.38650000000000001</v>
      </c>
      <c r="U31">
        <v>5.5</v>
      </c>
      <c r="V31">
        <f t="shared" si="2"/>
        <v>28.410249999999998</v>
      </c>
      <c r="W31">
        <f t="shared" si="3"/>
        <v>27.356999999999999</v>
      </c>
      <c r="X31">
        <f t="shared" si="4"/>
        <v>4.6997499999999999</v>
      </c>
      <c r="Y31">
        <f t="shared" si="4"/>
        <v>4.8235000000000001</v>
      </c>
      <c r="Z31" s="9">
        <f>SUM(V31:V35)</f>
        <v>534.52600000000007</v>
      </c>
      <c r="AA31" s="9">
        <f>SUM(W31:W35)</f>
        <v>487.43799999999999</v>
      </c>
      <c r="AB31" s="9">
        <f>SUM(X31:X35)</f>
        <v>82.114499999999992</v>
      </c>
      <c r="AC31" s="9">
        <f>SUM(Y31:Y35)</f>
        <v>78.660249999999991</v>
      </c>
      <c r="AD31">
        <v>5.5</v>
      </c>
      <c r="AE31">
        <f>($AD31*P31)</f>
        <v>28.410249999999998</v>
      </c>
      <c r="AF31">
        <f>($AD31*Q31)</f>
        <v>27.356999999999999</v>
      </c>
      <c r="AG31">
        <f>($AD31*R31)</f>
        <v>4.6997499999999999</v>
      </c>
      <c r="AH31">
        <f>($AD31*S31)</f>
        <v>4.8235000000000001</v>
      </c>
      <c r="AI31" s="9">
        <f>SUM(AE31:AE34)</f>
        <v>251.791</v>
      </c>
      <c r="AJ31" s="9">
        <f>SUM(AF31:AF34)</f>
        <v>241.11924999999997</v>
      </c>
      <c r="AK31" s="9">
        <f>SUM(AG31:AG34)</f>
        <v>41.985749999999996</v>
      </c>
      <c r="AL31" s="9">
        <f>SUM(AH31:AH34)</f>
        <v>40.601500000000001</v>
      </c>
      <c r="AM31" s="18"/>
    </row>
    <row r="32" spans="1:39" x14ac:dyDescent="0.25">
      <c r="C32"/>
      <c r="D32" s="18">
        <v>22144</v>
      </c>
      <c r="E32" s="5">
        <v>10</v>
      </c>
      <c r="F32" s="16">
        <v>2.3463831428571424</v>
      </c>
      <c r="G32" s="27">
        <v>0.8290553771428576</v>
      </c>
      <c r="J32" s="27"/>
      <c r="N32" s="37"/>
      <c r="O32" s="37"/>
      <c r="P32" s="39">
        <v>4.2709999999999999</v>
      </c>
      <c r="Q32" s="39">
        <v>4.2579999999999991</v>
      </c>
      <c r="R32" s="39">
        <v>0.80800000000000005</v>
      </c>
      <c r="S32" s="39">
        <v>0.71399999999999997</v>
      </c>
      <c r="T32" s="39">
        <v>0.33699999999999997</v>
      </c>
      <c r="U32">
        <v>12</v>
      </c>
      <c r="V32">
        <f t="shared" si="2"/>
        <v>51.251999999999995</v>
      </c>
      <c r="W32">
        <f t="shared" si="3"/>
        <v>51.095999999999989</v>
      </c>
      <c r="X32">
        <f t="shared" si="4"/>
        <v>9.6960000000000015</v>
      </c>
      <c r="Y32">
        <f t="shared" si="4"/>
        <v>8.5679999999999996</v>
      </c>
      <c r="Z32" s="9"/>
      <c r="AA32" s="9"/>
      <c r="AB32" s="9"/>
      <c r="AC32" s="9"/>
      <c r="AD32">
        <v>12</v>
      </c>
      <c r="AE32">
        <f t="shared" ref="AE32:AG34" si="11">($AD32*P32)</f>
        <v>51.251999999999995</v>
      </c>
      <c r="AF32">
        <f t="shared" si="11"/>
        <v>51.095999999999989</v>
      </c>
      <c r="AG32">
        <f t="shared" si="11"/>
        <v>9.6960000000000015</v>
      </c>
      <c r="AH32">
        <f t="shared" si="7"/>
        <v>8.5679999999999996</v>
      </c>
      <c r="AI32" s="9"/>
      <c r="AJ32" s="9"/>
      <c r="AK32" s="9"/>
      <c r="AL32" s="6"/>
      <c r="AM32" s="18"/>
    </row>
    <row r="33" spans="1:40" x14ac:dyDescent="0.25">
      <c r="C33"/>
      <c r="D33" s="18">
        <v>22143</v>
      </c>
      <c r="E33" s="5">
        <v>25</v>
      </c>
      <c r="F33" s="16">
        <v>1.9610421714285711</v>
      </c>
      <c r="G33" s="27">
        <v>0.77640482857142867</v>
      </c>
      <c r="J33" s="27"/>
      <c r="K33" s="27"/>
      <c r="N33" s="37"/>
      <c r="O33" s="37"/>
      <c r="P33" s="39">
        <v>5.2430000000000003</v>
      </c>
      <c r="Q33" s="39">
        <v>4.9530000000000003</v>
      </c>
      <c r="R33" s="39">
        <v>0.84450000000000003</v>
      </c>
      <c r="S33" s="39">
        <v>0.80049999999999999</v>
      </c>
      <c r="T33" s="39">
        <v>0.39500000000000002</v>
      </c>
      <c r="U33">
        <v>20</v>
      </c>
      <c r="V33">
        <f t="shared" si="2"/>
        <v>104.86000000000001</v>
      </c>
      <c r="W33">
        <f t="shared" si="3"/>
        <v>99.06</v>
      </c>
      <c r="X33">
        <f t="shared" si="4"/>
        <v>16.89</v>
      </c>
      <c r="Y33">
        <f t="shared" si="4"/>
        <v>16.009999999999998</v>
      </c>
      <c r="Z33" s="9"/>
      <c r="AA33" s="9"/>
      <c r="AB33" s="9"/>
      <c r="AC33" s="9"/>
      <c r="AD33">
        <v>20</v>
      </c>
      <c r="AE33">
        <f t="shared" si="11"/>
        <v>104.86000000000001</v>
      </c>
      <c r="AF33">
        <f t="shared" si="11"/>
        <v>99.06</v>
      </c>
      <c r="AG33">
        <f t="shared" si="11"/>
        <v>16.89</v>
      </c>
      <c r="AH33">
        <f t="shared" si="7"/>
        <v>16.009999999999998</v>
      </c>
      <c r="AI33" s="9"/>
      <c r="AJ33" s="9"/>
      <c r="AK33" s="9"/>
      <c r="AL33" s="6"/>
      <c r="AM33" s="18"/>
    </row>
    <row r="34" spans="1:40" x14ac:dyDescent="0.25">
      <c r="C34"/>
      <c r="D34" s="18">
        <v>22142</v>
      </c>
      <c r="E34" s="5">
        <v>50</v>
      </c>
      <c r="F34" s="16">
        <v>2.3721441742160283</v>
      </c>
      <c r="G34" s="27">
        <v>0.99645968978397192</v>
      </c>
      <c r="J34" s="27"/>
      <c r="N34" s="37"/>
      <c r="O34" s="37"/>
      <c r="P34" s="39">
        <v>5.3815</v>
      </c>
      <c r="Q34" s="39">
        <v>5.0884999999999998</v>
      </c>
      <c r="R34" s="39">
        <v>0.85599999999999998</v>
      </c>
      <c r="S34" s="39">
        <v>0.89600000000000002</v>
      </c>
      <c r="T34" s="39">
        <v>0.39300000000000002</v>
      </c>
      <c r="U34">
        <v>35</v>
      </c>
      <c r="V34">
        <f t="shared" si="2"/>
        <v>188.35249999999999</v>
      </c>
      <c r="W34">
        <f t="shared" si="3"/>
        <v>178.0975</v>
      </c>
      <c r="X34">
        <f t="shared" si="4"/>
        <v>29.96</v>
      </c>
      <c r="Y34">
        <f t="shared" si="4"/>
        <v>31.36</v>
      </c>
      <c r="Z34" s="9"/>
      <c r="AA34" s="9"/>
      <c r="AB34" s="9"/>
      <c r="AC34" s="9"/>
      <c r="AD34">
        <v>12.5</v>
      </c>
      <c r="AE34">
        <f t="shared" si="11"/>
        <v>67.268749999999997</v>
      </c>
      <c r="AF34">
        <f t="shared" si="11"/>
        <v>63.606249999999996</v>
      </c>
      <c r="AG34">
        <f t="shared" si="11"/>
        <v>10.7</v>
      </c>
      <c r="AH34">
        <f t="shared" si="7"/>
        <v>11.200000000000001</v>
      </c>
      <c r="AI34" s="9"/>
      <c r="AJ34" s="9"/>
      <c r="AK34" s="9"/>
      <c r="AL34" s="6"/>
      <c r="AM34" s="18"/>
    </row>
    <row r="35" spans="1:40" x14ac:dyDescent="0.25">
      <c r="C35"/>
      <c r="D35" s="18">
        <v>22141</v>
      </c>
      <c r="E35" s="5">
        <v>95</v>
      </c>
      <c r="F35" s="16">
        <v>0.3845880487804878</v>
      </c>
      <c r="G35" s="27">
        <v>0.3596667432195122</v>
      </c>
      <c r="J35" s="27"/>
      <c r="K35" s="27"/>
      <c r="N35" s="37"/>
      <c r="O35" s="37"/>
      <c r="P35" s="39">
        <v>7.1844999999999999</v>
      </c>
      <c r="Q35" s="39">
        <v>5.859</v>
      </c>
      <c r="R35" s="39">
        <v>0.92749999999999999</v>
      </c>
      <c r="S35" s="39">
        <v>0.79549999999999998</v>
      </c>
      <c r="T35" s="39">
        <v>0.42399999999999999</v>
      </c>
      <c r="U35">
        <v>22.5</v>
      </c>
      <c r="V35">
        <f t="shared" si="2"/>
        <v>161.65125</v>
      </c>
      <c r="W35">
        <f t="shared" si="3"/>
        <v>131.82749999999999</v>
      </c>
      <c r="X35">
        <f t="shared" si="4"/>
        <v>20.868749999999999</v>
      </c>
      <c r="Y35">
        <f t="shared" si="4"/>
        <v>17.89875</v>
      </c>
      <c r="Z35" s="9"/>
      <c r="AA35" s="9"/>
      <c r="AB35" s="9"/>
      <c r="AC35" s="9"/>
      <c r="AI35" s="9"/>
      <c r="AJ35" s="9"/>
      <c r="AK35" s="9"/>
      <c r="AL35" s="6"/>
      <c r="AM35" s="18"/>
    </row>
    <row r="36" spans="1:40" x14ac:dyDescent="0.25">
      <c r="A36" s="32">
        <v>40736</v>
      </c>
      <c r="B36" s="28">
        <v>122719</v>
      </c>
      <c r="C36" s="14" t="s">
        <v>64</v>
      </c>
      <c r="D36" s="18">
        <v>22150</v>
      </c>
      <c r="E36" s="5">
        <v>1</v>
      </c>
      <c r="F36" s="16">
        <v>3.3915023972125433</v>
      </c>
      <c r="G36" s="27">
        <v>0.87872733078745713</v>
      </c>
      <c r="H36" s="16">
        <v>266.94169959581876</v>
      </c>
      <c r="I36" s="27">
        <v>83.079897726181201</v>
      </c>
      <c r="J36" s="27">
        <v>153.49283429965155</v>
      </c>
      <c r="K36" s="27">
        <v>41.304998292348451</v>
      </c>
      <c r="L36" s="28">
        <v>193</v>
      </c>
      <c r="M36" s="41"/>
      <c r="N36" s="18"/>
      <c r="O36" s="36"/>
      <c r="P36" s="39">
        <v>3.2725</v>
      </c>
      <c r="Q36" s="39">
        <v>2.3744999999999998</v>
      </c>
      <c r="R36" s="39">
        <v>0.72</v>
      </c>
      <c r="S36" s="39">
        <v>1.1525000000000001</v>
      </c>
      <c r="T36" s="39">
        <v>0.24249999999999999</v>
      </c>
      <c r="U36">
        <v>5.5</v>
      </c>
      <c r="V36">
        <f t="shared" si="2"/>
        <v>17.998750000000001</v>
      </c>
      <c r="W36">
        <f t="shared" si="3"/>
        <v>13.059749999999999</v>
      </c>
      <c r="X36">
        <f t="shared" si="4"/>
        <v>3.96</v>
      </c>
      <c r="Y36">
        <f t="shared" si="4"/>
        <v>6.3387500000000001</v>
      </c>
      <c r="Z36" s="9">
        <f>SUM(V36:V40)</f>
        <v>398.52350000000001</v>
      </c>
      <c r="AA36" s="9">
        <f>SUM(W36:W40)</f>
        <v>341.44450000000006</v>
      </c>
      <c r="AB36" s="9">
        <f>SUM(X36:X40)</f>
        <v>72.921750000000003</v>
      </c>
      <c r="AC36" s="9">
        <f>SUM(Y36:Y40)</f>
        <v>46.213249999999995</v>
      </c>
      <c r="AD36">
        <v>5.5</v>
      </c>
      <c r="AE36">
        <f>($AD36*P36)</f>
        <v>17.998750000000001</v>
      </c>
      <c r="AF36">
        <f>($AD36*Q36)</f>
        <v>13.059749999999999</v>
      </c>
      <c r="AG36">
        <f>($AD36*R36)</f>
        <v>3.96</v>
      </c>
      <c r="AH36">
        <f>($AD36*S36)</f>
        <v>6.3387500000000001</v>
      </c>
      <c r="AI36" s="9">
        <f>SUM(AE36:AE39)</f>
        <v>188.38475</v>
      </c>
      <c r="AJ36" s="9">
        <f>SUM(AF36:AF39)</f>
        <v>150.5095</v>
      </c>
      <c r="AK36" s="9">
        <f>SUM(AG36:AG39)</f>
        <v>36.719250000000002</v>
      </c>
      <c r="AL36" s="9">
        <f>SUM(AH36:AH39)</f>
        <v>26.311999999999998</v>
      </c>
      <c r="AM36" s="18"/>
    </row>
    <row r="37" spans="1:40" x14ac:dyDescent="0.25">
      <c r="A37" s="32"/>
      <c r="C37"/>
      <c r="D37" s="18">
        <v>22149</v>
      </c>
      <c r="E37" s="5">
        <v>10</v>
      </c>
      <c r="F37" s="16">
        <v>3.0085908362369338</v>
      </c>
      <c r="G37" s="27">
        <v>0.69646142776306641</v>
      </c>
      <c r="J37" s="27"/>
      <c r="O37" s="36"/>
      <c r="P37" s="39">
        <v>3.7255000000000003</v>
      </c>
      <c r="Q37" s="39">
        <v>2.7404999999999999</v>
      </c>
      <c r="R37" s="39">
        <v>0.71649999999999991</v>
      </c>
      <c r="S37" s="39">
        <v>0.48850000000000005</v>
      </c>
      <c r="T37" s="39">
        <v>0.24399999999999999</v>
      </c>
      <c r="U37">
        <v>12</v>
      </c>
      <c r="V37">
        <f t="shared" si="2"/>
        <v>44.706000000000003</v>
      </c>
      <c r="W37">
        <f t="shared" si="3"/>
        <v>32.885999999999996</v>
      </c>
      <c r="X37">
        <f t="shared" si="4"/>
        <v>8.597999999999999</v>
      </c>
      <c r="Y37">
        <f t="shared" si="4"/>
        <v>5.8620000000000001</v>
      </c>
      <c r="Z37" s="9"/>
      <c r="AA37" s="9"/>
      <c r="AB37" s="9"/>
      <c r="AC37" s="9"/>
      <c r="AD37">
        <v>12</v>
      </c>
      <c r="AE37">
        <f t="shared" ref="AE37:AG39" si="12">($AD37*P37)</f>
        <v>44.706000000000003</v>
      </c>
      <c r="AF37">
        <f t="shared" si="12"/>
        <v>32.885999999999996</v>
      </c>
      <c r="AG37">
        <f t="shared" si="12"/>
        <v>8.597999999999999</v>
      </c>
      <c r="AH37">
        <f t="shared" si="7"/>
        <v>5.8620000000000001</v>
      </c>
      <c r="AI37" s="9"/>
      <c r="AJ37" s="9"/>
      <c r="AK37" s="9"/>
      <c r="AL37" s="6"/>
      <c r="AM37" s="18"/>
    </row>
    <row r="38" spans="1:40" x14ac:dyDescent="0.25">
      <c r="A38" s="32"/>
      <c r="C38"/>
      <c r="D38" s="18">
        <v>22148</v>
      </c>
      <c r="E38" s="5">
        <v>25</v>
      </c>
      <c r="F38" s="16">
        <v>2.9538891846689896</v>
      </c>
      <c r="G38" s="27">
        <v>0.87675807133101091</v>
      </c>
      <c r="J38" s="27"/>
      <c r="O38" s="36"/>
      <c r="P38" s="39">
        <v>3.8064999999999998</v>
      </c>
      <c r="Q38" s="39">
        <v>2.8010000000000002</v>
      </c>
      <c r="R38" s="39">
        <v>0.73150000000000004</v>
      </c>
      <c r="S38" s="39">
        <v>0.40649999999999997</v>
      </c>
      <c r="T38" s="39">
        <v>0.26450000000000001</v>
      </c>
      <c r="U38">
        <v>20</v>
      </c>
      <c r="V38">
        <f t="shared" si="2"/>
        <v>76.13</v>
      </c>
      <c r="W38">
        <f t="shared" si="3"/>
        <v>56.02</v>
      </c>
      <c r="X38">
        <f t="shared" si="4"/>
        <v>14.63</v>
      </c>
      <c r="Y38">
        <f t="shared" si="4"/>
        <v>8.129999999999999</v>
      </c>
      <c r="Z38" s="9"/>
      <c r="AA38" s="9"/>
      <c r="AB38" s="9"/>
      <c r="AC38" s="9"/>
      <c r="AD38">
        <v>20</v>
      </c>
      <c r="AE38">
        <f t="shared" si="12"/>
        <v>76.13</v>
      </c>
      <c r="AF38">
        <f t="shared" si="12"/>
        <v>56.02</v>
      </c>
      <c r="AG38">
        <f t="shared" si="12"/>
        <v>14.63</v>
      </c>
      <c r="AH38">
        <f t="shared" si="7"/>
        <v>8.129999999999999</v>
      </c>
      <c r="AI38" s="9"/>
      <c r="AJ38" s="9"/>
      <c r="AK38" s="9"/>
      <c r="AL38" s="6"/>
      <c r="AM38" s="18"/>
    </row>
    <row r="39" spans="1:40" x14ac:dyDescent="0.25">
      <c r="A39" s="32"/>
      <c r="C39"/>
      <c r="D39" s="18">
        <v>22147</v>
      </c>
      <c r="E39" s="5">
        <v>50</v>
      </c>
      <c r="F39" s="16">
        <v>3.1726957909407663</v>
      </c>
      <c r="G39" s="27">
        <v>0.84634395305923371</v>
      </c>
      <c r="J39" s="27"/>
      <c r="O39" s="36"/>
      <c r="P39" s="39">
        <v>3.964</v>
      </c>
      <c r="Q39" s="39">
        <v>3.8835000000000002</v>
      </c>
      <c r="R39" s="39">
        <v>0.76249999999999996</v>
      </c>
      <c r="S39" s="39">
        <v>0.47850000000000004</v>
      </c>
      <c r="T39" s="39">
        <v>0.27900000000000003</v>
      </c>
      <c r="U39">
        <v>35</v>
      </c>
      <c r="V39">
        <f t="shared" si="2"/>
        <v>138.74</v>
      </c>
      <c r="W39">
        <f t="shared" si="3"/>
        <v>135.92250000000001</v>
      </c>
      <c r="X39">
        <f t="shared" si="4"/>
        <v>26.6875</v>
      </c>
      <c r="Y39">
        <f t="shared" si="4"/>
        <v>16.747500000000002</v>
      </c>
      <c r="Z39" s="9"/>
      <c r="AA39" s="9"/>
      <c r="AB39" s="9"/>
      <c r="AC39" s="9"/>
      <c r="AD39">
        <v>12.5</v>
      </c>
      <c r="AE39">
        <f t="shared" si="12"/>
        <v>49.55</v>
      </c>
      <c r="AF39">
        <f t="shared" si="12"/>
        <v>48.543750000000003</v>
      </c>
      <c r="AG39">
        <f t="shared" si="12"/>
        <v>9.53125</v>
      </c>
      <c r="AH39">
        <f t="shared" si="7"/>
        <v>5.9812500000000002</v>
      </c>
      <c r="AI39" s="9"/>
      <c r="AJ39" s="9"/>
      <c r="AK39" s="9"/>
      <c r="AL39" s="6"/>
      <c r="AM39" s="18"/>
    </row>
    <row r="40" spans="1:40" x14ac:dyDescent="0.25">
      <c r="A40" s="32"/>
      <c r="C40"/>
      <c r="D40" s="18">
        <v>22146</v>
      </c>
      <c r="E40" s="5">
        <v>95</v>
      </c>
      <c r="F40" s="16">
        <v>1.8694759999999997</v>
      </c>
      <c r="G40" s="27">
        <v>1.0103182440000003</v>
      </c>
      <c r="J40" s="27"/>
      <c r="O40" s="36"/>
      <c r="P40" s="39">
        <v>5.3755000000000006</v>
      </c>
      <c r="Q40" s="39">
        <v>4.6025</v>
      </c>
      <c r="R40" s="39">
        <v>0.84650000000000003</v>
      </c>
      <c r="S40" s="39">
        <v>0.40600000000000003</v>
      </c>
      <c r="T40" s="39">
        <v>0.26900000000000002</v>
      </c>
      <c r="U40">
        <v>22.5</v>
      </c>
      <c r="V40">
        <f t="shared" si="2"/>
        <v>120.94875000000002</v>
      </c>
      <c r="W40">
        <f t="shared" si="3"/>
        <v>103.55625000000001</v>
      </c>
      <c r="X40">
        <f t="shared" si="4"/>
        <v>19.046250000000001</v>
      </c>
      <c r="Y40">
        <f t="shared" si="4"/>
        <v>9.1349999999999998</v>
      </c>
      <c r="Z40" s="9"/>
      <c r="AA40" s="9"/>
      <c r="AB40" s="9"/>
      <c r="AC40" s="9"/>
      <c r="AI40" s="9"/>
      <c r="AJ40" s="9"/>
      <c r="AK40" s="9"/>
      <c r="AL40" s="6"/>
      <c r="AM40" s="18"/>
    </row>
    <row r="41" spans="1:40" x14ac:dyDescent="0.25">
      <c r="A41" s="32">
        <v>40770</v>
      </c>
      <c r="B41" s="28">
        <v>123513</v>
      </c>
      <c r="C41" s="14" t="s">
        <v>64</v>
      </c>
      <c r="D41" s="18">
        <v>22155</v>
      </c>
      <c r="E41" s="5">
        <v>1</v>
      </c>
      <c r="F41" s="16">
        <v>4.6496403832752611</v>
      </c>
      <c r="G41" s="27">
        <v>0.56255178472473855</v>
      </c>
      <c r="H41" s="16">
        <v>124.86032017944251</v>
      </c>
      <c r="I41" s="15">
        <v>71.56296379855749</v>
      </c>
      <c r="J41" s="27">
        <v>86.016233393728214</v>
      </c>
      <c r="K41" s="15">
        <v>32.800428134271783</v>
      </c>
      <c r="L41" s="28">
        <v>227</v>
      </c>
      <c r="M41" s="41"/>
      <c r="N41" s="6"/>
      <c r="O41" s="36"/>
      <c r="P41" s="39">
        <v>2.585</v>
      </c>
      <c r="Q41" s="39">
        <v>2.4264999999999999</v>
      </c>
      <c r="R41" s="39">
        <v>0.67149999999999999</v>
      </c>
      <c r="S41" s="39">
        <v>2.2370000000000001</v>
      </c>
      <c r="T41" s="39">
        <v>0.30099999999999999</v>
      </c>
      <c r="U41">
        <v>5.5</v>
      </c>
      <c r="V41">
        <f t="shared" si="2"/>
        <v>14.217499999999999</v>
      </c>
      <c r="W41">
        <f t="shared" si="3"/>
        <v>13.345749999999999</v>
      </c>
      <c r="X41">
        <f t="shared" si="4"/>
        <v>3.6932499999999999</v>
      </c>
      <c r="Y41">
        <f t="shared" si="4"/>
        <v>12.3035</v>
      </c>
      <c r="Z41" s="9">
        <f>SUM(V41:V45)</f>
        <v>495.33124999999995</v>
      </c>
      <c r="AA41" s="9">
        <f>SUM(W41:W45)</f>
        <v>488.03075000000001</v>
      </c>
      <c r="AB41" s="9">
        <f>SUM(X41:X45)</f>
        <v>82.976500000000001</v>
      </c>
      <c r="AC41" s="9">
        <f>SUM(Y41:Y45)</f>
        <v>76.510249999999999</v>
      </c>
      <c r="AD41">
        <v>5.5</v>
      </c>
      <c r="AE41">
        <f>($AD41*P41)</f>
        <v>14.217499999999999</v>
      </c>
      <c r="AF41">
        <f>($AD41*Q41)</f>
        <v>13.345749999999999</v>
      </c>
      <c r="AG41">
        <f>($AD41*R41)</f>
        <v>3.6932499999999999</v>
      </c>
      <c r="AH41">
        <f>($AD41*S41)</f>
        <v>12.3035</v>
      </c>
      <c r="AI41" s="9">
        <f>SUM(AE41:AE44)</f>
        <v>220.74125000000001</v>
      </c>
      <c r="AJ41" s="9">
        <f>SUM(AF41:AF44)</f>
        <v>219.66199999999998</v>
      </c>
      <c r="AK41" s="9">
        <f>SUM(AG41:AG44)</f>
        <v>40.395250000000004</v>
      </c>
      <c r="AL41" s="9">
        <f>SUM(AH41:AH44)</f>
        <v>49.690249999999999</v>
      </c>
      <c r="AM41" s="18"/>
    </row>
    <row r="42" spans="1:40" x14ac:dyDescent="0.25">
      <c r="C42"/>
      <c r="D42" s="18">
        <v>22154</v>
      </c>
      <c r="E42" s="5">
        <v>10</v>
      </c>
      <c r="F42" s="16">
        <v>1.535641</v>
      </c>
      <c r="G42" s="27">
        <v>0.64336681200000012</v>
      </c>
      <c r="J42" s="27"/>
      <c r="O42" s="36"/>
      <c r="P42" s="39">
        <v>4.1449999999999996</v>
      </c>
      <c r="Q42" s="39">
        <v>4.0949999999999998</v>
      </c>
      <c r="R42" s="39">
        <v>0.78349999999999997</v>
      </c>
      <c r="S42" s="39">
        <v>0.73399999999999999</v>
      </c>
      <c r="T42" s="39">
        <v>0.33950000000000002</v>
      </c>
      <c r="U42">
        <v>12</v>
      </c>
      <c r="V42">
        <f t="shared" si="2"/>
        <v>49.739999999999995</v>
      </c>
      <c r="W42">
        <f t="shared" si="3"/>
        <v>49.14</v>
      </c>
      <c r="X42">
        <f t="shared" si="4"/>
        <v>9.4019999999999992</v>
      </c>
      <c r="Y42">
        <f t="shared" si="4"/>
        <v>8.8079999999999998</v>
      </c>
      <c r="Z42" s="9"/>
      <c r="AA42" s="9"/>
      <c r="AB42" s="9"/>
      <c r="AC42" s="9"/>
      <c r="AD42">
        <v>12</v>
      </c>
      <c r="AE42">
        <f t="shared" ref="AE42:AG44" si="13">($AD42*P42)</f>
        <v>49.739999999999995</v>
      </c>
      <c r="AF42">
        <f t="shared" si="13"/>
        <v>49.14</v>
      </c>
      <c r="AG42">
        <f t="shared" si="13"/>
        <v>9.4019999999999992</v>
      </c>
      <c r="AH42">
        <f t="shared" si="7"/>
        <v>8.8079999999999998</v>
      </c>
      <c r="AI42" s="9"/>
      <c r="AJ42" s="9"/>
      <c r="AK42" s="9"/>
      <c r="AL42" s="6"/>
      <c r="AM42" s="18"/>
    </row>
    <row r="43" spans="1:40" x14ac:dyDescent="0.25">
      <c r="C43"/>
      <c r="D43" s="18">
        <v>22153</v>
      </c>
      <c r="E43" s="5">
        <v>25</v>
      </c>
      <c r="F43" s="16">
        <v>1.3734925714285708</v>
      </c>
      <c r="G43" s="27">
        <v>0.663167996571429</v>
      </c>
      <c r="J43" s="27"/>
      <c r="O43" s="36"/>
      <c r="P43" s="39">
        <v>4.6545000000000005</v>
      </c>
      <c r="Q43" s="39">
        <v>4.4535</v>
      </c>
      <c r="R43" s="39">
        <v>0.80249999999999999</v>
      </c>
      <c r="S43" s="39">
        <v>0.91050000000000009</v>
      </c>
      <c r="T43" s="39">
        <v>0.35699999999999998</v>
      </c>
      <c r="U43">
        <v>20</v>
      </c>
      <c r="V43">
        <f t="shared" si="2"/>
        <v>93.09</v>
      </c>
      <c r="W43">
        <f t="shared" si="3"/>
        <v>89.07</v>
      </c>
      <c r="X43">
        <f t="shared" si="4"/>
        <v>16.05</v>
      </c>
      <c r="Y43">
        <f t="shared" si="4"/>
        <v>18.21</v>
      </c>
      <c r="Z43" s="9"/>
      <c r="AA43" s="9"/>
      <c r="AB43" s="9"/>
      <c r="AC43" s="9"/>
      <c r="AD43">
        <v>20</v>
      </c>
      <c r="AE43">
        <f t="shared" si="13"/>
        <v>93.09</v>
      </c>
      <c r="AF43">
        <f t="shared" si="13"/>
        <v>89.07</v>
      </c>
      <c r="AG43">
        <f t="shared" si="13"/>
        <v>16.05</v>
      </c>
      <c r="AH43">
        <f t="shared" si="7"/>
        <v>18.21</v>
      </c>
      <c r="AI43" s="9"/>
      <c r="AJ43" s="9"/>
      <c r="AK43" s="9"/>
      <c r="AL43" s="6"/>
      <c r="AM43" s="18"/>
    </row>
    <row r="44" spans="1:40" x14ac:dyDescent="0.25">
      <c r="C44"/>
      <c r="D44" s="18">
        <v>22152</v>
      </c>
      <c r="E44" s="5">
        <v>50</v>
      </c>
      <c r="F44" s="16">
        <v>1.1636534285714288</v>
      </c>
      <c r="G44" s="27">
        <v>0.69781053142857108</v>
      </c>
      <c r="J44" s="27"/>
      <c r="O44" s="36"/>
      <c r="P44" s="39">
        <v>5.0954999999999995</v>
      </c>
      <c r="Q44" s="39">
        <v>5.4484999999999992</v>
      </c>
      <c r="R44" s="39">
        <v>0.9</v>
      </c>
      <c r="S44" s="39">
        <v>0.82950000000000002</v>
      </c>
      <c r="T44" s="39">
        <v>0.35849999999999999</v>
      </c>
      <c r="U44">
        <v>35</v>
      </c>
      <c r="V44">
        <f t="shared" si="2"/>
        <v>178.34249999999997</v>
      </c>
      <c r="W44">
        <f t="shared" si="3"/>
        <v>190.69749999999996</v>
      </c>
      <c r="X44">
        <f t="shared" si="4"/>
        <v>31.5</v>
      </c>
      <c r="Y44">
        <f t="shared" si="4"/>
        <v>29.032499999999999</v>
      </c>
      <c r="Z44" s="9"/>
      <c r="AA44" s="9"/>
      <c r="AB44" s="9"/>
      <c r="AC44" s="9"/>
      <c r="AD44">
        <v>12.5</v>
      </c>
      <c r="AE44">
        <f t="shared" si="13"/>
        <v>63.693749999999994</v>
      </c>
      <c r="AF44">
        <f t="shared" si="13"/>
        <v>68.106249999999989</v>
      </c>
      <c r="AG44">
        <f t="shared" si="13"/>
        <v>11.25</v>
      </c>
      <c r="AH44">
        <f t="shared" si="7"/>
        <v>10.36875</v>
      </c>
      <c r="AI44" s="9"/>
      <c r="AJ44" s="9"/>
      <c r="AK44" s="9"/>
      <c r="AL44" s="6"/>
      <c r="AM44" s="18"/>
    </row>
    <row r="45" spans="1:40" x14ac:dyDescent="0.25">
      <c r="C45"/>
      <c r="D45" s="18">
        <v>22151</v>
      </c>
      <c r="E45" s="5">
        <v>95</v>
      </c>
      <c r="F45" s="16">
        <v>0.56275042857142854</v>
      </c>
      <c r="G45" s="27">
        <v>1.024968831428571</v>
      </c>
      <c r="I45" s="34"/>
      <c r="J45" s="27"/>
      <c r="O45" s="36"/>
      <c r="P45" s="39">
        <v>7.1085000000000003</v>
      </c>
      <c r="Q45" s="39">
        <v>6.4790000000000001</v>
      </c>
      <c r="R45" s="39">
        <v>0.99250000000000005</v>
      </c>
      <c r="S45" s="39">
        <v>0.36249999999999999</v>
      </c>
      <c r="T45" s="39">
        <v>0.312</v>
      </c>
      <c r="U45">
        <v>22.5</v>
      </c>
      <c r="V45">
        <f t="shared" si="2"/>
        <v>159.94125</v>
      </c>
      <c r="W45">
        <f t="shared" si="3"/>
        <v>145.7775</v>
      </c>
      <c r="X45">
        <f t="shared" si="4"/>
        <v>22.331250000000001</v>
      </c>
      <c r="Y45">
        <f t="shared" si="4"/>
        <v>8.15625</v>
      </c>
      <c r="Z45" s="9"/>
      <c r="AA45" s="9"/>
      <c r="AB45" s="9"/>
      <c r="AC45" s="9"/>
      <c r="AI45" s="9"/>
      <c r="AJ45" s="9"/>
      <c r="AK45" s="9"/>
      <c r="AL45" s="6"/>
      <c r="AM45" s="18"/>
    </row>
    <row r="46" spans="1:40" x14ac:dyDescent="0.25">
      <c r="A46" s="55">
        <v>40798</v>
      </c>
      <c r="B46" s="28">
        <v>123615</v>
      </c>
      <c r="C46" s="14" t="s">
        <v>64</v>
      </c>
      <c r="D46" s="2">
        <v>22161</v>
      </c>
      <c r="E46" s="5">
        <v>1</v>
      </c>
      <c r="F46" s="16">
        <v>0.75351328571428555</v>
      </c>
      <c r="G46" s="27">
        <v>0.38526466628571421</v>
      </c>
      <c r="H46" s="16">
        <v>69.086377531358877</v>
      </c>
      <c r="I46" s="15">
        <v>41.626093364641108</v>
      </c>
      <c r="J46" s="27">
        <v>43.250708785714281</v>
      </c>
      <c r="K46" s="15">
        <v>23.181655010285709</v>
      </c>
      <c r="L46" s="28">
        <v>255</v>
      </c>
      <c r="M46" s="41"/>
      <c r="N46" s="6"/>
      <c r="O46" s="36"/>
      <c r="P46" s="39">
        <v>5.7765000000000004</v>
      </c>
      <c r="Q46" s="39">
        <v>6.0779999999999994</v>
      </c>
      <c r="R46" s="39">
        <v>0.86599999999999999</v>
      </c>
      <c r="S46" s="39">
        <v>0.54349999999999998</v>
      </c>
      <c r="T46" s="39">
        <v>0.58250000000000002</v>
      </c>
      <c r="U46">
        <v>5.5</v>
      </c>
      <c r="V46">
        <f t="shared" si="2"/>
        <v>31.770750000000003</v>
      </c>
      <c r="W46">
        <f t="shared" si="3"/>
        <v>33.428999999999995</v>
      </c>
      <c r="X46">
        <f t="shared" si="4"/>
        <v>4.7629999999999999</v>
      </c>
      <c r="Y46">
        <f t="shared" si="4"/>
        <v>2.9892499999999997</v>
      </c>
      <c r="Z46" s="9">
        <f>SUM(V46:V50)</f>
        <v>560.61249999999995</v>
      </c>
      <c r="AA46" s="9">
        <f>SUM(W46:W50)</f>
        <v>572.95624999999995</v>
      </c>
      <c r="AB46" s="9">
        <f>SUM(X46:X50)</f>
        <v>83.768749999999997</v>
      </c>
      <c r="AC46" s="9">
        <f>SUM(Y46:Y50)</f>
        <v>39.987750000000005</v>
      </c>
      <c r="AD46">
        <v>5.5</v>
      </c>
      <c r="AE46">
        <f>($AD46*P46)</f>
        <v>31.770750000000003</v>
      </c>
      <c r="AF46">
        <f>($AD46*Q46)</f>
        <v>33.428999999999995</v>
      </c>
      <c r="AG46">
        <f>($AD46*R46)</f>
        <v>4.7629999999999999</v>
      </c>
      <c r="AH46">
        <f>($AD46*S46)</f>
        <v>2.9892499999999997</v>
      </c>
      <c r="AI46" s="9">
        <f>SUM(AE46:AE49)</f>
        <v>271.97125</v>
      </c>
      <c r="AJ46" s="9">
        <f>SUM(AF46:AF49)</f>
        <v>286.32875000000001</v>
      </c>
      <c r="AK46" s="9">
        <f>SUM(AG46:AG49)</f>
        <v>42.042500000000004</v>
      </c>
      <c r="AL46" s="9">
        <f>SUM(AH46:AH49)</f>
        <v>20.423999999999999</v>
      </c>
      <c r="AM46">
        <v>31.62</v>
      </c>
      <c r="AN46" s="36"/>
    </row>
    <row r="47" spans="1:40" x14ac:dyDescent="0.25">
      <c r="A47" s="62" t="s">
        <v>95</v>
      </c>
      <c r="C47"/>
      <c r="D47" s="2">
        <v>22160</v>
      </c>
      <c r="E47" s="5">
        <v>10</v>
      </c>
      <c r="F47" s="16">
        <v>0.76305142857142849</v>
      </c>
      <c r="G47" s="27">
        <v>0.41952567542857139</v>
      </c>
      <c r="J47" s="27"/>
      <c r="P47" s="39">
        <v>4.4239999999999995</v>
      </c>
      <c r="Q47" s="39">
        <v>4.6430000000000007</v>
      </c>
      <c r="R47" s="39">
        <v>0.74350000000000005</v>
      </c>
      <c r="S47" s="39">
        <v>0.4355</v>
      </c>
      <c r="T47" s="39">
        <v>0.41249999999999998</v>
      </c>
      <c r="U47">
        <v>12</v>
      </c>
      <c r="V47">
        <f t="shared" si="2"/>
        <v>53.087999999999994</v>
      </c>
      <c r="W47">
        <f t="shared" si="3"/>
        <v>55.716000000000008</v>
      </c>
      <c r="X47">
        <f t="shared" si="4"/>
        <v>8.9220000000000006</v>
      </c>
      <c r="Y47">
        <f t="shared" si="4"/>
        <v>5.226</v>
      </c>
      <c r="Z47" s="9"/>
      <c r="AA47" s="9"/>
      <c r="AB47" s="9"/>
      <c r="AC47" s="9"/>
      <c r="AD47">
        <v>12</v>
      </c>
      <c r="AE47">
        <f t="shared" ref="AE47:AG49" si="14">($AD47*P47)</f>
        <v>53.087999999999994</v>
      </c>
      <c r="AF47">
        <f t="shared" si="14"/>
        <v>55.716000000000008</v>
      </c>
      <c r="AG47">
        <f t="shared" si="14"/>
        <v>8.9220000000000006</v>
      </c>
      <c r="AH47">
        <f t="shared" si="7"/>
        <v>5.226</v>
      </c>
      <c r="AI47" s="9"/>
      <c r="AJ47" s="9"/>
      <c r="AK47" s="9"/>
      <c r="AL47" s="6"/>
      <c r="AN47" s="38"/>
    </row>
    <row r="48" spans="1:40" x14ac:dyDescent="0.25">
      <c r="A48" s="32"/>
      <c r="C48"/>
      <c r="D48" s="2">
        <v>22159</v>
      </c>
      <c r="E48" s="5">
        <v>25</v>
      </c>
      <c r="F48" s="16">
        <v>0.85843285714285711</v>
      </c>
      <c r="G48" s="27">
        <v>0.38984297485714281</v>
      </c>
      <c r="J48" s="27"/>
      <c r="O48" s="36"/>
      <c r="P48" s="39">
        <v>5.3925000000000001</v>
      </c>
      <c r="Q48" s="39">
        <v>5.7970000000000006</v>
      </c>
      <c r="R48" s="39">
        <v>0.83600000000000008</v>
      </c>
      <c r="S48" s="39">
        <v>0.28200000000000003</v>
      </c>
      <c r="T48" s="39">
        <v>0.53300000000000003</v>
      </c>
      <c r="U48">
        <v>20</v>
      </c>
      <c r="V48">
        <f t="shared" si="2"/>
        <v>107.85</v>
      </c>
      <c r="W48">
        <f t="shared" si="3"/>
        <v>115.94000000000001</v>
      </c>
      <c r="X48">
        <f t="shared" si="4"/>
        <v>16.720000000000002</v>
      </c>
      <c r="Y48">
        <f t="shared" si="4"/>
        <v>5.6400000000000006</v>
      </c>
      <c r="Z48" s="9"/>
      <c r="AA48" s="9"/>
      <c r="AB48" s="9"/>
      <c r="AC48" s="9"/>
      <c r="AD48">
        <v>20</v>
      </c>
      <c r="AE48">
        <f t="shared" si="14"/>
        <v>107.85</v>
      </c>
      <c r="AF48">
        <f t="shared" si="14"/>
        <v>115.94000000000001</v>
      </c>
      <c r="AG48">
        <f t="shared" si="14"/>
        <v>16.720000000000002</v>
      </c>
      <c r="AH48">
        <f t="shared" si="7"/>
        <v>5.6400000000000006</v>
      </c>
      <c r="AI48" s="9"/>
      <c r="AJ48" s="9"/>
      <c r="AK48" s="9"/>
      <c r="AL48" s="6"/>
      <c r="AN48" s="36"/>
    </row>
    <row r="49" spans="1:40" x14ac:dyDescent="0.25">
      <c r="A49" s="32"/>
      <c r="C49"/>
      <c r="D49" s="2">
        <v>22158</v>
      </c>
      <c r="E49" s="5">
        <v>50</v>
      </c>
      <c r="F49" s="16">
        <v>0.68674628571428575</v>
      </c>
      <c r="G49" s="27">
        <v>0.4739312422857142</v>
      </c>
      <c r="J49" s="27"/>
      <c r="O49" s="36"/>
      <c r="P49" s="39">
        <v>6.3409999999999993</v>
      </c>
      <c r="Q49" s="39">
        <v>6.4994999999999994</v>
      </c>
      <c r="R49" s="39">
        <v>0.93100000000000005</v>
      </c>
      <c r="S49" s="39">
        <v>0.52550000000000008</v>
      </c>
      <c r="T49" s="39">
        <v>0.51800000000000002</v>
      </c>
      <c r="U49">
        <v>35</v>
      </c>
      <c r="V49">
        <f t="shared" si="2"/>
        <v>221.93499999999997</v>
      </c>
      <c r="W49">
        <f t="shared" si="3"/>
        <v>227.48249999999999</v>
      </c>
      <c r="X49">
        <f t="shared" si="4"/>
        <v>32.585000000000001</v>
      </c>
      <c r="Y49">
        <f t="shared" si="4"/>
        <v>18.392500000000002</v>
      </c>
      <c r="Z49" s="9"/>
      <c r="AA49" s="9"/>
      <c r="AB49" s="9"/>
      <c r="AC49" s="9"/>
      <c r="AD49">
        <v>12.5</v>
      </c>
      <c r="AE49">
        <f t="shared" si="14"/>
        <v>79.262499999999989</v>
      </c>
      <c r="AF49">
        <f t="shared" si="14"/>
        <v>81.243749999999991</v>
      </c>
      <c r="AG49">
        <f t="shared" si="14"/>
        <v>11.637500000000001</v>
      </c>
      <c r="AH49">
        <f t="shared" si="7"/>
        <v>6.5687500000000014</v>
      </c>
      <c r="AI49" s="9"/>
      <c r="AJ49" s="9"/>
      <c r="AK49" s="9"/>
      <c r="AL49" s="6"/>
      <c r="AN49" s="36"/>
    </row>
    <row r="50" spans="1:40" x14ac:dyDescent="0.25">
      <c r="A50" s="32"/>
      <c r="C50"/>
      <c r="D50" s="2">
        <v>22157</v>
      </c>
      <c r="E50" s="5">
        <v>95</v>
      </c>
      <c r="F50" s="16">
        <v>0.46150565853658532</v>
      </c>
      <c r="G50" s="27">
        <v>0.34582157346341469</v>
      </c>
      <c r="I50" s="34"/>
      <c r="J50" s="33"/>
      <c r="O50" s="36"/>
      <c r="P50" s="39">
        <v>6.4874999999999998</v>
      </c>
      <c r="Q50" s="39">
        <v>6.2394999999999996</v>
      </c>
      <c r="R50" s="39">
        <v>0.92349999999999999</v>
      </c>
      <c r="S50" s="39">
        <v>0.34399999999999997</v>
      </c>
      <c r="T50" s="39">
        <v>0.46050000000000002</v>
      </c>
      <c r="U50">
        <v>22.5</v>
      </c>
      <c r="V50">
        <f t="shared" si="2"/>
        <v>145.96875</v>
      </c>
      <c r="W50">
        <f t="shared" si="3"/>
        <v>140.38874999999999</v>
      </c>
      <c r="X50">
        <f t="shared" si="4"/>
        <v>20.778749999999999</v>
      </c>
      <c r="Y50">
        <f t="shared" si="4"/>
        <v>7.7399999999999993</v>
      </c>
      <c r="Z50" s="9"/>
      <c r="AA50" s="9"/>
      <c r="AB50" s="9"/>
      <c r="AC50" s="9"/>
      <c r="AI50" s="9"/>
      <c r="AJ50" s="9"/>
      <c r="AK50" s="9"/>
      <c r="AL50" s="6"/>
      <c r="AM50">
        <v>31.92</v>
      </c>
      <c r="AN50" s="36"/>
    </row>
    <row r="51" spans="1:40" x14ac:dyDescent="0.25">
      <c r="A51" s="32">
        <v>40827</v>
      </c>
      <c r="B51" s="28">
        <v>142500</v>
      </c>
      <c r="C51" s="14" t="s">
        <v>64</v>
      </c>
      <c r="D51" s="2">
        <v>22167</v>
      </c>
      <c r="E51" s="5">
        <v>1</v>
      </c>
      <c r="F51" s="16">
        <v>0.84412564285714264</v>
      </c>
      <c r="G51" s="15">
        <v>0.35487614314285715</v>
      </c>
      <c r="H51" s="16">
        <v>58.821236932926823</v>
      </c>
      <c r="I51" s="15">
        <v>23.361943315073177</v>
      </c>
      <c r="J51" s="27">
        <v>38.486143853658518</v>
      </c>
      <c r="K51" s="15">
        <v>15.740177364341468</v>
      </c>
      <c r="L51" s="28">
        <v>284</v>
      </c>
      <c r="M51" s="41"/>
      <c r="N51" s="6"/>
      <c r="O51" s="36"/>
      <c r="P51" s="39">
        <v>8.2420000000000009</v>
      </c>
      <c r="Q51" s="39">
        <v>7.8345000000000002</v>
      </c>
      <c r="R51" s="39">
        <v>1.004</v>
      </c>
      <c r="S51" s="39">
        <v>0.66200000000000003</v>
      </c>
      <c r="T51" s="39">
        <v>0.51200000000000001</v>
      </c>
      <c r="U51">
        <v>5.5</v>
      </c>
      <c r="V51">
        <f t="shared" si="2"/>
        <v>45.331000000000003</v>
      </c>
      <c r="W51">
        <f t="shared" si="3"/>
        <v>43.089750000000002</v>
      </c>
      <c r="X51">
        <f t="shared" si="4"/>
        <v>5.5220000000000002</v>
      </c>
      <c r="Y51">
        <f t="shared" si="4"/>
        <v>3.641</v>
      </c>
      <c r="Z51" s="9">
        <f>SUM(V51:V55)</f>
        <v>795.77375000000006</v>
      </c>
      <c r="AA51" s="9">
        <f>SUM(W51:W55)</f>
        <v>741.28724999999997</v>
      </c>
      <c r="AB51" s="9">
        <f>SUM(X51:X55)</f>
        <v>92.641999999999996</v>
      </c>
      <c r="AC51" s="9">
        <f>SUM(Y51:Y55)</f>
        <v>32.726500000000001</v>
      </c>
      <c r="AD51">
        <v>5.5</v>
      </c>
      <c r="AE51">
        <f>($AD51*P51)</f>
        <v>45.331000000000003</v>
      </c>
      <c r="AF51">
        <f>($AD51*Q51)</f>
        <v>43.089750000000002</v>
      </c>
      <c r="AG51">
        <f>($AD51*R51)</f>
        <v>5.5220000000000002</v>
      </c>
      <c r="AH51">
        <f>($AD51*S51)</f>
        <v>3.641</v>
      </c>
      <c r="AI51" s="9">
        <f>SUM(AE51:AE54)</f>
        <v>420.48499999999996</v>
      </c>
      <c r="AJ51" s="9">
        <f>SUM(AF51:AF54)</f>
        <v>399.90599999999995</v>
      </c>
      <c r="AK51" s="9">
        <f>SUM(AG51:AG54)</f>
        <v>49.453249999999997</v>
      </c>
      <c r="AL51" s="9">
        <f>SUM(AH51:AH54)</f>
        <v>20.238999999999997</v>
      </c>
      <c r="AM51">
        <v>32.26</v>
      </c>
      <c r="AN51" s="36"/>
    </row>
    <row r="52" spans="1:40" x14ac:dyDescent="0.25">
      <c r="A52" s="32"/>
      <c r="C52"/>
      <c r="D52" s="2">
        <v>22166</v>
      </c>
      <c r="E52" s="5">
        <v>10</v>
      </c>
      <c r="F52" s="16">
        <v>0.70582257142857119</v>
      </c>
      <c r="G52" s="15">
        <v>0.34535707657142867</v>
      </c>
      <c r="J52" s="27"/>
      <c r="O52" s="36"/>
      <c r="P52" s="39">
        <v>8.2919999999999998</v>
      </c>
      <c r="Q52" s="39">
        <v>7.9775</v>
      </c>
      <c r="R52" s="39">
        <v>0.9425</v>
      </c>
      <c r="S52" s="39">
        <v>0.2515</v>
      </c>
      <c r="T52" s="39">
        <v>0.51049999999999995</v>
      </c>
      <c r="U52">
        <v>12</v>
      </c>
      <c r="V52">
        <f t="shared" si="2"/>
        <v>99.503999999999991</v>
      </c>
      <c r="W52">
        <f t="shared" si="3"/>
        <v>95.73</v>
      </c>
      <c r="X52">
        <f t="shared" si="4"/>
        <v>11.31</v>
      </c>
      <c r="Y52">
        <f t="shared" si="4"/>
        <v>3.0179999999999998</v>
      </c>
      <c r="Z52" s="9"/>
      <c r="AA52" s="9"/>
      <c r="AB52" s="9"/>
      <c r="AC52" s="9"/>
      <c r="AD52">
        <v>12</v>
      </c>
      <c r="AE52">
        <f t="shared" ref="AE52:AG54" si="15">($AD52*P52)</f>
        <v>99.503999999999991</v>
      </c>
      <c r="AF52">
        <f t="shared" si="15"/>
        <v>95.73</v>
      </c>
      <c r="AG52">
        <f t="shared" si="15"/>
        <v>11.31</v>
      </c>
      <c r="AH52">
        <f t="shared" si="7"/>
        <v>3.0179999999999998</v>
      </c>
      <c r="AI52" s="9"/>
      <c r="AJ52" s="9"/>
      <c r="AK52" s="9"/>
      <c r="AL52" s="6"/>
      <c r="AN52" s="36"/>
    </row>
    <row r="53" spans="1:40" x14ac:dyDescent="0.25">
      <c r="C53"/>
      <c r="D53" s="2">
        <v>22165</v>
      </c>
      <c r="E53" s="5">
        <v>25</v>
      </c>
      <c r="F53" s="16">
        <v>0.66766999999999976</v>
      </c>
      <c r="G53" s="15">
        <v>0.35066028400000016</v>
      </c>
      <c r="J53" s="27"/>
      <c r="O53" s="36"/>
      <c r="P53" s="39">
        <v>8.3975000000000009</v>
      </c>
      <c r="Q53" s="39">
        <v>7.9640000000000004</v>
      </c>
      <c r="R53" s="39">
        <v>1.0145</v>
      </c>
      <c r="S53" s="39">
        <v>0.42149999999999999</v>
      </c>
      <c r="T53" s="39">
        <v>0.51100000000000001</v>
      </c>
      <c r="U53">
        <v>20</v>
      </c>
      <c r="V53">
        <f t="shared" si="2"/>
        <v>167.95000000000002</v>
      </c>
      <c r="W53">
        <f t="shared" si="3"/>
        <v>159.28</v>
      </c>
      <c r="X53">
        <f t="shared" si="4"/>
        <v>20.29</v>
      </c>
      <c r="Y53">
        <f t="shared" si="4"/>
        <v>8.43</v>
      </c>
      <c r="Z53" s="9"/>
      <c r="AA53" s="9"/>
      <c r="AB53" s="9"/>
      <c r="AC53" s="9"/>
      <c r="AD53">
        <v>20</v>
      </c>
      <c r="AE53">
        <f t="shared" si="15"/>
        <v>167.95000000000002</v>
      </c>
      <c r="AF53">
        <f t="shared" si="15"/>
        <v>159.28</v>
      </c>
      <c r="AG53">
        <f t="shared" si="15"/>
        <v>20.29</v>
      </c>
      <c r="AH53">
        <f t="shared" si="7"/>
        <v>8.43</v>
      </c>
      <c r="AI53" s="9"/>
      <c r="AJ53" s="9"/>
      <c r="AK53" s="9"/>
      <c r="AL53" s="6"/>
      <c r="AN53" s="36"/>
    </row>
    <row r="54" spans="1:40" x14ac:dyDescent="0.25">
      <c r="C54"/>
      <c r="D54" s="2">
        <v>22164</v>
      </c>
      <c r="E54" s="5">
        <v>50</v>
      </c>
      <c r="F54" s="16">
        <v>0.6510526254355401</v>
      </c>
      <c r="G54" s="15">
        <v>5.8512324564460004E-2</v>
      </c>
      <c r="J54" s="27"/>
      <c r="O54" s="36"/>
      <c r="P54" s="39">
        <v>8.6159999999999997</v>
      </c>
      <c r="Q54" s="39">
        <v>8.1445000000000007</v>
      </c>
      <c r="R54" s="39">
        <v>0.98649999999999993</v>
      </c>
      <c r="S54" s="39">
        <v>0.41199999999999998</v>
      </c>
      <c r="T54" s="39">
        <v>0.47299999999999998</v>
      </c>
      <c r="U54">
        <v>35</v>
      </c>
      <c r="V54">
        <f t="shared" si="2"/>
        <v>301.56</v>
      </c>
      <c r="W54">
        <f t="shared" si="3"/>
        <v>285.0575</v>
      </c>
      <c r="X54">
        <f t="shared" si="4"/>
        <v>34.527499999999996</v>
      </c>
      <c r="Y54">
        <f t="shared" si="4"/>
        <v>14.42</v>
      </c>
      <c r="Z54" s="9"/>
      <c r="AA54" s="9"/>
      <c r="AB54" s="9"/>
      <c r="AC54" s="9"/>
      <c r="AD54">
        <v>12.5</v>
      </c>
      <c r="AE54">
        <f t="shared" si="15"/>
        <v>107.69999999999999</v>
      </c>
      <c r="AF54">
        <f t="shared" si="15"/>
        <v>101.80625000000001</v>
      </c>
      <c r="AG54">
        <f t="shared" si="15"/>
        <v>12.331249999999999</v>
      </c>
      <c r="AH54">
        <f t="shared" si="7"/>
        <v>5.1499999999999995</v>
      </c>
      <c r="AI54" s="9"/>
      <c r="AJ54" s="9"/>
      <c r="AK54" s="9"/>
      <c r="AL54" s="6"/>
      <c r="AM54" s="36"/>
      <c r="AN54" s="36"/>
    </row>
    <row r="55" spans="1:40" x14ac:dyDescent="0.25">
      <c r="C55"/>
      <c r="D55" s="2">
        <v>22163</v>
      </c>
      <c r="E55" s="5">
        <v>95</v>
      </c>
      <c r="F55" s="16">
        <v>0.25272928919860632</v>
      </c>
      <c r="G55" s="15">
        <v>0.28023282880139377</v>
      </c>
      <c r="J55" s="27"/>
      <c r="O55" s="36"/>
      <c r="P55" s="39">
        <v>8.0635000000000012</v>
      </c>
      <c r="Q55" s="39">
        <v>7.0280000000000005</v>
      </c>
      <c r="R55" s="39">
        <v>0.93300000000000005</v>
      </c>
      <c r="S55" s="39">
        <v>0.14300000000000002</v>
      </c>
      <c r="T55" s="39">
        <v>0.31900000000000001</v>
      </c>
      <c r="U55">
        <v>22.5</v>
      </c>
      <c r="V55">
        <f t="shared" si="2"/>
        <v>181.42875000000004</v>
      </c>
      <c r="W55">
        <f t="shared" si="3"/>
        <v>158.13000000000002</v>
      </c>
      <c r="X55">
        <f t="shared" si="4"/>
        <v>20.9925</v>
      </c>
      <c r="Y55">
        <f t="shared" si="4"/>
        <v>3.2175000000000002</v>
      </c>
      <c r="Z55" s="9"/>
      <c r="AA55" s="9"/>
      <c r="AB55" s="9"/>
      <c r="AC55" s="9"/>
      <c r="AI55" s="9"/>
      <c r="AJ55" s="9"/>
      <c r="AK55" s="9"/>
      <c r="AL55" s="6"/>
      <c r="AM55">
        <v>32.74</v>
      </c>
      <c r="AN55" s="36"/>
    </row>
    <row r="56" spans="1:40" x14ac:dyDescent="0.25">
      <c r="A56" s="32">
        <v>40865</v>
      </c>
      <c r="B56" s="28">
        <v>140121</v>
      </c>
      <c r="C56" s="14" t="s">
        <v>64</v>
      </c>
      <c r="D56" s="18">
        <v>22173</v>
      </c>
      <c r="E56" s="5">
        <v>1</v>
      </c>
      <c r="F56" s="16">
        <v>0.65813185714285694</v>
      </c>
      <c r="G56" s="15">
        <v>0.32734906285714299</v>
      </c>
      <c r="H56" s="16">
        <v>65.724957892857134</v>
      </c>
      <c r="I56" s="15">
        <v>15.892024412142867</v>
      </c>
      <c r="J56" s="27">
        <v>40.615796821428567</v>
      </c>
      <c r="K56" s="15">
        <v>12.668609033571439</v>
      </c>
      <c r="L56" s="28">
        <v>322</v>
      </c>
      <c r="M56" s="2"/>
      <c r="N56" s="2"/>
      <c r="O56" s="2"/>
      <c r="P56" s="39">
        <v>10.532999999999999</v>
      </c>
      <c r="Q56" s="39">
        <v>9.0069999999999997</v>
      </c>
      <c r="R56" s="15">
        <v>1.208</v>
      </c>
      <c r="S56" s="15">
        <v>1.069</v>
      </c>
      <c r="T56" s="39">
        <v>0.32300000000000001</v>
      </c>
      <c r="U56">
        <v>5.5</v>
      </c>
      <c r="V56">
        <f t="shared" si="2"/>
        <v>57.9315</v>
      </c>
      <c r="W56">
        <f t="shared" si="3"/>
        <v>49.538499999999999</v>
      </c>
      <c r="X56">
        <f t="shared" si="4"/>
        <v>6.6440000000000001</v>
      </c>
      <c r="Y56">
        <f t="shared" si="4"/>
        <v>5.8795000000000002</v>
      </c>
      <c r="Z56" s="9">
        <f>SUM(V56:V60)</f>
        <v>860.4297499999999</v>
      </c>
      <c r="AA56" s="9">
        <f>SUM(W56:W60)</f>
        <v>754.35599999999999</v>
      </c>
      <c r="AB56" s="9">
        <f>SUM(X56:X60)</f>
        <v>101.05125</v>
      </c>
      <c r="AC56" s="9">
        <f>SUM(Y56:Y60)</f>
        <v>25.575749999999999</v>
      </c>
      <c r="AD56">
        <v>5.5</v>
      </c>
      <c r="AE56">
        <f>($AD56*P56)</f>
        <v>57.9315</v>
      </c>
      <c r="AF56">
        <f>($AD56*Q56)</f>
        <v>49.538499999999999</v>
      </c>
      <c r="AG56">
        <f>($AD56*R56)</f>
        <v>6.6440000000000001</v>
      </c>
      <c r="AH56">
        <f>($AD56*S56)</f>
        <v>5.8795000000000002</v>
      </c>
      <c r="AI56" s="9">
        <f>SUM(AE56:AE59)</f>
        <v>446.98099999999999</v>
      </c>
      <c r="AJ56" s="9">
        <f>SUM(AF56:AF59)</f>
        <v>399.94725</v>
      </c>
      <c r="AK56" s="9">
        <f>SUM(AG56:AG59)</f>
        <v>53.7</v>
      </c>
      <c r="AL56" s="9">
        <f>SUM(AH56:AH59)</f>
        <v>18.567</v>
      </c>
      <c r="AM56">
        <v>32.21</v>
      </c>
      <c r="AN56" s="2"/>
    </row>
    <row r="57" spans="1:40" x14ac:dyDescent="0.25">
      <c r="C57"/>
      <c r="D57" s="18">
        <v>22172</v>
      </c>
      <c r="E57" s="5">
        <v>10</v>
      </c>
      <c r="F57" s="16">
        <v>0.78689678571428567</v>
      </c>
      <c r="G57" s="15">
        <v>0.31355690828571448</v>
      </c>
      <c r="O57" s="36"/>
      <c r="P57" s="39">
        <v>8.7259999999999991</v>
      </c>
      <c r="Q57" s="39">
        <v>8.3674999999999997</v>
      </c>
      <c r="R57" s="39">
        <v>1.0754999999999999</v>
      </c>
      <c r="S57" s="39">
        <v>0.3175</v>
      </c>
      <c r="T57" s="39">
        <v>0.28200000000000003</v>
      </c>
      <c r="U57">
        <v>12</v>
      </c>
      <c r="V57">
        <f t="shared" si="2"/>
        <v>104.71199999999999</v>
      </c>
      <c r="W57">
        <f t="shared" si="3"/>
        <v>100.41</v>
      </c>
      <c r="X57">
        <f t="shared" si="4"/>
        <v>12.905999999999999</v>
      </c>
      <c r="Y57">
        <f t="shared" si="4"/>
        <v>3.81</v>
      </c>
      <c r="Z57" s="9"/>
      <c r="AA57" s="9"/>
      <c r="AB57" s="9"/>
      <c r="AC57" s="9"/>
      <c r="AD57">
        <v>12</v>
      </c>
      <c r="AE57">
        <f t="shared" ref="AE57:AG59" si="16">($AD57*P57)</f>
        <v>104.71199999999999</v>
      </c>
      <c r="AF57">
        <f t="shared" si="16"/>
        <v>100.41</v>
      </c>
      <c r="AG57">
        <f t="shared" si="16"/>
        <v>12.905999999999999</v>
      </c>
      <c r="AH57">
        <f t="shared" si="7"/>
        <v>3.81</v>
      </c>
      <c r="AI57" s="9"/>
      <c r="AJ57" s="9"/>
      <c r="AK57" s="9"/>
      <c r="AL57" s="6"/>
    </row>
    <row r="58" spans="1:40" x14ac:dyDescent="0.25">
      <c r="C58"/>
      <c r="D58" s="18">
        <v>22171</v>
      </c>
      <c r="E58" s="5">
        <v>25</v>
      </c>
      <c r="F58" s="16">
        <v>0.64859371428571411</v>
      </c>
      <c r="G58" s="15">
        <v>0.33688720571428599</v>
      </c>
      <c r="O58" s="36"/>
      <c r="P58" s="39">
        <v>8.89</v>
      </c>
      <c r="Q58" s="39">
        <v>7.7364999999999995</v>
      </c>
      <c r="R58" s="39">
        <v>1.06</v>
      </c>
      <c r="S58" s="39">
        <v>0.32200000000000001</v>
      </c>
      <c r="T58" s="39">
        <v>0.2175</v>
      </c>
      <c r="U58">
        <v>20</v>
      </c>
      <c r="V58">
        <f t="shared" si="2"/>
        <v>177.8</v>
      </c>
      <c r="W58">
        <f t="shared" si="3"/>
        <v>154.72999999999999</v>
      </c>
      <c r="X58">
        <f t="shared" si="4"/>
        <v>21.200000000000003</v>
      </c>
      <c r="Y58">
        <f t="shared" si="4"/>
        <v>6.44</v>
      </c>
      <c r="Z58" s="9"/>
      <c r="AA58" s="9"/>
      <c r="AB58" s="9"/>
      <c r="AC58" s="9"/>
      <c r="AD58">
        <v>20</v>
      </c>
      <c r="AE58">
        <f t="shared" si="16"/>
        <v>177.8</v>
      </c>
      <c r="AF58">
        <f t="shared" si="16"/>
        <v>154.72999999999999</v>
      </c>
      <c r="AG58">
        <f t="shared" si="16"/>
        <v>21.200000000000003</v>
      </c>
      <c r="AH58">
        <f t="shared" si="7"/>
        <v>6.44</v>
      </c>
      <c r="AI58" s="9"/>
      <c r="AJ58" s="9"/>
      <c r="AK58" s="9"/>
      <c r="AL58" s="6"/>
      <c r="AM58" s="36"/>
    </row>
    <row r="59" spans="1:40" x14ac:dyDescent="0.25">
      <c r="C59"/>
      <c r="D59" s="18">
        <v>22170</v>
      </c>
      <c r="E59" s="5">
        <v>50</v>
      </c>
      <c r="F59" s="16">
        <v>0.8202802857142858</v>
      </c>
      <c r="G59" s="15">
        <v>-0.10854406571428571</v>
      </c>
      <c r="J59" s="27"/>
      <c r="O59" s="36"/>
      <c r="P59" s="39">
        <v>8.5229999999999997</v>
      </c>
      <c r="Q59" s="39">
        <v>7.6214999999999993</v>
      </c>
      <c r="R59" s="39">
        <v>1.036</v>
      </c>
      <c r="S59" s="39">
        <v>0.19500000000000001</v>
      </c>
      <c r="T59" s="39">
        <v>0.1925</v>
      </c>
      <c r="U59">
        <v>35</v>
      </c>
      <c r="V59">
        <f t="shared" si="2"/>
        <v>298.30500000000001</v>
      </c>
      <c r="W59">
        <f t="shared" si="3"/>
        <v>266.7525</v>
      </c>
      <c r="X59">
        <f t="shared" si="4"/>
        <v>36.26</v>
      </c>
      <c r="Y59">
        <f t="shared" si="4"/>
        <v>6.8250000000000002</v>
      </c>
      <c r="Z59" s="9"/>
      <c r="AA59" s="9"/>
      <c r="AB59" s="9"/>
      <c r="AC59" s="9"/>
      <c r="AD59">
        <v>12.5</v>
      </c>
      <c r="AE59">
        <f t="shared" si="16"/>
        <v>106.53749999999999</v>
      </c>
      <c r="AF59">
        <f t="shared" si="16"/>
        <v>95.268749999999997</v>
      </c>
      <c r="AG59">
        <f t="shared" si="16"/>
        <v>12.950000000000001</v>
      </c>
      <c r="AH59">
        <f t="shared" si="7"/>
        <v>2.4375</v>
      </c>
      <c r="AI59" s="9"/>
      <c r="AJ59" s="9"/>
      <c r="AK59" s="9"/>
      <c r="AL59" s="6"/>
      <c r="AN59" s="36"/>
    </row>
    <row r="60" spans="1:40" x14ac:dyDescent="0.25">
      <c r="C60"/>
      <c r="D60" s="18">
        <v>22169</v>
      </c>
      <c r="E60" s="5">
        <v>95</v>
      </c>
      <c r="F60" s="16">
        <v>0.29568242857142857</v>
      </c>
      <c r="G60" s="15">
        <v>0.25180697142857145</v>
      </c>
      <c r="J60" s="27"/>
      <c r="O60" s="36"/>
      <c r="P60" s="39">
        <v>9.8524999999999991</v>
      </c>
      <c r="Q60" s="39">
        <v>8.1300000000000008</v>
      </c>
      <c r="R60" s="39">
        <v>1.0685</v>
      </c>
      <c r="S60" s="39">
        <v>0.11649999999999999</v>
      </c>
      <c r="T60" s="39">
        <v>0.159</v>
      </c>
      <c r="U60">
        <v>22.5</v>
      </c>
      <c r="V60">
        <f t="shared" si="2"/>
        <v>221.68124999999998</v>
      </c>
      <c r="W60">
        <f t="shared" si="3"/>
        <v>182.92500000000001</v>
      </c>
      <c r="X60">
        <f t="shared" si="4"/>
        <v>24.041250000000002</v>
      </c>
      <c r="Y60">
        <f t="shared" si="4"/>
        <v>2.6212499999999999</v>
      </c>
      <c r="Z60" s="9"/>
      <c r="AA60" s="9"/>
      <c r="AB60" s="9"/>
      <c r="AC60" s="9"/>
      <c r="AI60" s="9"/>
      <c r="AJ60" s="9"/>
      <c r="AK60" s="9"/>
      <c r="AL60" s="6"/>
      <c r="AM60">
        <v>32.68</v>
      </c>
      <c r="AN60" s="36"/>
    </row>
    <row r="61" spans="1:40" x14ac:dyDescent="0.25">
      <c r="A61" s="32">
        <v>40889</v>
      </c>
      <c r="B61" s="28">
        <v>133522</v>
      </c>
      <c r="C61" s="14" t="s">
        <v>64</v>
      </c>
      <c r="D61" s="2">
        <v>22178</v>
      </c>
      <c r="E61" s="5">
        <v>1</v>
      </c>
      <c r="F61" s="16">
        <v>0.60435264808362377</v>
      </c>
      <c r="G61" s="15">
        <v>0.25658615791637635</v>
      </c>
      <c r="H61" s="16">
        <v>31.059605525261333</v>
      </c>
      <c r="I61" s="15">
        <v>24.967642926738669</v>
      </c>
      <c r="J61" s="27">
        <v>18.079758878919861</v>
      </c>
      <c r="K61" s="27">
        <v>11.551673433080136</v>
      </c>
      <c r="L61" s="28">
        <v>346</v>
      </c>
      <c r="M61" s="2"/>
      <c r="N61" s="2"/>
      <c r="O61" s="2"/>
      <c r="P61" s="39">
        <v>10.57</v>
      </c>
      <c r="Q61" s="39">
        <v>9.5950000000000006</v>
      </c>
      <c r="R61" s="39">
        <v>1.1225000000000001</v>
      </c>
      <c r="S61" s="39">
        <v>1.2450000000000001</v>
      </c>
      <c r="T61" s="2"/>
      <c r="U61">
        <v>5.5</v>
      </c>
      <c r="V61">
        <f t="shared" si="2"/>
        <v>58.135000000000005</v>
      </c>
      <c r="W61">
        <f t="shared" si="3"/>
        <v>52.772500000000001</v>
      </c>
      <c r="X61">
        <f t="shared" si="4"/>
        <v>6.1737500000000001</v>
      </c>
      <c r="Y61">
        <f t="shared" si="4"/>
        <v>6.8475000000000001</v>
      </c>
      <c r="Z61" s="9">
        <f>SUM(V61:V65)</f>
        <v>997.71750000000009</v>
      </c>
      <c r="AA61" s="9">
        <f>SUM(W61:W65)</f>
        <v>829.11750000000006</v>
      </c>
      <c r="AB61" s="9">
        <f>SUM(X61:X65)</f>
        <v>98.013000000000005</v>
      </c>
      <c r="AC61" s="9">
        <f>SUM(Y61:Y65)</f>
        <v>21.98</v>
      </c>
      <c r="AD61">
        <v>5.5</v>
      </c>
      <c r="AE61">
        <f>($AD61*P61)</f>
        <v>58.135000000000005</v>
      </c>
      <c r="AF61">
        <f>($AD61*Q61)</f>
        <v>52.772500000000001</v>
      </c>
      <c r="AG61">
        <f>($AD61*R61)</f>
        <v>6.1737500000000001</v>
      </c>
      <c r="AH61">
        <f>($AD61*S61)</f>
        <v>6.8475000000000001</v>
      </c>
      <c r="AI61" s="9">
        <f>SUM(AE61:AE64)</f>
        <v>516.4425</v>
      </c>
      <c r="AJ61" s="9">
        <f>SUM(AF61:AF64)</f>
        <v>443.01750000000004</v>
      </c>
      <c r="AK61" s="9">
        <f>SUM(AG61:AG64)</f>
        <v>52.079250000000002</v>
      </c>
      <c r="AL61" s="9">
        <f>SUM(AH61:AH64)</f>
        <v>13.205</v>
      </c>
      <c r="AM61" s="18"/>
    </row>
    <row r="62" spans="1:40" x14ac:dyDescent="0.25">
      <c r="C62"/>
      <c r="D62" s="2">
        <v>22177</v>
      </c>
      <c r="E62" s="5">
        <v>10</v>
      </c>
      <c r="F62" s="16">
        <v>0.34887630139372822</v>
      </c>
      <c r="G62" s="15">
        <v>0.23769739060627179</v>
      </c>
      <c r="O62" s="36"/>
      <c r="P62" s="39">
        <v>10.36</v>
      </c>
      <c r="Q62" s="39">
        <v>9.01</v>
      </c>
      <c r="R62" s="39">
        <v>1.0489999999999999</v>
      </c>
      <c r="S62" s="39">
        <v>0.11</v>
      </c>
      <c r="T62" s="2"/>
      <c r="U62">
        <v>12</v>
      </c>
      <c r="V62">
        <f t="shared" si="2"/>
        <v>124.32</v>
      </c>
      <c r="W62">
        <f t="shared" si="3"/>
        <v>108.12</v>
      </c>
      <c r="X62">
        <f t="shared" si="4"/>
        <v>12.587999999999999</v>
      </c>
      <c r="Y62">
        <f t="shared" si="4"/>
        <v>1.32</v>
      </c>
      <c r="Z62" s="9"/>
      <c r="AA62" s="9"/>
      <c r="AB62" s="9"/>
      <c r="AC62" s="9"/>
      <c r="AD62">
        <v>12</v>
      </c>
      <c r="AE62">
        <f t="shared" ref="AE62:AG64" si="17">($AD62*P62)</f>
        <v>124.32</v>
      </c>
      <c r="AF62">
        <f t="shared" si="17"/>
        <v>108.12</v>
      </c>
      <c r="AG62">
        <f t="shared" si="17"/>
        <v>12.587999999999999</v>
      </c>
      <c r="AH62">
        <f t="shared" si="7"/>
        <v>1.32</v>
      </c>
      <c r="AI62" s="9"/>
      <c r="AJ62" s="9"/>
      <c r="AK62" s="9"/>
      <c r="AL62" s="6"/>
      <c r="AM62" s="18"/>
    </row>
    <row r="63" spans="1:40" x14ac:dyDescent="0.25">
      <c r="C63"/>
      <c r="D63" s="2">
        <v>22176</v>
      </c>
      <c r="E63" s="5">
        <v>25</v>
      </c>
      <c r="F63" s="16">
        <v>0.33788807142857147</v>
      </c>
      <c r="G63" s="15">
        <v>0.22976388857142846</v>
      </c>
      <c r="O63" s="36"/>
      <c r="P63" s="39">
        <v>10.164999999999999</v>
      </c>
      <c r="Q63" s="39">
        <v>8.6999999999999993</v>
      </c>
      <c r="R63" s="39">
        <v>1.0289999999999999</v>
      </c>
      <c r="S63" s="39">
        <v>0.13</v>
      </c>
      <c r="T63" s="2"/>
      <c r="U63">
        <v>20</v>
      </c>
      <c r="V63">
        <f t="shared" si="2"/>
        <v>203.29999999999998</v>
      </c>
      <c r="W63">
        <f t="shared" si="3"/>
        <v>174</v>
      </c>
      <c r="X63">
        <f t="shared" si="4"/>
        <v>20.58</v>
      </c>
      <c r="Y63">
        <f t="shared" si="4"/>
        <v>2.6</v>
      </c>
      <c r="Z63" s="9"/>
      <c r="AA63" s="9"/>
      <c r="AB63" s="9"/>
      <c r="AC63" s="9"/>
      <c r="AD63">
        <v>20</v>
      </c>
      <c r="AE63">
        <f t="shared" si="17"/>
        <v>203.29999999999998</v>
      </c>
      <c r="AF63">
        <f t="shared" si="17"/>
        <v>174</v>
      </c>
      <c r="AG63">
        <f t="shared" si="17"/>
        <v>20.58</v>
      </c>
      <c r="AH63">
        <f t="shared" si="7"/>
        <v>2.6</v>
      </c>
      <c r="AI63" s="9"/>
      <c r="AJ63" s="9"/>
      <c r="AK63" s="9"/>
      <c r="AL63" s="6"/>
      <c r="AM63" s="18"/>
    </row>
    <row r="64" spans="1:40" x14ac:dyDescent="0.25">
      <c r="C64"/>
      <c r="D64" s="2">
        <v>22175</v>
      </c>
      <c r="E64" s="5">
        <v>50</v>
      </c>
      <c r="F64" s="16">
        <v>0.30492338153310117</v>
      </c>
      <c r="G64" s="15">
        <v>0.21542424846689889</v>
      </c>
      <c r="O64" s="36"/>
      <c r="P64" s="39">
        <v>10.455</v>
      </c>
      <c r="Q64" s="39">
        <v>8.65</v>
      </c>
      <c r="R64" s="39">
        <v>1.0190000000000001</v>
      </c>
      <c r="S64" s="39">
        <v>0.19500000000000001</v>
      </c>
      <c r="T64" s="2"/>
      <c r="U64">
        <v>35</v>
      </c>
      <c r="V64">
        <f t="shared" si="2"/>
        <v>365.92500000000001</v>
      </c>
      <c r="W64">
        <f t="shared" si="3"/>
        <v>302.75</v>
      </c>
      <c r="X64">
        <f t="shared" si="4"/>
        <v>35.665000000000006</v>
      </c>
      <c r="Y64">
        <f t="shared" si="4"/>
        <v>6.8250000000000002</v>
      </c>
      <c r="Z64" s="9"/>
      <c r="AA64" s="9"/>
      <c r="AB64" s="9"/>
      <c r="AC64" s="9"/>
      <c r="AD64">
        <v>12.5</v>
      </c>
      <c r="AE64">
        <f t="shared" si="17"/>
        <v>130.6875</v>
      </c>
      <c r="AF64">
        <f t="shared" si="17"/>
        <v>108.125</v>
      </c>
      <c r="AG64">
        <f t="shared" si="17"/>
        <v>12.737500000000001</v>
      </c>
      <c r="AH64">
        <f t="shared" si="7"/>
        <v>2.4375</v>
      </c>
      <c r="AI64" s="9"/>
      <c r="AJ64" s="9"/>
      <c r="AK64" s="9"/>
      <c r="AL64" s="6"/>
      <c r="AM64" s="18"/>
    </row>
    <row r="65" spans="3:39" x14ac:dyDescent="0.25">
      <c r="C65"/>
      <c r="D65" s="2">
        <v>22174</v>
      </c>
      <c r="E65" s="5">
        <v>95</v>
      </c>
      <c r="F65" s="16">
        <v>0.2719586916376307</v>
      </c>
      <c r="G65" s="15">
        <v>0.38084106236236925</v>
      </c>
      <c r="O65" s="36"/>
      <c r="P65" s="39">
        <v>10.935</v>
      </c>
      <c r="Q65" s="39">
        <v>8.51</v>
      </c>
      <c r="R65" s="39">
        <v>1.0225</v>
      </c>
      <c r="S65" s="39">
        <v>0.19500000000000001</v>
      </c>
      <c r="T65" s="2"/>
      <c r="U65">
        <v>22.5</v>
      </c>
      <c r="V65">
        <f t="shared" si="2"/>
        <v>246.03750000000002</v>
      </c>
      <c r="W65">
        <f t="shared" si="3"/>
        <v>191.47499999999999</v>
      </c>
      <c r="X65">
        <f t="shared" si="4"/>
        <v>23.006249999999998</v>
      </c>
      <c r="Y65">
        <f t="shared" si="4"/>
        <v>4.3875000000000002</v>
      </c>
      <c r="Z65" s="9"/>
      <c r="AA65" s="9"/>
      <c r="AB65" s="9"/>
      <c r="AC65" s="9"/>
      <c r="AI65" s="9"/>
      <c r="AJ65" s="9"/>
      <c r="AK65" s="9"/>
      <c r="AM65" s="18"/>
    </row>
    <row r="66" spans="3:39" x14ac:dyDescent="0.25">
      <c r="C66"/>
      <c r="E66" s="5">
        <v>1</v>
      </c>
      <c r="G66" s="16"/>
      <c r="H66" s="19"/>
      <c r="O66" s="36"/>
      <c r="Z66" s="9"/>
      <c r="AA66" s="9"/>
      <c r="AB66" s="9"/>
      <c r="AC66" s="9"/>
      <c r="AI66" s="9"/>
      <c r="AJ66" s="9"/>
      <c r="AK66" s="9"/>
    </row>
    <row r="67" spans="3:39" x14ac:dyDescent="0.25">
      <c r="C67"/>
      <c r="E67" s="5">
        <v>10</v>
      </c>
      <c r="G67" s="16"/>
      <c r="O67" s="36"/>
      <c r="Z67" s="9"/>
      <c r="AA67" s="9"/>
      <c r="AB67" s="9"/>
      <c r="AC67" s="9"/>
      <c r="AI67" s="9"/>
      <c r="AJ67" s="9"/>
      <c r="AK67" s="9"/>
    </row>
    <row r="68" spans="3:39" x14ac:dyDescent="0.25">
      <c r="C68"/>
      <c r="E68" s="5">
        <v>25</v>
      </c>
      <c r="O68" s="36"/>
      <c r="Z68" s="9"/>
      <c r="AA68" s="9"/>
      <c r="AB68" s="9"/>
      <c r="AC68" s="9"/>
      <c r="AI68" s="9"/>
      <c r="AJ68" s="9"/>
      <c r="AK68" s="9"/>
    </row>
    <row r="69" spans="3:39" x14ac:dyDescent="0.25">
      <c r="C69"/>
      <c r="D69" s="17"/>
      <c r="E69" s="5">
        <v>50</v>
      </c>
      <c r="O69" s="36"/>
      <c r="Z69" s="9"/>
      <c r="AA69" s="9"/>
      <c r="AB69" s="9"/>
      <c r="AC69" s="9"/>
      <c r="AI69" s="9"/>
      <c r="AJ69" s="9"/>
      <c r="AK69" s="9"/>
    </row>
    <row r="70" spans="3:39" x14ac:dyDescent="0.25">
      <c r="C70"/>
      <c r="D70" s="17"/>
      <c r="E70" s="5">
        <v>95</v>
      </c>
      <c r="O70" s="36"/>
      <c r="Z70" s="9"/>
      <c r="AA70" s="9"/>
      <c r="AB70" s="9"/>
      <c r="AC70" s="9"/>
      <c r="AI70" s="9"/>
      <c r="AJ70" s="9"/>
      <c r="AK70" s="9"/>
    </row>
    <row r="71" spans="3:39" x14ac:dyDescent="0.25">
      <c r="C71" s="7"/>
      <c r="E71" s="5">
        <v>1</v>
      </c>
      <c r="O71" s="36"/>
      <c r="Z71" s="9"/>
      <c r="AA71" s="9"/>
      <c r="AB71" s="9"/>
      <c r="AC71" s="9"/>
      <c r="AI71" s="9"/>
      <c r="AJ71" s="9"/>
      <c r="AK71" s="9"/>
    </row>
    <row r="72" spans="3:39" x14ac:dyDescent="0.25">
      <c r="C72"/>
      <c r="E72" s="5">
        <v>10</v>
      </c>
      <c r="Z72" s="9"/>
      <c r="AA72" s="9"/>
      <c r="AB72" s="9"/>
      <c r="AC72" s="9"/>
      <c r="AI72" s="9"/>
      <c r="AJ72" s="9"/>
      <c r="AK72" s="9"/>
    </row>
    <row r="73" spans="3:39" x14ac:dyDescent="0.25">
      <c r="C73"/>
      <c r="E73" s="5">
        <v>25</v>
      </c>
      <c r="G73" s="16"/>
      <c r="Z73" s="9"/>
      <c r="AA73" s="9"/>
      <c r="AB73" s="9"/>
      <c r="AC73" s="9"/>
      <c r="AI73" s="9"/>
      <c r="AJ73" s="9"/>
      <c r="AK73" s="9"/>
    </row>
    <row r="74" spans="3:39" x14ac:dyDescent="0.25">
      <c r="C74"/>
      <c r="E74" s="5">
        <v>50</v>
      </c>
      <c r="G74" s="16"/>
      <c r="I74" s="34"/>
      <c r="J74" s="19"/>
      <c r="Z74" s="9"/>
      <c r="AA74" s="9"/>
      <c r="AB74" s="9"/>
      <c r="AC74" s="9"/>
      <c r="AI74" s="9"/>
      <c r="AJ74" s="9"/>
      <c r="AK74" s="9"/>
    </row>
    <row r="75" spans="3:39" x14ac:dyDescent="0.25">
      <c r="C75"/>
      <c r="E75" s="5">
        <v>95</v>
      </c>
      <c r="G75" s="16"/>
      <c r="Z75" s="9"/>
      <c r="AA75" s="9"/>
      <c r="AB75" s="9"/>
      <c r="AC75" s="9"/>
      <c r="AI75" s="9"/>
      <c r="AJ75" s="9"/>
      <c r="AK75" s="9"/>
    </row>
    <row r="76" spans="3:39" x14ac:dyDescent="0.25">
      <c r="C76" s="7"/>
      <c r="E76" s="5">
        <v>1</v>
      </c>
      <c r="G76" s="16"/>
      <c r="K76" s="34"/>
      <c r="O76" s="36"/>
      <c r="Z76" s="9"/>
      <c r="AA76" s="9"/>
      <c r="AB76" s="9"/>
      <c r="AC76" s="9"/>
      <c r="AI76" s="9"/>
      <c r="AJ76" s="9"/>
      <c r="AK76" s="9"/>
    </row>
    <row r="77" spans="3:39" x14ac:dyDescent="0.25">
      <c r="C77"/>
      <c r="E77" s="5">
        <v>10</v>
      </c>
      <c r="G77" s="16"/>
      <c r="I77" s="34"/>
      <c r="K77" s="34"/>
      <c r="Z77" s="9"/>
      <c r="AA77" s="9"/>
      <c r="AB77" s="9"/>
      <c r="AC77" s="9"/>
      <c r="AI77" s="9"/>
      <c r="AJ77" s="9"/>
      <c r="AK77" s="9"/>
    </row>
    <row r="78" spans="3:39" x14ac:dyDescent="0.25">
      <c r="C78"/>
      <c r="E78" s="5">
        <v>25</v>
      </c>
      <c r="G78" s="16"/>
      <c r="Z78" s="9"/>
      <c r="AA78" s="9"/>
      <c r="AB78" s="9"/>
      <c r="AC78" s="9"/>
      <c r="AI78" s="9"/>
      <c r="AJ78" s="9"/>
      <c r="AK78" s="9"/>
    </row>
    <row r="79" spans="3:39" x14ac:dyDescent="0.25">
      <c r="C79"/>
      <c r="E79" s="5">
        <v>50</v>
      </c>
      <c r="G79" s="16"/>
      <c r="Z79" s="9"/>
      <c r="AA79" s="9"/>
      <c r="AB79" s="9"/>
      <c r="AC79" s="9"/>
      <c r="AI79" s="9"/>
      <c r="AJ79" s="9"/>
      <c r="AK79" s="9"/>
    </row>
    <row r="80" spans="3:39" x14ac:dyDescent="0.25">
      <c r="C80"/>
      <c r="E80" s="5">
        <v>95</v>
      </c>
      <c r="G80" s="16"/>
      <c r="Z80" s="9"/>
      <c r="AA80" s="9"/>
      <c r="AB80" s="9"/>
      <c r="AC80" s="9"/>
      <c r="AI80" s="9"/>
      <c r="AJ80" s="9"/>
      <c r="AK80" s="9"/>
    </row>
    <row r="81" spans="3:37" x14ac:dyDescent="0.25">
      <c r="C81" s="7"/>
      <c r="E81" s="5">
        <v>1</v>
      </c>
      <c r="G81" s="16"/>
      <c r="Z81" s="9"/>
      <c r="AA81" s="9"/>
      <c r="AB81" s="9"/>
      <c r="AC81" s="9"/>
      <c r="AI81" s="9"/>
      <c r="AJ81" s="9"/>
      <c r="AK81" s="9"/>
    </row>
    <row r="82" spans="3:37" x14ac:dyDescent="0.25">
      <c r="C82"/>
      <c r="E82" s="5">
        <v>10</v>
      </c>
      <c r="G82" s="16"/>
      <c r="J82" s="19"/>
      <c r="Z82" s="9"/>
      <c r="AA82" s="9"/>
      <c r="AB82" s="9"/>
      <c r="AC82" s="9"/>
      <c r="AI82" s="9"/>
      <c r="AJ82" s="9"/>
      <c r="AK82" s="9"/>
    </row>
    <row r="83" spans="3:37" x14ac:dyDescent="0.25">
      <c r="C83"/>
      <c r="E83" s="5">
        <v>25</v>
      </c>
      <c r="G83" s="16"/>
      <c r="J83" s="19"/>
      <c r="Z83" s="9"/>
      <c r="AA83" s="9"/>
      <c r="AB83" s="9"/>
      <c r="AC83" s="9"/>
      <c r="AI83" s="9"/>
      <c r="AJ83" s="9"/>
      <c r="AK83" s="9"/>
    </row>
    <row r="84" spans="3:37" x14ac:dyDescent="0.25">
      <c r="C84"/>
      <c r="E84" s="5">
        <v>50</v>
      </c>
      <c r="G84" s="16"/>
      <c r="I84" s="34"/>
      <c r="J84" s="19"/>
      <c r="Z84" s="9"/>
      <c r="AA84" s="9"/>
      <c r="AB84" s="9"/>
      <c r="AC84" s="9"/>
      <c r="AI84" s="9"/>
      <c r="AJ84" s="9"/>
      <c r="AK84" s="9"/>
    </row>
    <row r="85" spans="3:37" x14ac:dyDescent="0.25">
      <c r="C85"/>
      <c r="E85" s="5">
        <v>95</v>
      </c>
      <c r="G85" s="16"/>
      <c r="I85" s="34"/>
      <c r="Z85" s="9"/>
      <c r="AA85" s="9"/>
      <c r="AB85" s="9"/>
      <c r="AC85" s="9"/>
      <c r="AI85" s="9"/>
      <c r="AJ85" s="9"/>
      <c r="AK85" s="9"/>
    </row>
    <row r="86" spans="3:37" x14ac:dyDescent="0.25">
      <c r="C86" s="7"/>
      <c r="E86" s="5">
        <v>1</v>
      </c>
      <c r="G86" s="16"/>
      <c r="Z86" s="9"/>
      <c r="AA86" s="9"/>
      <c r="AB86" s="9"/>
      <c r="AC86" s="9"/>
      <c r="AI86" s="9"/>
      <c r="AJ86" s="9"/>
      <c r="AK86" s="9"/>
    </row>
    <row r="87" spans="3:37" x14ac:dyDescent="0.25">
      <c r="C87"/>
      <c r="E87" s="5">
        <v>10</v>
      </c>
      <c r="G87" s="16"/>
      <c r="Z87" s="9"/>
      <c r="AA87" s="9"/>
      <c r="AB87" s="9"/>
      <c r="AC87" s="9"/>
      <c r="AI87" s="9"/>
      <c r="AJ87" s="9"/>
      <c r="AK87" s="9"/>
    </row>
    <row r="88" spans="3:37" x14ac:dyDescent="0.25">
      <c r="C88"/>
      <c r="E88" s="5">
        <v>25</v>
      </c>
      <c r="G88" s="16"/>
      <c r="Z88" s="9"/>
      <c r="AA88" s="9"/>
      <c r="AB88" s="9"/>
      <c r="AC88" s="9"/>
      <c r="AI88" s="9"/>
      <c r="AJ88" s="9"/>
      <c r="AK88" s="9"/>
    </row>
    <row r="89" spans="3:37" x14ac:dyDescent="0.25">
      <c r="C89"/>
      <c r="E89" s="5">
        <v>50</v>
      </c>
      <c r="G89" s="16"/>
      <c r="I89" s="34"/>
      <c r="Z89" s="9"/>
      <c r="AA89" s="9"/>
      <c r="AB89" s="9"/>
      <c r="AC89" s="9"/>
      <c r="AI89" s="9"/>
      <c r="AJ89" s="9"/>
      <c r="AK89" s="9"/>
    </row>
    <row r="90" spans="3:37" x14ac:dyDescent="0.25">
      <c r="C90"/>
      <c r="E90" s="5">
        <v>95</v>
      </c>
      <c r="G90" s="16"/>
      <c r="Z90" s="9"/>
      <c r="AA90" s="9"/>
      <c r="AB90" s="9"/>
      <c r="AC90" s="9"/>
      <c r="AI90" s="9"/>
      <c r="AJ90" s="9"/>
      <c r="AK90" s="9"/>
    </row>
    <row r="91" spans="3:37" x14ac:dyDescent="0.25">
      <c r="C91" s="7"/>
      <c r="E91" s="5">
        <v>1</v>
      </c>
      <c r="G91" s="16"/>
      <c r="Z91" s="9"/>
      <c r="AA91" s="9"/>
      <c r="AB91" s="9"/>
      <c r="AC91" s="9"/>
    </row>
    <row r="92" spans="3:37" x14ac:dyDescent="0.25">
      <c r="C92"/>
      <c r="E92" s="5">
        <v>10</v>
      </c>
      <c r="G92" s="16"/>
      <c r="J92" s="19"/>
      <c r="Z92" s="9"/>
      <c r="AA92" s="9"/>
      <c r="AB92" s="9"/>
      <c r="AC92" s="9"/>
    </row>
    <row r="93" spans="3:37" x14ac:dyDescent="0.25">
      <c r="C93"/>
      <c r="E93" s="5">
        <v>25</v>
      </c>
      <c r="G93" s="16"/>
      <c r="Z93" s="9"/>
      <c r="AA93" s="9"/>
      <c r="AB93" s="9"/>
      <c r="AC93" s="9"/>
    </row>
    <row r="94" spans="3:37" x14ac:dyDescent="0.25">
      <c r="C94"/>
      <c r="E94" s="5">
        <v>50</v>
      </c>
      <c r="G94" s="16"/>
      <c r="Z94" s="9"/>
      <c r="AA94" s="9"/>
      <c r="AB94" s="9"/>
      <c r="AC94" s="9"/>
    </row>
    <row r="95" spans="3:37" x14ac:dyDescent="0.25">
      <c r="C95"/>
      <c r="E95" s="5">
        <v>95</v>
      </c>
      <c r="G95" s="16"/>
      <c r="I95" s="34"/>
    </row>
    <row r="96" spans="3:37" x14ac:dyDescent="0.25">
      <c r="C96" s="7"/>
      <c r="E96" s="5">
        <v>1</v>
      </c>
      <c r="G96" s="16"/>
    </row>
    <row r="97" spans="3:10" x14ac:dyDescent="0.25">
      <c r="C97"/>
      <c r="E97" s="5">
        <v>10</v>
      </c>
      <c r="G97" s="16"/>
    </row>
    <row r="98" spans="3:10" x14ac:dyDescent="0.25">
      <c r="C98"/>
      <c r="E98" s="5">
        <v>25</v>
      </c>
      <c r="G98" s="16"/>
      <c r="J98" s="19"/>
    </row>
    <row r="99" spans="3:10" x14ac:dyDescent="0.25">
      <c r="C99"/>
      <c r="E99" s="5">
        <v>50</v>
      </c>
    </row>
    <row r="100" spans="3:10" x14ac:dyDescent="0.25">
      <c r="C100"/>
      <c r="E100" s="5">
        <v>95</v>
      </c>
    </row>
    <row r="101" spans="3:10" x14ac:dyDescent="0.25">
      <c r="C101" s="7"/>
      <c r="E101" s="5">
        <v>1</v>
      </c>
    </row>
    <row r="102" spans="3:10" x14ac:dyDescent="0.25">
      <c r="C102"/>
      <c r="E102" s="5">
        <v>10</v>
      </c>
    </row>
    <row r="103" spans="3:10" x14ac:dyDescent="0.25">
      <c r="C103"/>
      <c r="E103" s="5">
        <v>25</v>
      </c>
    </row>
    <row r="104" spans="3:10" x14ac:dyDescent="0.25">
      <c r="C104"/>
      <c r="E104" s="5">
        <v>50</v>
      </c>
    </row>
    <row r="105" spans="3:10" x14ac:dyDescent="0.25">
      <c r="C105"/>
      <c r="E105" s="5">
        <v>95</v>
      </c>
    </row>
    <row r="106" spans="3:10" x14ac:dyDescent="0.25">
      <c r="C106" s="7"/>
      <c r="E106" s="5">
        <v>1</v>
      </c>
    </row>
    <row r="107" spans="3:10" x14ac:dyDescent="0.25">
      <c r="C107" s="7"/>
      <c r="E107" s="5">
        <v>10</v>
      </c>
    </row>
    <row r="108" spans="3:10" x14ac:dyDescent="0.25">
      <c r="C108"/>
      <c r="E108" s="5">
        <v>25</v>
      </c>
    </row>
    <row r="109" spans="3:10" x14ac:dyDescent="0.25">
      <c r="C109"/>
      <c r="E109" s="5">
        <v>50</v>
      </c>
    </row>
    <row r="110" spans="3:10" x14ac:dyDescent="0.25">
      <c r="C110"/>
      <c r="E110" s="5">
        <v>95</v>
      </c>
    </row>
    <row r="111" spans="3:10" x14ac:dyDescent="0.25">
      <c r="C111"/>
      <c r="E111" s="5">
        <v>1</v>
      </c>
    </row>
    <row r="112" spans="3:10" x14ac:dyDescent="0.25">
      <c r="C112" s="7"/>
      <c r="E112" s="5">
        <v>10</v>
      </c>
    </row>
    <row r="113" spans="3:5" x14ac:dyDescent="0.25">
      <c r="C113"/>
      <c r="E113" s="5">
        <v>25</v>
      </c>
    </row>
    <row r="114" spans="3:5" x14ac:dyDescent="0.25">
      <c r="C114"/>
      <c r="E114" s="5">
        <v>50</v>
      </c>
    </row>
    <row r="115" spans="3:5" x14ac:dyDescent="0.25">
      <c r="C115"/>
      <c r="E115" s="5">
        <v>95</v>
      </c>
    </row>
    <row r="116" spans="3:5" x14ac:dyDescent="0.25">
      <c r="C116"/>
    </row>
    <row r="117" spans="3:5" x14ac:dyDescent="0.25">
      <c r="C117"/>
    </row>
    <row r="118" spans="3:5" x14ac:dyDescent="0.25">
      <c r="C118"/>
    </row>
    <row r="119" spans="3:5" x14ac:dyDescent="0.25">
      <c r="C119"/>
    </row>
    <row r="120" spans="3:5" x14ac:dyDescent="0.25">
      <c r="C120"/>
    </row>
    <row r="121" spans="3:5" x14ac:dyDescent="0.25">
      <c r="C121"/>
    </row>
    <row r="122" spans="3:5" x14ac:dyDescent="0.25">
      <c r="C122"/>
    </row>
    <row r="123" spans="3:5" x14ac:dyDescent="0.25">
      <c r="C123"/>
    </row>
    <row r="124" spans="3:5" x14ac:dyDescent="0.25">
      <c r="C124"/>
    </row>
    <row r="125" spans="3:5" x14ac:dyDescent="0.25">
      <c r="C125"/>
    </row>
    <row r="126" spans="3:5" x14ac:dyDescent="0.25">
      <c r="C126"/>
    </row>
    <row r="127" spans="3:5" x14ac:dyDescent="0.25">
      <c r="C127"/>
    </row>
    <row r="128" spans="3:5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  <row r="65536" spans="2:2" x14ac:dyDescent="0.25">
      <c r="B65536" s="28" t="s">
        <v>47</v>
      </c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512"/>
  <sheetViews>
    <sheetView zoomScale="75" workbookViewId="0">
      <pane ySplit="5" topLeftCell="A30" activePane="bottomLeft" state="frozen"/>
      <selection pane="bottomLeft" activeCell="Q40" sqref="Q40"/>
    </sheetView>
  </sheetViews>
  <sheetFormatPr defaultRowHeight="13.2" x14ac:dyDescent="0.25"/>
  <cols>
    <col min="1" max="1" width="11.109375" style="4" bestFit="1" customWidth="1"/>
    <col min="2" max="2" width="14.6640625" style="28" customWidth="1"/>
    <col min="3" max="3" width="16.33203125" style="4" customWidth="1"/>
    <col min="4" max="4" width="13.33203125" style="2" customWidth="1"/>
    <col min="6" max="6" width="9.109375" style="16"/>
    <col min="7" max="7" width="9.109375" style="15"/>
    <col min="8" max="8" width="9.88671875" style="16" customWidth="1"/>
    <col min="9" max="9" width="9.33203125" style="15" customWidth="1"/>
    <col min="10" max="10" width="9.33203125" style="16" customWidth="1"/>
    <col min="11" max="11" width="9.33203125" style="15" customWidth="1"/>
    <col min="12" max="12" width="9.109375" style="28"/>
    <col min="13" max="13" width="9.109375" style="39"/>
    <col min="15" max="15" width="9.109375" style="38"/>
    <col min="16" max="16" width="10" style="16" customWidth="1"/>
    <col min="17" max="17" width="10.44140625" style="16" customWidth="1"/>
    <col min="18" max="18" width="12.5546875" style="27" customWidth="1"/>
    <col min="19" max="19" width="9.5546875" style="16" customWidth="1"/>
    <col min="20" max="20" width="9.88671875" style="16" customWidth="1"/>
  </cols>
  <sheetData>
    <row r="1" spans="1:39" x14ac:dyDescent="0.25">
      <c r="A1" s="8" t="s">
        <v>68</v>
      </c>
      <c r="U1" s="9" t="s">
        <v>22</v>
      </c>
      <c r="W1" s="9"/>
      <c r="Z1" s="9"/>
      <c r="AA1" s="9"/>
      <c r="AB1" s="9"/>
      <c r="AC1" s="9"/>
      <c r="AD1" s="9" t="s">
        <v>22</v>
      </c>
      <c r="AE1" s="9"/>
      <c r="AF1" s="9"/>
      <c r="AI1" s="9"/>
      <c r="AJ1" s="9"/>
      <c r="AK1" s="9"/>
    </row>
    <row r="2" spans="1:39" x14ac:dyDescent="0.25">
      <c r="A2" s="4" t="s">
        <v>48</v>
      </c>
      <c r="M2" s="40" t="s">
        <v>35</v>
      </c>
      <c r="U2" s="9" t="s">
        <v>23</v>
      </c>
      <c r="W2" s="9" t="s">
        <v>24</v>
      </c>
      <c r="Z2" s="9"/>
      <c r="AA2" s="9"/>
      <c r="AB2" s="9"/>
      <c r="AC2" s="9"/>
      <c r="AD2" s="9" t="s">
        <v>23</v>
      </c>
      <c r="AE2" s="9"/>
      <c r="AF2" s="9" t="s">
        <v>24</v>
      </c>
      <c r="AI2" s="9"/>
      <c r="AJ2" s="9"/>
      <c r="AK2" s="9"/>
    </row>
    <row r="3" spans="1:39" x14ac:dyDescent="0.25">
      <c r="A3" s="4" t="s">
        <v>57</v>
      </c>
      <c r="M3" s="40" t="s">
        <v>45</v>
      </c>
      <c r="P3" s="27" t="s">
        <v>25</v>
      </c>
      <c r="Q3" s="27" t="s">
        <v>25</v>
      </c>
      <c r="R3" s="27" t="s">
        <v>25</v>
      </c>
      <c r="S3" s="27" t="s">
        <v>25</v>
      </c>
      <c r="T3" s="27" t="s">
        <v>25</v>
      </c>
      <c r="U3" s="9" t="s">
        <v>26</v>
      </c>
      <c r="V3" s="9"/>
      <c r="W3" s="9" t="s">
        <v>27</v>
      </c>
      <c r="X3" s="9"/>
      <c r="Y3" s="9"/>
      <c r="Z3" s="9"/>
      <c r="AA3" s="9" t="s">
        <v>24</v>
      </c>
      <c r="AB3" s="9"/>
      <c r="AC3" s="9"/>
      <c r="AD3" s="9" t="s">
        <v>26</v>
      </c>
      <c r="AE3" s="9"/>
      <c r="AF3" s="9" t="s">
        <v>27</v>
      </c>
      <c r="AI3" s="9"/>
      <c r="AJ3" s="9" t="s">
        <v>28</v>
      </c>
      <c r="AK3" s="9"/>
      <c r="AM3" s="17" t="s">
        <v>53</v>
      </c>
    </row>
    <row r="4" spans="1:39" x14ac:dyDescent="0.25">
      <c r="A4" s="4" t="s">
        <v>58</v>
      </c>
      <c r="D4" s="17" t="s">
        <v>46</v>
      </c>
      <c r="H4" s="16" t="s">
        <v>17</v>
      </c>
      <c r="I4" s="16"/>
      <c r="J4" s="16" t="s">
        <v>18</v>
      </c>
      <c r="M4" s="40" t="s">
        <v>36</v>
      </c>
      <c r="N4" s="9" t="s">
        <v>36</v>
      </c>
      <c r="O4" s="38" t="s">
        <v>36</v>
      </c>
      <c r="P4" s="16" t="s">
        <v>29</v>
      </c>
      <c r="Q4" s="16" t="s">
        <v>29</v>
      </c>
      <c r="R4" s="16" t="s">
        <v>29</v>
      </c>
      <c r="S4" s="16" t="s">
        <v>29</v>
      </c>
      <c r="T4" s="16" t="s">
        <v>29</v>
      </c>
      <c r="U4" s="9" t="s">
        <v>27</v>
      </c>
      <c r="V4" s="9"/>
      <c r="W4" s="9" t="s">
        <v>30</v>
      </c>
      <c r="X4" s="9"/>
      <c r="Y4" s="9"/>
      <c r="Z4" s="9"/>
      <c r="AA4" s="9" t="s">
        <v>31</v>
      </c>
      <c r="AB4" s="9"/>
      <c r="AC4" s="9"/>
      <c r="AD4" s="9" t="s">
        <v>27</v>
      </c>
      <c r="AE4" s="9"/>
      <c r="AF4" s="9" t="s">
        <v>30</v>
      </c>
      <c r="AI4" s="9"/>
      <c r="AJ4" s="9" t="s">
        <v>31</v>
      </c>
      <c r="AK4" s="9"/>
      <c r="AM4" s="17" t="s">
        <v>54</v>
      </c>
    </row>
    <row r="5" spans="1:39" x14ac:dyDescent="0.25">
      <c r="A5" s="8" t="s">
        <v>4</v>
      </c>
      <c r="B5" s="29" t="s">
        <v>38</v>
      </c>
      <c r="C5" s="8" t="s">
        <v>39</v>
      </c>
      <c r="D5" s="17" t="s">
        <v>5</v>
      </c>
      <c r="E5" s="9" t="s">
        <v>0</v>
      </c>
      <c r="F5" s="16" t="s">
        <v>6</v>
      </c>
      <c r="G5" s="16" t="s">
        <v>7</v>
      </c>
      <c r="H5" s="16" t="s">
        <v>3</v>
      </c>
      <c r="I5" s="16" t="s">
        <v>7</v>
      </c>
      <c r="J5" s="16" t="s">
        <v>3</v>
      </c>
      <c r="K5" s="16" t="s">
        <v>7</v>
      </c>
      <c r="L5" s="29" t="s">
        <v>8</v>
      </c>
      <c r="M5" s="40" t="s">
        <v>51</v>
      </c>
      <c r="N5" s="9" t="s">
        <v>44</v>
      </c>
      <c r="O5" s="38" t="s">
        <v>37</v>
      </c>
      <c r="P5" s="16" t="s">
        <v>42</v>
      </c>
      <c r="Q5" s="16" t="s">
        <v>49</v>
      </c>
      <c r="R5" s="16" t="s">
        <v>52</v>
      </c>
      <c r="S5" s="16" t="s">
        <v>56</v>
      </c>
      <c r="T5" s="16" t="s">
        <v>43</v>
      </c>
      <c r="U5" s="9"/>
      <c r="V5" s="9" t="s">
        <v>32</v>
      </c>
      <c r="W5" s="9" t="s">
        <v>33</v>
      </c>
      <c r="X5" s="9" t="s">
        <v>34</v>
      </c>
      <c r="Y5" s="9" t="s">
        <v>62</v>
      </c>
      <c r="Z5" s="9" t="s">
        <v>32</v>
      </c>
      <c r="AA5" s="9" t="s">
        <v>33</v>
      </c>
      <c r="AB5" s="9" t="s">
        <v>34</v>
      </c>
      <c r="AC5" s="9" t="s">
        <v>62</v>
      </c>
      <c r="AD5" s="9"/>
      <c r="AE5" s="9" t="s">
        <v>32</v>
      </c>
      <c r="AF5" s="9" t="s">
        <v>33</v>
      </c>
      <c r="AG5" s="9" t="s">
        <v>34</v>
      </c>
      <c r="AH5" s="9" t="s">
        <v>62</v>
      </c>
      <c r="AI5" s="9" t="s">
        <v>32</v>
      </c>
      <c r="AJ5" s="9" t="s">
        <v>33</v>
      </c>
      <c r="AK5" s="9" t="s">
        <v>34</v>
      </c>
      <c r="AL5" s="9" t="s">
        <v>62</v>
      </c>
    </row>
    <row r="6" spans="1:39" x14ac:dyDescent="0.25">
      <c r="A6" s="31">
        <v>40561</v>
      </c>
      <c r="B6" s="30">
        <v>134727</v>
      </c>
      <c r="C6" s="14" t="s">
        <v>64</v>
      </c>
      <c r="D6" s="2">
        <v>352698</v>
      </c>
      <c r="E6" s="5">
        <v>1</v>
      </c>
      <c r="F6" s="16">
        <v>0.29151044776119411</v>
      </c>
      <c r="G6" s="15">
        <v>0.20897655223880587</v>
      </c>
      <c r="I6" s="27"/>
      <c r="J6" s="16">
        <v>12.799130597014926</v>
      </c>
      <c r="K6" s="15">
        <v>2.6122069029850734</v>
      </c>
      <c r="L6" s="28">
        <v>18</v>
      </c>
      <c r="M6" s="41"/>
      <c r="N6" s="6"/>
      <c r="O6" s="36"/>
      <c r="P6" s="15"/>
      <c r="Q6" s="15"/>
      <c r="R6" s="15"/>
      <c r="S6" s="15"/>
      <c r="T6" s="15"/>
      <c r="U6">
        <v>5.5</v>
      </c>
      <c r="V6">
        <f>($U6*P6)</f>
        <v>0</v>
      </c>
      <c r="W6">
        <f>($U6*Q6)</f>
        <v>0</v>
      </c>
      <c r="X6">
        <f>($U6*R6)</f>
        <v>0</v>
      </c>
      <c r="Y6">
        <f>($U6*S6)</f>
        <v>0</v>
      </c>
      <c r="Z6" s="9">
        <f>SUM(V6:V9)</f>
        <v>0</v>
      </c>
      <c r="AA6" s="9">
        <f>SUM(W6:W9)</f>
        <v>0</v>
      </c>
      <c r="AB6" s="9">
        <f>SUM(X6:X9)</f>
        <v>0</v>
      </c>
      <c r="AC6" s="9">
        <f>SUM(Y6:Y9)</f>
        <v>0</v>
      </c>
      <c r="AD6">
        <v>5.5</v>
      </c>
      <c r="AE6">
        <f>($AD6*P6)</f>
        <v>0</v>
      </c>
      <c r="AF6">
        <f>($AD6*Q6)</f>
        <v>0</v>
      </c>
      <c r="AG6">
        <f>($AD6*R6)</f>
        <v>0</v>
      </c>
      <c r="AH6">
        <f>($AD6*S6)</f>
        <v>0</v>
      </c>
      <c r="AI6" s="9">
        <f>SUM(AE6:AE9)</f>
        <v>0</v>
      </c>
      <c r="AJ6" s="9">
        <f>SUM(AF6:AF9)</f>
        <v>0</v>
      </c>
      <c r="AK6" s="9">
        <f>SUM(AG6:AG9)</f>
        <v>0</v>
      </c>
      <c r="AL6" s="9">
        <f>SUM(AH6:AH9)</f>
        <v>0</v>
      </c>
      <c r="AM6" s="6"/>
    </row>
    <row r="7" spans="1:39" x14ac:dyDescent="0.25">
      <c r="A7" s="18"/>
      <c r="B7" s="30"/>
      <c r="C7"/>
      <c r="D7" s="2">
        <v>352699</v>
      </c>
      <c r="E7" s="5">
        <v>10</v>
      </c>
      <c r="F7" s="16">
        <v>0.29151044776119411</v>
      </c>
      <c r="G7" s="15">
        <v>0.16014855223880589</v>
      </c>
      <c r="J7" s="27"/>
      <c r="O7" s="36"/>
      <c r="P7" s="15"/>
      <c r="Q7" s="15"/>
      <c r="R7" s="15"/>
      <c r="S7" s="15"/>
      <c r="T7" s="15"/>
      <c r="U7">
        <v>12</v>
      </c>
      <c r="V7">
        <f t="shared" ref="V7:X10" si="0">($U7*P7)</f>
        <v>0</v>
      </c>
      <c r="W7">
        <f t="shared" si="0"/>
        <v>0</v>
      </c>
      <c r="X7">
        <f t="shared" si="0"/>
        <v>0</v>
      </c>
      <c r="Y7">
        <f t="shared" ref="Y7:Y41" si="1">($U7*S7)</f>
        <v>0</v>
      </c>
      <c r="Z7" s="9"/>
      <c r="AA7" s="9"/>
      <c r="AB7" s="9"/>
      <c r="AC7" s="9"/>
      <c r="AD7">
        <v>12</v>
      </c>
      <c r="AE7">
        <f t="shared" ref="AE7:AG9" si="2">($AD7*P7)</f>
        <v>0</v>
      </c>
      <c r="AF7">
        <f t="shared" si="2"/>
        <v>0</v>
      </c>
      <c r="AG7">
        <f t="shared" si="2"/>
        <v>0</v>
      </c>
      <c r="AH7">
        <f t="shared" ref="AH7:AH41" si="3">($AD7*S7)</f>
        <v>0</v>
      </c>
      <c r="AI7" s="9"/>
      <c r="AJ7" s="9"/>
      <c r="AK7" s="9"/>
      <c r="AM7" s="6"/>
    </row>
    <row r="8" spans="1:39" x14ac:dyDescent="0.25">
      <c r="A8" s="18"/>
      <c r="B8" s="30"/>
      <c r="C8"/>
      <c r="D8" s="2">
        <v>352700</v>
      </c>
      <c r="E8" s="5">
        <v>25</v>
      </c>
      <c r="F8" s="16">
        <v>0.23685223880597014</v>
      </c>
      <c r="G8" s="15">
        <v>0.23922076119402988</v>
      </c>
      <c r="J8" s="27"/>
      <c r="O8" s="36"/>
      <c r="P8" s="15"/>
      <c r="Q8" s="15"/>
      <c r="R8" s="15"/>
      <c r="S8" s="15"/>
      <c r="T8" s="15"/>
      <c r="U8">
        <v>20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1"/>
        <v>0</v>
      </c>
      <c r="Z8" s="9"/>
      <c r="AA8" s="9"/>
      <c r="AB8" s="9"/>
      <c r="AC8" s="9"/>
      <c r="AD8">
        <v>20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3"/>
        <v>0</v>
      </c>
      <c r="AI8" s="9"/>
      <c r="AJ8" s="9"/>
      <c r="AK8" s="9"/>
      <c r="AM8" s="6"/>
    </row>
    <row r="9" spans="1:39" x14ac:dyDescent="0.25">
      <c r="A9" s="18"/>
      <c r="B9" s="30"/>
      <c r="C9"/>
      <c r="D9" s="2">
        <v>352701</v>
      </c>
      <c r="E9" s="5">
        <v>50</v>
      </c>
      <c r="F9" s="16">
        <v>0.23685223880597017</v>
      </c>
      <c r="G9" s="15">
        <v>0.37349776119402978</v>
      </c>
      <c r="J9" s="27"/>
      <c r="O9" s="36"/>
      <c r="P9" s="15"/>
      <c r="Q9" s="15"/>
      <c r="R9" s="15"/>
      <c r="S9" s="15"/>
      <c r="T9" s="15"/>
      <c r="U9">
        <v>12.5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1"/>
        <v>0</v>
      </c>
      <c r="Z9" s="9"/>
      <c r="AA9" s="9"/>
      <c r="AB9" s="9"/>
      <c r="AC9" s="9"/>
      <c r="AD9">
        <v>12.5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3"/>
        <v>0</v>
      </c>
      <c r="AI9" s="9"/>
      <c r="AJ9" s="9"/>
      <c r="AK9" s="9"/>
      <c r="AM9" s="6"/>
    </row>
    <row r="10" spans="1:39" x14ac:dyDescent="0.25">
      <c r="A10" s="31">
        <v>40591</v>
      </c>
      <c r="B10" s="2">
        <v>135300</v>
      </c>
      <c r="C10" s="14" t="s">
        <v>64</v>
      </c>
      <c r="D10" s="2">
        <v>352706</v>
      </c>
      <c r="E10" s="5">
        <v>1</v>
      </c>
      <c r="F10" s="16">
        <v>0.35527835820895531</v>
      </c>
      <c r="G10" s="15">
        <v>0.21845064179104465</v>
      </c>
      <c r="J10" s="16">
        <v>14.686425000000003</v>
      </c>
      <c r="K10" s="15">
        <v>2.7306330223880582</v>
      </c>
      <c r="L10" s="28">
        <v>48</v>
      </c>
      <c r="M10" s="41"/>
      <c r="N10" s="6"/>
      <c r="O10" s="36"/>
      <c r="P10" s="15"/>
      <c r="Q10" s="15"/>
      <c r="R10" s="15"/>
      <c r="S10" s="15"/>
      <c r="T10" s="15"/>
      <c r="U10">
        <v>5.5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1"/>
        <v>0</v>
      </c>
      <c r="Z10" s="9">
        <f>SUM(V10:V13)</f>
        <v>0</v>
      </c>
      <c r="AA10" s="9">
        <f>SUM(W10:W13)</f>
        <v>0</v>
      </c>
      <c r="AB10" s="9">
        <f>SUM(X10:X13)</f>
        <v>0</v>
      </c>
      <c r="AC10" s="9">
        <f>SUM(Y10:Y13)</f>
        <v>0</v>
      </c>
      <c r="AD10">
        <v>5.5</v>
      </c>
      <c r="AE10">
        <f t="shared" ref="AE10:AE41" si="4">($AD10*P10)</f>
        <v>0</v>
      </c>
      <c r="AF10">
        <f t="shared" ref="AF10:AF41" si="5">($AD10*Q10)</f>
        <v>0</v>
      </c>
      <c r="AG10">
        <f t="shared" ref="AG10:AG41" si="6">($AD10*R10)</f>
        <v>0</v>
      </c>
      <c r="AH10">
        <f t="shared" si="3"/>
        <v>0</v>
      </c>
      <c r="AI10" s="9">
        <f>SUM(AE10:AE13)</f>
        <v>0</v>
      </c>
      <c r="AJ10" s="9">
        <f>SUM(AF10:AF13)</f>
        <v>0</v>
      </c>
      <c r="AK10" s="9">
        <f>SUM(AG10:AG13)</f>
        <v>0</v>
      </c>
      <c r="AL10" s="9">
        <f>SUM(AH10:AH13)</f>
        <v>0</v>
      </c>
      <c r="AM10" s="6"/>
    </row>
    <row r="11" spans="1:39" x14ac:dyDescent="0.25">
      <c r="D11" s="2">
        <v>352707</v>
      </c>
      <c r="E11" s="5">
        <v>10</v>
      </c>
      <c r="F11" s="16">
        <v>0.29151044776119411</v>
      </c>
      <c r="G11" s="15">
        <v>0.22118355223880595</v>
      </c>
      <c r="H11" s="27"/>
      <c r="J11" s="27"/>
      <c r="N11" s="37"/>
      <c r="O11" s="37"/>
      <c r="P11" s="15"/>
      <c r="Q11" s="15"/>
      <c r="R11" s="15"/>
      <c r="S11" s="15"/>
      <c r="T11" s="15"/>
      <c r="U11">
        <v>12</v>
      </c>
      <c r="V11">
        <f t="shared" ref="V11:V41" si="7">($U11*P11)</f>
        <v>0</v>
      </c>
      <c r="W11">
        <f t="shared" ref="W11:W41" si="8">($U11*Q11)</f>
        <v>0</v>
      </c>
      <c r="X11">
        <f t="shared" ref="X11:X41" si="9">($U11*R11)</f>
        <v>0</v>
      </c>
      <c r="Y11">
        <f t="shared" si="1"/>
        <v>0</v>
      </c>
      <c r="Z11" s="9"/>
      <c r="AA11" s="9"/>
      <c r="AB11" s="9"/>
      <c r="AC11" s="9"/>
      <c r="AD11">
        <v>12</v>
      </c>
      <c r="AE11">
        <f t="shared" si="4"/>
        <v>0</v>
      </c>
      <c r="AF11">
        <f t="shared" si="5"/>
        <v>0</v>
      </c>
      <c r="AG11">
        <f t="shared" si="6"/>
        <v>0</v>
      </c>
      <c r="AH11">
        <f t="shared" si="3"/>
        <v>0</v>
      </c>
      <c r="AI11" s="9"/>
      <c r="AJ11" s="9"/>
      <c r="AK11" s="9"/>
      <c r="AM11" s="6"/>
    </row>
    <row r="12" spans="1:39" x14ac:dyDescent="0.25">
      <c r="A12" s="32"/>
      <c r="C12"/>
      <c r="D12" s="2">
        <v>352708</v>
      </c>
      <c r="E12" s="5">
        <v>25</v>
      </c>
      <c r="F12" s="16">
        <v>0.25507164179104486</v>
      </c>
      <c r="G12" s="15">
        <v>0.25762235820895513</v>
      </c>
      <c r="J12" s="27"/>
      <c r="N12" s="37"/>
      <c r="O12" s="37"/>
      <c r="P12" s="15"/>
      <c r="Q12" s="15"/>
      <c r="R12" s="15"/>
      <c r="S12" s="15"/>
      <c r="T12" s="15"/>
      <c r="U12">
        <v>20</v>
      </c>
      <c r="V12">
        <f t="shared" si="7"/>
        <v>0</v>
      </c>
      <c r="W12">
        <f t="shared" si="8"/>
        <v>0</v>
      </c>
      <c r="X12">
        <f t="shared" si="9"/>
        <v>0</v>
      </c>
      <c r="Y12">
        <f t="shared" si="1"/>
        <v>0</v>
      </c>
      <c r="Z12" s="9"/>
      <c r="AA12" s="9"/>
      <c r="AB12" s="9"/>
      <c r="AC12" s="9"/>
      <c r="AD12">
        <v>20</v>
      </c>
      <c r="AE12">
        <f t="shared" si="4"/>
        <v>0</v>
      </c>
      <c r="AF12">
        <f t="shared" si="5"/>
        <v>0</v>
      </c>
      <c r="AG12">
        <f t="shared" si="6"/>
        <v>0</v>
      </c>
      <c r="AH12">
        <f t="shared" si="3"/>
        <v>0</v>
      </c>
      <c r="AI12" s="9"/>
      <c r="AJ12" s="9"/>
      <c r="AK12" s="9"/>
      <c r="AM12" s="6"/>
    </row>
    <row r="13" spans="1:39" x14ac:dyDescent="0.25">
      <c r="A13" s="32"/>
      <c r="C13"/>
      <c r="D13" s="2">
        <v>352709</v>
      </c>
      <c r="E13" s="5">
        <v>50</v>
      </c>
      <c r="F13" s="16">
        <v>0.33062686567164179</v>
      </c>
      <c r="G13" s="15">
        <v>0.2231731343283582</v>
      </c>
      <c r="H13" s="27"/>
      <c r="J13" s="27"/>
      <c r="N13" s="37"/>
      <c r="O13" s="37"/>
      <c r="P13" s="15"/>
      <c r="Q13" s="15"/>
      <c r="R13" s="15"/>
      <c r="S13" s="15"/>
      <c r="T13" s="15"/>
      <c r="U13">
        <v>12.5</v>
      </c>
      <c r="V13">
        <f t="shared" si="7"/>
        <v>0</v>
      </c>
      <c r="W13">
        <f t="shared" si="8"/>
        <v>0</v>
      </c>
      <c r="X13">
        <f t="shared" si="9"/>
        <v>0</v>
      </c>
      <c r="Y13">
        <f t="shared" si="1"/>
        <v>0</v>
      </c>
      <c r="Z13" s="9"/>
      <c r="AA13" s="9"/>
      <c r="AB13" s="9"/>
      <c r="AC13" s="9"/>
      <c r="AD13">
        <v>12.5</v>
      </c>
      <c r="AE13">
        <f t="shared" si="4"/>
        <v>0</v>
      </c>
      <c r="AF13">
        <f t="shared" si="5"/>
        <v>0</v>
      </c>
      <c r="AG13">
        <f t="shared" si="6"/>
        <v>0</v>
      </c>
      <c r="AH13">
        <f t="shared" si="3"/>
        <v>0</v>
      </c>
      <c r="AI13" s="9"/>
      <c r="AJ13" s="9"/>
      <c r="AK13" s="9"/>
      <c r="AM13" s="6"/>
    </row>
    <row r="14" spans="1:39" x14ac:dyDescent="0.25">
      <c r="A14" s="32">
        <v>40617</v>
      </c>
      <c r="B14" s="2">
        <v>125500</v>
      </c>
      <c r="C14" s="14" t="s">
        <v>64</v>
      </c>
      <c r="D14" s="2">
        <v>352714</v>
      </c>
      <c r="E14" s="5">
        <v>1</v>
      </c>
      <c r="F14" s="16">
        <v>0.37349776119402994</v>
      </c>
      <c r="G14" s="15">
        <v>0.21243823880597004</v>
      </c>
      <c r="J14" s="16">
        <v>18.428926119402988</v>
      </c>
      <c r="K14" s="15">
        <v>2.6554779850746257</v>
      </c>
      <c r="L14" s="28">
        <v>76</v>
      </c>
      <c r="M14" s="41"/>
      <c r="N14" s="6"/>
      <c r="O14" s="36"/>
      <c r="P14" s="15"/>
      <c r="Q14" s="15"/>
      <c r="R14" s="15"/>
      <c r="S14" s="15"/>
      <c r="T14" s="15"/>
      <c r="U14">
        <v>5.5</v>
      </c>
      <c r="V14">
        <f t="shared" si="7"/>
        <v>0</v>
      </c>
      <c r="W14">
        <f t="shared" si="8"/>
        <v>0</v>
      </c>
      <c r="X14">
        <f t="shared" si="9"/>
        <v>0</v>
      </c>
      <c r="Y14">
        <f t="shared" si="1"/>
        <v>0</v>
      </c>
      <c r="Z14" s="9">
        <f>SUM(V14:V17)</f>
        <v>0</v>
      </c>
      <c r="AA14" s="9">
        <f>SUM(W14:W17)</f>
        <v>0</v>
      </c>
      <c r="AB14" s="9">
        <f>SUM(X14:X17)</f>
        <v>0</v>
      </c>
      <c r="AC14" s="9">
        <f>SUM(Y14:Y17)</f>
        <v>0</v>
      </c>
      <c r="AD14">
        <v>5.5</v>
      </c>
      <c r="AE14">
        <f t="shared" si="4"/>
        <v>0</v>
      </c>
      <c r="AF14">
        <f t="shared" si="5"/>
        <v>0</v>
      </c>
      <c r="AG14">
        <f t="shared" si="6"/>
        <v>0</v>
      </c>
      <c r="AH14">
        <f t="shared" si="3"/>
        <v>0</v>
      </c>
      <c r="AI14" s="9">
        <f>SUM(AE14:AE17)</f>
        <v>0</v>
      </c>
      <c r="AJ14" s="9">
        <f>SUM(AF14:AF17)</f>
        <v>0</v>
      </c>
      <c r="AK14" s="9">
        <f>SUM(AG14:AG17)</f>
        <v>0</v>
      </c>
      <c r="AL14" s="9">
        <f>SUM(AH14:AH17)</f>
        <v>0</v>
      </c>
      <c r="AM14" s="6"/>
    </row>
    <row r="15" spans="1:39" x14ac:dyDescent="0.25">
      <c r="A15" s="32"/>
      <c r="C15"/>
      <c r="D15" s="2">
        <v>352715</v>
      </c>
      <c r="E15" s="5">
        <v>10</v>
      </c>
      <c r="F15" s="16">
        <v>0.36438805970149257</v>
      </c>
      <c r="G15" s="15">
        <v>0.1849269402985074</v>
      </c>
      <c r="J15" s="27"/>
      <c r="N15" s="37"/>
      <c r="O15" s="37"/>
      <c r="P15" s="15"/>
      <c r="Q15" s="15"/>
      <c r="R15" s="15"/>
      <c r="S15" s="15"/>
      <c r="T15" s="15"/>
      <c r="U15">
        <v>12</v>
      </c>
      <c r="V15">
        <f t="shared" si="7"/>
        <v>0</v>
      </c>
      <c r="W15">
        <f t="shared" si="8"/>
        <v>0</v>
      </c>
      <c r="X15">
        <f t="shared" si="9"/>
        <v>0</v>
      </c>
      <c r="Y15">
        <f t="shared" si="1"/>
        <v>0</v>
      </c>
      <c r="Z15" s="9"/>
      <c r="AA15" s="9"/>
      <c r="AB15" s="9"/>
      <c r="AC15" s="9"/>
      <c r="AD15">
        <v>12</v>
      </c>
      <c r="AE15">
        <f t="shared" si="4"/>
        <v>0</v>
      </c>
      <c r="AF15">
        <f t="shared" si="5"/>
        <v>0</v>
      </c>
      <c r="AG15">
        <f t="shared" si="6"/>
        <v>0</v>
      </c>
      <c r="AH15">
        <f t="shared" si="3"/>
        <v>0</v>
      </c>
      <c r="AI15" s="9"/>
      <c r="AJ15" s="9"/>
      <c r="AK15" s="9"/>
      <c r="AM15" s="6"/>
    </row>
    <row r="16" spans="1:39" x14ac:dyDescent="0.25">
      <c r="C16"/>
      <c r="D16" s="2">
        <v>352716</v>
      </c>
      <c r="E16" s="5">
        <v>25</v>
      </c>
      <c r="F16" s="16">
        <v>0.35527835820895531</v>
      </c>
      <c r="G16" s="15">
        <v>0.20624364179104471</v>
      </c>
      <c r="J16" s="27"/>
      <c r="N16" s="37"/>
      <c r="O16" s="37"/>
      <c r="P16" s="15"/>
      <c r="Q16" s="15"/>
      <c r="R16" s="15"/>
      <c r="S16" s="15"/>
      <c r="T16" s="15"/>
      <c r="U16">
        <v>20</v>
      </c>
      <c r="V16">
        <f t="shared" si="7"/>
        <v>0</v>
      </c>
      <c r="W16">
        <f t="shared" si="8"/>
        <v>0</v>
      </c>
      <c r="X16">
        <f t="shared" si="9"/>
        <v>0</v>
      </c>
      <c r="Y16">
        <f t="shared" si="1"/>
        <v>0</v>
      </c>
      <c r="Z16" s="9"/>
      <c r="AA16" s="9"/>
      <c r="AB16" s="9"/>
      <c r="AC16" s="9"/>
      <c r="AD16">
        <v>20</v>
      </c>
      <c r="AE16">
        <f t="shared" si="4"/>
        <v>0</v>
      </c>
      <c r="AF16">
        <f t="shared" si="5"/>
        <v>0</v>
      </c>
      <c r="AG16">
        <f t="shared" si="6"/>
        <v>0</v>
      </c>
      <c r="AH16">
        <f t="shared" si="3"/>
        <v>0</v>
      </c>
      <c r="AI16" s="9"/>
      <c r="AJ16" s="9"/>
      <c r="AK16" s="9"/>
      <c r="AM16" s="6"/>
    </row>
    <row r="17" spans="1:39" x14ac:dyDescent="0.25">
      <c r="A17" s="32"/>
      <c r="C17"/>
      <c r="D17" s="2">
        <v>352717</v>
      </c>
      <c r="E17" s="5">
        <v>50</v>
      </c>
      <c r="F17" s="16">
        <v>0.39171716417910457</v>
      </c>
      <c r="G17" s="15">
        <v>0.21863283582089543</v>
      </c>
      <c r="J17" s="27"/>
      <c r="N17" s="37"/>
      <c r="O17" s="37"/>
      <c r="P17" s="15"/>
      <c r="Q17" s="15"/>
      <c r="R17" s="15"/>
      <c r="S17" s="15"/>
      <c r="T17" s="15"/>
      <c r="U17">
        <v>12.5</v>
      </c>
      <c r="V17">
        <f t="shared" si="7"/>
        <v>0</v>
      </c>
      <c r="W17">
        <f t="shared" si="8"/>
        <v>0</v>
      </c>
      <c r="X17">
        <f t="shared" si="9"/>
        <v>0</v>
      </c>
      <c r="Y17">
        <f t="shared" si="1"/>
        <v>0</v>
      </c>
      <c r="Z17" s="9"/>
      <c r="AA17" s="9"/>
      <c r="AB17" s="9"/>
      <c r="AC17" s="9"/>
      <c r="AD17">
        <v>12.5</v>
      </c>
      <c r="AE17">
        <f t="shared" si="4"/>
        <v>0</v>
      </c>
      <c r="AF17">
        <f t="shared" si="5"/>
        <v>0</v>
      </c>
      <c r="AG17">
        <f t="shared" si="6"/>
        <v>0</v>
      </c>
      <c r="AH17">
        <f t="shared" si="3"/>
        <v>0</v>
      </c>
      <c r="AI17" s="9"/>
      <c r="AJ17" s="9"/>
      <c r="AK17" s="9"/>
      <c r="AM17" s="6"/>
    </row>
    <row r="18" spans="1:39" x14ac:dyDescent="0.25">
      <c r="A18" s="32">
        <v>40648</v>
      </c>
      <c r="B18" s="28">
        <v>150532</v>
      </c>
      <c r="C18" s="14" t="s">
        <v>63</v>
      </c>
      <c r="D18" s="2">
        <v>352730</v>
      </c>
      <c r="E18" s="5">
        <v>1</v>
      </c>
      <c r="F18" s="16">
        <v>0.4060240783972125</v>
      </c>
      <c r="G18" s="27">
        <v>0.23765598360278761</v>
      </c>
      <c r="J18" s="16">
        <v>16.215483234320558</v>
      </c>
      <c r="K18" s="15">
        <v>2.9706997950348453</v>
      </c>
      <c r="L18" s="28">
        <v>105</v>
      </c>
      <c r="M18" s="41"/>
      <c r="N18" s="6"/>
      <c r="O18" s="36"/>
      <c r="P18" s="2"/>
      <c r="Q18" s="2"/>
      <c r="R18" s="2"/>
      <c r="S18" s="2"/>
      <c r="T18" s="2"/>
      <c r="U18">
        <v>5.5</v>
      </c>
      <c r="V18">
        <f t="shared" si="7"/>
        <v>0</v>
      </c>
      <c r="W18">
        <f t="shared" si="8"/>
        <v>0</v>
      </c>
      <c r="X18">
        <f t="shared" si="9"/>
        <v>0</v>
      </c>
      <c r="Y18">
        <f t="shared" si="1"/>
        <v>0</v>
      </c>
      <c r="Z18" s="9">
        <f>SUM(V18:V21)</f>
        <v>0</v>
      </c>
      <c r="AA18" s="9">
        <f>SUM(W18:W21)</f>
        <v>0</v>
      </c>
      <c r="AB18" s="9">
        <f>SUM(X18:X21)</f>
        <v>0</v>
      </c>
      <c r="AC18" s="9">
        <f>SUM(Y18:Y21)</f>
        <v>0</v>
      </c>
      <c r="AD18">
        <v>5.5</v>
      </c>
      <c r="AE18">
        <f t="shared" si="4"/>
        <v>0</v>
      </c>
      <c r="AF18">
        <f t="shared" si="5"/>
        <v>0</v>
      </c>
      <c r="AG18">
        <f t="shared" si="6"/>
        <v>0</v>
      </c>
      <c r="AH18">
        <f t="shared" si="3"/>
        <v>0</v>
      </c>
      <c r="AI18" s="9">
        <f>SUM(AE18:AE21)</f>
        <v>0</v>
      </c>
      <c r="AJ18" s="9">
        <f>SUM(AF18:AF21)</f>
        <v>0</v>
      </c>
      <c r="AK18" s="9">
        <f>SUM(AG18:AG21)</f>
        <v>0</v>
      </c>
      <c r="AL18" s="9">
        <f>SUM(AH18:AH21)</f>
        <v>0</v>
      </c>
      <c r="AM18" s="6"/>
    </row>
    <row r="19" spans="1:39" x14ac:dyDescent="0.25">
      <c r="A19" s="32"/>
      <c r="C19"/>
      <c r="D19" s="2">
        <v>352731</v>
      </c>
      <c r="E19" s="5">
        <v>10</v>
      </c>
      <c r="F19" s="16">
        <v>0.54367414285714277</v>
      </c>
      <c r="G19" s="27">
        <v>0.27755995714285731</v>
      </c>
      <c r="O19" s="36"/>
      <c r="P19" s="2"/>
      <c r="Q19" s="2"/>
      <c r="R19" s="2"/>
      <c r="S19" s="2"/>
      <c r="T19" s="2"/>
      <c r="U19">
        <v>12</v>
      </c>
      <c r="V19">
        <f t="shared" si="7"/>
        <v>0</v>
      </c>
      <c r="W19">
        <f t="shared" si="8"/>
        <v>0</v>
      </c>
      <c r="X19">
        <f t="shared" si="9"/>
        <v>0</v>
      </c>
      <c r="Y19">
        <f t="shared" si="1"/>
        <v>0</v>
      </c>
      <c r="Z19" s="9"/>
      <c r="AA19" s="9"/>
      <c r="AB19" s="9"/>
      <c r="AC19" s="9"/>
      <c r="AD19">
        <v>12</v>
      </c>
      <c r="AE19">
        <f t="shared" si="4"/>
        <v>0</v>
      </c>
      <c r="AF19">
        <f t="shared" si="5"/>
        <v>0</v>
      </c>
      <c r="AG19">
        <f t="shared" si="6"/>
        <v>0</v>
      </c>
      <c r="AH19">
        <f t="shared" si="3"/>
        <v>0</v>
      </c>
      <c r="AI19" s="9"/>
      <c r="AJ19" s="9"/>
      <c r="AK19" s="9"/>
      <c r="AM19" s="6"/>
    </row>
    <row r="20" spans="1:39" x14ac:dyDescent="0.25">
      <c r="A20" s="32"/>
      <c r="C20"/>
      <c r="D20" s="2">
        <v>352732</v>
      </c>
      <c r="E20" s="5">
        <v>25</v>
      </c>
      <c r="F20" s="16">
        <v>0.26646457665505224</v>
      </c>
      <c r="G20" s="27">
        <v>0.17504250334494786</v>
      </c>
      <c r="O20" s="36"/>
      <c r="P20" s="2"/>
      <c r="Q20" s="2"/>
      <c r="R20" s="2"/>
      <c r="S20" s="2"/>
      <c r="T20" s="2"/>
      <c r="U20">
        <v>20</v>
      </c>
      <c r="V20">
        <f t="shared" si="7"/>
        <v>0</v>
      </c>
      <c r="W20">
        <f t="shared" si="8"/>
        <v>0</v>
      </c>
      <c r="X20">
        <f t="shared" si="9"/>
        <v>0</v>
      </c>
      <c r="Y20">
        <f t="shared" si="1"/>
        <v>0</v>
      </c>
      <c r="Z20" s="9"/>
      <c r="AA20" s="9"/>
      <c r="AB20" s="9"/>
      <c r="AC20" s="9"/>
      <c r="AD20">
        <v>20</v>
      </c>
      <c r="AE20">
        <f t="shared" si="4"/>
        <v>0</v>
      </c>
      <c r="AF20">
        <f t="shared" si="5"/>
        <v>0</v>
      </c>
      <c r="AG20">
        <f t="shared" si="6"/>
        <v>0</v>
      </c>
      <c r="AH20">
        <f t="shared" si="3"/>
        <v>0</v>
      </c>
      <c r="AI20" s="9"/>
      <c r="AJ20" s="9"/>
      <c r="AK20" s="9"/>
      <c r="AM20" s="6"/>
    </row>
    <row r="21" spans="1:39" x14ac:dyDescent="0.25">
      <c r="B21" s="2"/>
      <c r="C21"/>
      <c r="D21" s="2">
        <v>352733</v>
      </c>
      <c r="E21" s="5">
        <v>50</v>
      </c>
      <c r="F21" s="16">
        <v>0.17031756445993029</v>
      </c>
      <c r="G21" s="27">
        <v>0.20496345354006973</v>
      </c>
      <c r="J21" s="17"/>
      <c r="K21" s="2"/>
      <c r="O21" s="36"/>
      <c r="P21" s="2"/>
      <c r="Q21" s="2"/>
      <c r="R21" s="2"/>
      <c r="S21" s="2"/>
      <c r="T21" s="2"/>
      <c r="U21">
        <v>12.5</v>
      </c>
      <c r="V21">
        <f t="shared" si="7"/>
        <v>0</v>
      </c>
      <c r="W21">
        <f t="shared" si="8"/>
        <v>0</v>
      </c>
      <c r="X21">
        <f t="shared" si="9"/>
        <v>0</v>
      </c>
      <c r="Y21">
        <f t="shared" si="1"/>
        <v>0</v>
      </c>
      <c r="Z21" s="9"/>
      <c r="AA21" s="9"/>
      <c r="AB21" s="9"/>
      <c r="AC21" s="9"/>
      <c r="AD21">
        <v>12.5</v>
      </c>
      <c r="AE21">
        <f t="shared" si="4"/>
        <v>0</v>
      </c>
      <c r="AF21">
        <f t="shared" si="5"/>
        <v>0</v>
      </c>
      <c r="AG21">
        <f t="shared" si="6"/>
        <v>0</v>
      </c>
      <c r="AH21">
        <f t="shared" si="3"/>
        <v>0</v>
      </c>
      <c r="AI21" s="9"/>
      <c r="AJ21" s="9"/>
      <c r="AK21" s="9"/>
      <c r="AM21" s="6"/>
    </row>
    <row r="22" spans="1:39" x14ac:dyDescent="0.25">
      <c r="A22" s="32">
        <v>40680</v>
      </c>
      <c r="B22" s="28">
        <v>143226</v>
      </c>
      <c r="C22" s="7" t="s">
        <v>64</v>
      </c>
      <c r="D22" s="2">
        <v>376012</v>
      </c>
      <c r="E22" s="5">
        <v>1</v>
      </c>
      <c r="F22" s="16">
        <v>0.92519985714285713</v>
      </c>
      <c r="G22" s="27">
        <v>0.22452788285714284</v>
      </c>
      <c r="J22" s="16">
        <v>21.151809892857138</v>
      </c>
      <c r="K22" s="15">
        <v>2.8065985357142855</v>
      </c>
      <c r="L22" s="28">
        <v>137</v>
      </c>
      <c r="M22" s="41"/>
      <c r="N22" s="6"/>
      <c r="O22" s="36"/>
      <c r="P22" s="2"/>
      <c r="Q22" s="2"/>
      <c r="R22" s="2"/>
      <c r="S22" s="2"/>
      <c r="T22" s="2"/>
      <c r="U22">
        <v>5.5</v>
      </c>
      <c r="V22">
        <f t="shared" si="7"/>
        <v>0</v>
      </c>
      <c r="W22">
        <f t="shared" si="8"/>
        <v>0</v>
      </c>
      <c r="X22">
        <f t="shared" si="9"/>
        <v>0</v>
      </c>
      <c r="Y22">
        <f t="shared" si="1"/>
        <v>0</v>
      </c>
      <c r="Z22" s="9">
        <f>SUM(V22:V25)</f>
        <v>0</v>
      </c>
      <c r="AA22" s="9">
        <f>SUM(W22:W25)</f>
        <v>0</v>
      </c>
      <c r="AB22" s="9">
        <f>SUM(X22:X25)</f>
        <v>0</v>
      </c>
      <c r="AC22" s="9">
        <f>SUM(Y22:Y25)</f>
        <v>0</v>
      </c>
      <c r="AD22">
        <v>5.5</v>
      </c>
      <c r="AE22">
        <f t="shared" si="4"/>
        <v>0</v>
      </c>
      <c r="AF22">
        <f t="shared" si="5"/>
        <v>0</v>
      </c>
      <c r="AG22">
        <f t="shared" si="6"/>
        <v>0</v>
      </c>
      <c r="AH22">
        <f t="shared" si="3"/>
        <v>0</v>
      </c>
      <c r="AI22" s="9">
        <f>SUM(AE22:AE25)</f>
        <v>0</v>
      </c>
      <c r="AJ22" s="9">
        <f>SUM(AF22:AF25)</f>
        <v>0</v>
      </c>
      <c r="AK22" s="9">
        <f>SUM(AG22:AG25)</f>
        <v>0</v>
      </c>
      <c r="AL22" s="9">
        <f>SUM(AH22:AH25)</f>
        <v>0</v>
      </c>
      <c r="AM22" s="6"/>
    </row>
    <row r="23" spans="1:39" x14ac:dyDescent="0.25">
      <c r="A23" s="32"/>
      <c r="C23"/>
      <c r="D23" s="2">
        <v>376013</v>
      </c>
      <c r="E23" s="5">
        <v>10</v>
      </c>
      <c r="F23" s="16">
        <v>0.65813185714285705</v>
      </c>
      <c r="G23" s="27">
        <v>0.25070054685714288</v>
      </c>
      <c r="O23" s="36"/>
      <c r="P23" s="2"/>
      <c r="Q23" s="2"/>
      <c r="R23" s="2"/>
      <c r="S23" s="2"/>
      <c r="T23" s="2"/>
      <c r="U23">
        <v>12</v>
      </c>
      <c r="V23">
        <f t="shared" si="7"/>
        <v>0</v>
      </c>
      <c r="W23">
        <f t="shared" si="8"/>
        <v>0</v>
      </c>
      <c r="X23">
        <f t="shared" si="9"/>
        <v>0</v>
      </c>
      <c r="Y23">
        <f t="shared" si="1"/>
        <v>0</v>
      </c>
      <c r="Z23" s="9"/>
      <c r="AA23" s="9"/>
      <c r="AB23" s="9"/>
      <c r="AC23" s="9"/>
      <c r="AD23">
        <v>12</v>
      </c>
      <c r="AE23">
        <f t="shared" si="4"/>
        <v>0</v>
      </c>
      <c r="AF23">
        <f t="shared" si="5"/>
        <v>0</v>
      </c>
      <c r="AG23">
        <f t="shared" si="6"/>
        <v>0</v>
      </c>
      <c r="AH23">
        <f t="shared" si="3"/>
        <v>0</v>
      </c>
      <c r="AI23" s="9"/>
      <c r="AJ23" s="9"/>
      <c r="AK23" s="9"/>
      <c r="AM23" s="6"/>
    </row>
    <row r="24" spans="1:39" x14ac:dyDescent="0.25">
      <c r="A24" s="32"/>
      <c r="C24"/>
      <c r="D24" s="2">
        <v>376014</v>
      </c>
      <c r="E24" s="5">
        <v>25</v>
      </c>
      <c r="F24" s="16">
        <v>0.28294692160278739</v>
      </c>
      <c r="G24" s="27">
        <v>0.22793984239721263</v>
      </c>
      <c r="O24" s="36"/>
      <c r="P24" s="2"/>
      <c r="Q24" s="2"/>
      <c r="R24" s="2"/>
      <c r="S24" s="2"/>
      <c r="T24" s="2"/>
      <c r="U24">
        <v>20</v>
      </c>
      <c r="V24">
        <f t="shared" si="7"/>
        <v>0</v>
      </c>
      <c r="W24">
        <f t="shared" si="8"/>
        <v>0</v>
      </c>
      <c r="X24">
        <f t="shared" si="9"/>
        <v>0</v>
      </c>
      <c r="Y24">
        <f t="shared" si="1"/>
        <v>0</v>
      </c>
      <c r="Z24" s="9"/>
      <c r="AA24" s="9"/>
      <c r="AB24" s="9"/>
      <c r="AC24" s="9"/>
      <c r="AD24">
        <v>20</v>
      </c>
      <c r="AE24">
        <f t="shared" si="4"/>
        <v>0</v>
      </c>
      <c r="AF24">
        <f t="shared" si="5"/>
        <v>0</v>
      </c>
      <c r="AG24">
        <f t="shared" si="6"/>
        <v>0</v>
      </c>
      <c r="AH24">
        <f t="shared" si="3"/>
        <v>0</v>
      </c>
      <c r="AI24" s="9"/>
      <c r="AJ24" s="9"/>
      <c r="AK24" s="9"/>
      <c r="AM24" s="6"/>
    </row>
    <row r="25" spans="1:39" x14ac:dyDescent="0.25">
      <c r="C25"/>
      <c r="D25" s="2">
        <v>376015</v>
      </c>
      <c r="E25" s="5">
        <v>50</v>
      </c>
      <c r="F25" s="16">
        <v>0.2005351968641115</v>
      </c>
      <c r="G25" s="27">
        <v>0.29773707913588859</v>
      </c>
      <c r="K25" s="27"/>
      <c r="O25" s="36"/>
      <c r="P25" s="2"/>
      <c r="Q25" s="2"/>
      <c r="R25" s="2"/>
      <c r="S25" s="2"/>
      <c r="T25" s="2"/>
      <c r="U25">
        <v>12.5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"/>
        <v>0</v>
      </c>
      <c r="Z25" s="9"/>
      <c r="AA25" s="9"/>
      <c r="AB25" s="9"/>
      <c r="AC25" s="9"/>
      <c r="AD25">
        <v>12.5</v>
      </c>
      <c r="AE25">
        <f t="shared" si="4"/>
        <v>0</v>
      </c>
      <c r="AF25">
        <f t="shared" si="5"/>
        <v>0</v>
      </c>
      <c r="AG25">
        <f t="shared" si="6"/>
        <v>0</v>
      </c>
      <c r="AH25">
        <f t="shared" si="3"/>
        <v>0</v>
      </c>
      <c r="AI25" s="9"/>
      <c r="AJ25" s="9"/>
      <c r="AK25" s="9"/>
      <c r="AM25" s="6"/>
    </row>
    <row r="26" spans="1:39" x14ac:dyDescent="0.25">
      <c r="A26" s="32">
        <v>40710</v>
      </c>
      <c r="B26" s="28">
        <v>144055</v>
      </c>
      <c r="C26" s="7" t="s">
        <v>64</v>
      </c>
      <c r="D26" s="18">
        <v>376039</v>
      </c>
      <c r="E26" s="5">
        <v>1</v>
      </c>
      <c r="F26" s="16">
        <v>0.75351328571428555</v>
      </c>
      <c r="G26" s="27">
        <v>0.30861615028571449</v>
      </c>
      <c r="J26" s="16">
        <v>52.993921714285705</v>
      </c>
      <c r="K26" s="27">
        <v>3.8577018785714312</v>
      </c>
      <c r="L26" s="28">
        <v>167</v>
      </c>
      <c r="M26" s="41"/>
      <c r="N26" s="6"/>
      <c r="O26" s="36"/>
      <c r="P26" s="2"/>
      <c r="Q26" s="2"/>
      <c r="R26" s="2"/>
      <c r="S26" s="2"/>
      <c r="T26" s="2"/>
      <c r="U26">
        <v>5.5</v>
      </c>
      <c r="V26">
        <f t="shared" si="7"/>
        <v>0</v>
      </c>
      <c r="W26">
        <f t="shared" si="8"/>
        <v>0</v>
      </c>
      <c r="X26">
        <f t="shared" si="9"/>
        <v>0</v>
      </c>
      <c r="Y26">
        <f t="shared" si="1"/>
        <v>0</v>
      </c>
      <c r="Z26" s="9">
        <f>SUM(V26:V29)</f>
        <v>0</v>
      </c>
      <c r="AA26" s="9">
        <f>SUM(W26:W29)</f>
        <v>0</v>
      </c>
      <c r="AB26" s="9">
        <f>SUM(X26:X29)</f>
        <v>0</v>
      </c>
      <c r="AC26" s="9">
        <f>SUM(Y26:Y29)</f>
        <v>0</v>
      </c>
      <c r="AD26">
        <v>5.5</v>
      </c>
      <c r="AE26">
        <f t="shared" si="4"/>
        <v>0</v>
      </c>
      <c r="AF26">
        <f t="shared" si="5"/>
        <v>0</v>
      </c>
      <c r="AG26">
        <f t="shared" si="6"/>
        <v>0</v>
      </c>
      <c r="AH26">
        <f t="shared" si="3"/>
        <v>0</v>
      </c>
      <c r="AI26" s="9">
        <f>SUM(AE26:AE29)</f>
        <v>0</v>
      </c>
      <c r="AJ26" s="9">
        <f>SUM(AF26:AF29)</f>
        <v>0</v>
      </c>
      <c r="AK26" s="9">
        <f>SUM(AG26:AG29)</f>
        <v>0</v>
      </c>
      <c r="AL26" s="9">
        <f>SUM(AH26:AH29)</f>
        <v>0</v>
      </c>
      <c r="AM26" s="6"/>
    </row>
    <row r="27" spans="1:39" x14ac:dyDescent="0.25">
      <c r="A27" s="32"/>
      <c r="C27"/>
      <c r="D27" s="18">
        <v>376040</v>
      </c>
      <c r="E27" s="5">
        <v>10</v>
      </c>
      <c r="F27" s="16">
        <v>2.0697769999999998</v>
      </c>
      <c r="G27" s="27">
        <v>0.86476618400000038</v>
      </c>
      <c r="H27" s="19"/>
      <c r="K27" s="27"/>
      <c r="P27" s="2"/>
      <c r="Q27" s="2"/>
      <c r="R27" s="2"/>
      <c r="S27" s="2"/>
      <c r="T27" s="2"/>
      <c r="U27">
        <v>12</v>
      </c>
      <c r="V27">
        <f t="shared" si="7"/>
        <v>0</v>
      </c>
      <c r="W27">
        <f t="shared" si="8"/>
        <v>0</v>
      </c>
      <c r="X27">
        <f t="shared" si="9"/>
        <v>0</v>
      </c>
      <c r="Y27">
        <f t="shared" si="1"/>
        <v>0</v>
      </c>
      <c r="Z27" s="9"/>
      <c r="AA27" s="9"/>
      <c r="AB27" s="9"/>
      <c r="AC27" s="9"/>
      <c r="AD27">
        <v>12</v>
      </c>
      <c r="AE27">
        <f t="shared" si="4"/>
        <v>0</v>
      </c>
      <c r="AF27">
        <f t="shared" si="5"/>
        <v>0</v>
      </c>
      <c r="AG27">
        <f t="shared" si="6"/>
        <v>0</v>
      </c>
      <c r="AH27">
        <f t="shared" si="3"/>
        <v>0</v>
      </c>
      <c r="AI27" s="9"/>
      <c r="AJ27" s="9"/>
      <c r="AK27" s="9"/>
      <c r="AM27" s="6"/>
    </row>
    <row r="28" spans="1:39" x14ac:dyDescent="0.25">
      <c r="C28"/>
      <c r="D28" s="18">
        <v>376041</v>
      </c>
      <c r="E28" s="5">
        <v>25</v>
      </c>
      <c r="F28" s="16">
        <v>0.89658542857142842</v>
      </c>
      <c r="G28" s="27">
        <v>0.53783679942857121</v>
      </c>
      <c r="K28" s="27"/>
      <c r="O28" s="36"/>
      <c r="P28" s="2"/>
      <c r="Q28" s="2"/>
      <c r="R28" s="2"/>
      <c r="S28" s="2"/>
      <c r="T28" s="2"/>
      <c r="U28">
        <v>20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"/>
        <v>0</v>
      </c>
      <c r="Z28" s="9"/>
      <c r="AA28" s="9"/>
      <c r="AB28" s="9"/>
      <c r="AC28" s="9"/>
      <c r="AD28">
        <v>20</v>
      </c>
      <c r="AE28">
        <f t="shared" si="4"/>
        <v>0</v>
      </c>
      <c r="AF28">
        <f t="shared" si="5"/>
        <v>0</v>
      </c>
      <c r="AG28">
        <f t="shared" si="6"/>
        <v>0</v>
      </c>
      <c r="AH28">
        <f t="shared" si="3"/>
        <v>0</v>
      </c>
      <c r="AI28" s="9"/>
      <c r="AJ28" s="9"/>
      <c r="AK28" s="9"/>
      <c r="AM28" s="6"/>
    </row>
    <row r="29" spans="1:39" x14ac:dyDescent="0.25">
      <c r="C29"/>
      <c r="D29" s="18">
        <v>376042</v>
      </c>
      <c r="E29" s="5">
        <v>50</v>
      </c>
      <c r="F29" s="16">
        <v>0.48644528571428564</v>
      </c>
      <c r="G29" s="27">
        <v>1.0574748222857144</v>
      </c>
      <c r="K29" s="27"/>
      <c r="O29" s="36"/>
      <c r="P29" s="2"/>
      <c r="Q29" s="2"/>
      <c r="R29" s="2"/>
      <c r="S29" s="2"/>
      <c r="T29" s="2"/>
      <c r="U29">
        <v>12.5</v>
      </c>
      <c r="V29">
        <f t="shared" si="7"/>
        <v>0</v>
      </c>
      <c r="W29">
        <f t="shared" si="8"/>
        <v>0</v>
      </c>
      <c r="X29">
        <f t="shared" si="9"/>
        <v>0</v>
      </c>
      <c r="Y29">
        <f t="shared" si="1"/>
        <v>0</v>
      </c>
      <c r="Z29" s="9"/>
      <c r="AA29" s="9"/>
      <c r="AB29" s="9"/>
      <c r="AC29" s="9"/>
      <c r="AD29">
        <v>12.5</v>
      </c>
      <c r="AE29">
        <f t="shared" si="4"/>
        <v>0</v>
      </c>
      <c r="AF29">
        <f t="shared" si="5"/>
        <v>0</v>
      </c>
      <c r="AG29">
        <f t="shared" si="6"/>
        <v>0</v>
      </c>
      <c r="AH29">
        <f t="shared" si="3"/>
        <v>0</v>
      </c>
      <c r="AI29" s="9"/>
      <c r="AJ29" s="9"/>
      <c r="AK29" s="9"/>
      <c r="AM29" s="6"/>
    </row>
    <row r="30" spans="1:39" x14ac:dyDescent="0.25">
      <c r="A30" s="32">
        <v>40736</v>
      </c>
      <c r="B30" s="28">
        <v>150708</v>
      </c>
      <c r="C30" s="7" t="s">
        <v>64</v>
      </c>
      <c r="D30" s="2">
        <v>376071</v>
      </c>
      <c r="E30" s="5">
        <v>1</v>
      </c>
      <c r="F30" s="16">
        <v>5.0325519442508719</v>
      </c>
      <c r="G30" s="27">
        <v>0.80761518374912844</v>
      </c>
      <c r="J30" s="16">
        <v>162.34082644076659</v>
      </c>
      <c r="K30" s="27">
        <v>10.095189796864105</v>
      </c>
      <c r="L30" s="28">
        <v>193</v>
      </c>
      <c r="M30" s="41"/>
      <c r="N30" s="6"/>
      <c r="O30" s="36"/>
      <c r="P30" s="2"/>
      <c r="Q30" s="2"/>
      <c r="R30" s="2"/>
      <c r="S30" s="2"/>
      <c r="T30" s="2"/>
      <c r="U30">
        <v>5.5</v>
      </c>
      <c r="V30">
        <f t="shared" si="7"/>
        <v>0</v>
      </c>
      <c r="W30">
        <f t="shared" si="8"/>
        <v>0</v>
      </c>
      <c r="X30">
        <f t="shared" si="9"/>
        <v>0</v>
      </c>
      <c r="Y30">
        <f t="shared" si="1"/>
        <v>0</v>
      </c>
      <c r="Z30" s="9">
        <f>SUM(V30:V33)</f>
        <v>0</v>
      </c>
      <c r="AA30" s="9">
        <f>SUM(W30:W33)</f>
        <v>0</v>
      </c>
      <c r="AB30" s="9">
        <f>SUM(X30:X33)</f>
        <v>0</v>
      </c>
      <c r="AC30" s="9">
        <f>SUM(Y30:Y33)</f>
        <v>0</v>
      </c>
      <c r="AD30">
        <v>5.5</v>
      </c>
      <c r="AE30">
        <f t="shared" si="4"/>
        <v>0</v>
      </c>
      <c r="AF30">
        <f t="shared" si="5"/>
        <v>0</v>
      </c>
      <c r="AG30">
        <f t="shared" si="6"/>
        <v>0</v>
      </c>
      <c r="AH30">
        <f t="shared" si="3"/>
        <v>0</v>
      </c>
      <c r="AI30" s="9">
        <f>SUM(AE30:AE33)</f>
        <v>0</v>
      </c>
      <c r="AJ30" s="9">
        <f>SUM(AF30:AF33)</f>
        <v>0</v>
      </c>
      <c r="AK30" s="9">
        <f>SUM(AG30:AG33)</f>
        <v>0</v>
      </c>
      <c r="AL30" s="9">
        <f>SUM(AH30:AH33)</f>
        <v>0</v>
      </c>
      <c r="AM30" s="6"/>
    </row>
    <row r="31" spans="1:39" x14ac:dyDescent="0.25">
      <c r="C31"/>
      <c r="D31" s="2">
        <v>376072</v>
      </c>
      <c r="E31" s="5">
        <v>10</v>
      </c>
      <c r="F31" s="16">
        <v>5.1419552473867611</v>
      </c>
      <c r="G31" s="27">
        <v>1.01219936061324</v>
      </c>
      <c r="K31" s="27"/>
      <c r="O31" s="36"/>
      <c r="P31" s="2"/>
      <c r="Q31" s="2"/>
      <c r="R31" s="2"/>
      <c r="S31" s="2"/>
      <c r="T31" s="2"/>
      <c r="U31">
        <v>12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"/>
        <v>0</v>
      </c>
      <c r="Z31" s="9"/>
      <c r="AA31" s="9"/>
      <c r="AB31" s="9"/>
      <c r="AC31" s="9"/>
      <c r="AD31">
        <v>12</v>
      </c>
      <c r="AE31">
        <f t="shared" si="4"/>
        <v>0</v>
      </c>
      <c r="AF31">
        <f t="shared" si="5"/>
        <v>0</v>
      </c>
      <c r="AG31">
        <f t="shared" si="6"/>
        <v>0</v>
      </c>
      <c r="AH31">
        <f t="shared" si="3"/>
        <v>0</v>
      </c>
      <c r="AI31" s="9"/>
      <c r="AJ31" s="9"/>
      <c r="AK31" s="9"/>
      <c r="AM31" s="6"/>
    </row>
    <row r="32" spans="1:39" x14ac:dyDescent="0.25">
      <c r="C32"/>
      <c r="D32" s="2">
        <v>376073</v>
      </c>
      <c r="E32" s="5">
        <v>25</v>
      </c>
      <c r="F32" s="16">
        <v>2.7077317526132405</v>
      </c>
      <c r="G32" s="27">
        <v>0.80892802338675984</v>
      </c>
      <c r="K32" s="27"/>
      <c r="O32" s="36"/>
      <c r="P32" s="2"/>
      <c r="Q32" s="2"/>
      <c r="R32" s="2"/>
      <c r="S32" s="2"/>
      <c r="T32" s="2"/>
      <c r="U32">
        <v>20</v>
      </c>
      <c r="V32">
        <f t="shared" si="7"/>
        <v>0</v>
      </c>
      <c r="W32">
        <f t="shared" si="8"/>
        <v>0</v>
      </c>
      <c r="X32">
        <f t="shared" si="9"/>
        <v>0</v>
      </c>
      <c r="Y32">
        <f t="shared" si="1"/>
        <v>0</v>
      </c>
      <c r="Z32" s="9"/>
      <c r="AA32" s="9"/>
      <c r="AB32" s="9"/>
      <c r="AC32" s="9"/>
      <c r="AD32">
        <v>20</v>
      </c>
      <c r="AE32">
        <f t="shared" si="4"/>
        <v>0</v>
      </c>
      <c r="AF32">
        <f t="shared" si="5"/>
        <v>0</v>
      </c>
      <c r="AG32">
        <f t="shared" si="6"/>
        <v>0</v>
      </c>
      <c r="AH32">
        <f t="shared" si="3"/>
        <v>0</v>
      </c>
      <c r="AI32" s="9"/>
      <c r="AJ32" s="9"/>
      <c r="AK32" s="9"/>
      <c r="AM32" s="6"/>
    </row>
    <row r="33" spans="1:39" x14ac:dyDescent="0.25">
      <c r="C33"/>
      <c r="D33" s="2">
        <v>376074</v>
      </c>
      <c r="E33" s="5">
        <v>50</v>
      </c>
      <c r="F33" s="16">
        <v>1.5042954181184669</v>
      </c>
      <c r="G33" s="27">
        <v>0.59942069788153318</v>
      </c>
      <c r="I33" s="34"/>
      <c r="J33" s="19"/>
      <c r="K33" s="27"/>
      <c r="O33" s="36"/>
      <c r="P33" s="2"/>
      <c r="Q33" s="2"/>
      <c r="R33" s="2"/>
      <c r="S33" s="2"/>
      <c r="T33" s="2"/>
      <c r="U33">
        <v>12.5</v>
      </c>
      <c r="V33">
        <f t="shared" si="7"/>
        <v>0</v>
      </c>
      <c r="W33">
        <f t="shared" si="8"/>
        <v>0</v>
      </c>
      <c r="X33">
        <f t="shared" si="9"/>
        <v>0</v>
      </c>
      <c r="Y33">
        <f t="shared" si="1"/>
        <v>0</v>
      </c>
      <c r="Z33" s="9"/>
      <c r="AA33" s="9"/>
      <c r="AB33" s="9"/>
      <c r="AC33" s="9"/>
      <c r="AD33">
        <v>12.5</v>
      </c>
      <c r="AE33">
        <f t="shared" si="4"/>
        <v>0</v>
      </c>
      <c r="AF33">
        <f t="shared" si="5"/>
        <v>0</v>
      </c>
      <c r="AG33">
        <f t="shared" si="6"/>
        <v>0</v>
      </c>
      <c r="AH33">
        <f t="shared" si="3"/>
        <v>0</v>
      </c>
      <c r="AI33" s="9"/>
      <c r="AJ33" s="9"/>
      <c r="AK33" s="9"/>
      <c r="AM33" s="6"/>
    </row>
    <row r="34" spans="1:39" x14ac:dyDescent="0.25">
      <c r="A34" s="32">
        <v>40771</v>
      </c>
      <c r="B34" s="28">
        <v>142900</v>
      </c>
      <c r="C34" s="7" t="s">
        <v>64</v>
      </c>
      <c r="D34" s="18">
        <v>376111</v>
      </c>
      <c r="E34" s="5">
        <v>1</v>
      </c>
      <c r="F34" s="16">
        <v>7.3176606428571418</v>
      </c>
      <c r="G34" s="27">
        <v>2.2662073551428601</v>
      </c>
      <c r="I34" s="27"/>
      <c r="J34" s="16">
        <v>147.09399796428571</v>
      </c>
      <c r="K34" s="27">
        <v>28.32759193928575</v>
      </c>
      <c r="L34" s="28">
        <v>228</v>
      </c>
      <c r="M34" s="41"/>
      <c r="N34" s="6"/>
      <c r="O34" s="36"/>
      <c r="P34" s="2"/>
      <c r="Q34" s="2"/>
      <c r="R34" s="2"/>
      <c r="S34" s="2"/>
      <c r="T34" s="2"/>
      <c r="U34">
        <v>5.5</v>
      </c>
      <c r="V34">
        <f t="shared" si="7"/>
        <v>0</v>
      </c>
      <c r="W34">
        <f t="shared" si="8"/>
        <v>0</v>
      </c>
      <c r="X34">
        <f t="shared" si="9"/>
        <v>0</v>
      </c>
      <c r="Y34">
        <f t="shared" si="1"/>
        <v>0</v>
      </c>
      <c r="Z34" s="9">
        <f>SUM(V34:V37)</f>
        <v>0</v>
      </c>
      <c r="AA34" s="9">
        <f>SUM(W34:W37)</f>
        <v>0</v>
      </c>
      <c r="AB34" s="9">
        <f>SUM(X34:X37)</f>
        <v>0</v>
      </c>
      <c r="AC34" s="9">
        <f>SUM(Y34:Y37)</f>
        <v>0</v>
      </c>
      <c r="AD34">
        <v>5.5</v>
      </c>
      <c r="AE34">
        <f t="shared" si="4"/>
        <v>0</v>
      </c>
      <c r="AF34">
        <f t="shared" si="5"/>
        <v>0</v>
      </c>
      <c r="AG34">
        <f t="shared" si="6"/>
        <v>0</v>
      </c>
      <c r="AH34">
        <f t="shared" si="3"/>
        <v>0</v>
      </c>
      <c r="AI34" s="9">
        <f>SUM(AE34:AE37)</f>
        <v>0</v>
      </c>
      <c r="AJ34" s="9">
        <f>SUM(AF34:AF37)</f>
        <v>0</v>
      </c>
      <c r="AK34" s="9">
        <f>SUM(AG34:AG37)</f>
        <v>0</v>
      </c>
      <c r="AL34" s="9">
        <f>SUM(AH34:AH37)</f>
        <v>0</v>
      </c>
      <c r="AM34" s="6"/>
    </row>
    <row r="35" spans="1:39" x14ac:dyDescent="0.25">
      <c r="A35" s="32"/>
      <c r="C35"/>
      <c r="D35" s="18">
        <v>376112</v>
      </c>
      <c r="E35" s="5">
        <v>10</v>
      </c>
      <c r="F35" s="16">
        <v>7.1115293571428566</v>
      </c>
      <c r="G35" s="27">
        <v>1.0525063448571432</v>
      </c>
      <c r="K35" s="27"/>
      <c r="O35" s="36"/>
      <c r="P35" s="2"/>
      <c r="Q35" s="2"/>
      <c r="R35" s="2"/>
      <c r="S35" s="2"/>
      <c r="T35" s="2"/>
      <c r="U35">
        <v>12</v>
      </c>
      <c r="V35">
        <f t="shared" si="7"/>
        <v>0</v>
      </c>
      <c r="W35">
        <f t="shared" si="8"/>
        <v>0</v>
      </c>
      <c r="X35">
        <f t="shared" si="9"/>
        <v>0</v>
      </c>
      <c r="Y35">
        <f t="shared" si="1"/>
        <v>0</v>
      </c>
      <c r="Z35" s="9"/>
      <c r="AA35" s="9"/>
      <c r="AB35" s="9"/>
      <c r="AC35" s="9"/>
      <c r="AD35">
        <v>12</v>
      </c>
      <c r="AE35">
        <f t="shared" si="4"/>
        <v>0</v>
      </c>
      <c r="AF35">
        <f t="shared" si="5"/>
        <v>0</v>
      </c>
      <c r="AG35">
        <f t="shared" si="6"/>
        <v>0</v>
      </c>
      <c r="AH35">
        <f t="shared" si="3"/>
        <v>0</v>
      </c>
      <c r="AI35" s="9"/>
      <c r="AJ35" s="9"/>
      <c r="AK35" s="9"/>
      <c r="AM35" s="6"/>
    </row>
    <row r="36" spans="1:39" x14ac:dyDescent="0.25">
      <c r="A36" s="32"/>
      <c r="C36"/>
      <c r="D36" s="18">
        <v>376113</v>
      </c>
      <c r="E36" s="5">
        <v>25</v>
      </c>
      <c r="F36" s="16">
        <v>0.75351328571428577</v>
      </c>
      <c r="G36" s="27">
        <v>0.49476254628571414</v>
      </c>
      <c r="O36" s="36"/>
      <c r="P36" s="2"/>
      <c r="Q36" s="2"/>
      <c r="R36" s="2"/>
      <c r="S36" s="2"/>
      <c r="T36" s="2"/>
      <c r="U36">
        <v>20</v>
      </c>
      <c r="V36">
        <f t="shared" si="7"/>
        <v>0</v>
      </c>
      <c r="W36">
        <f t="shared" si="8"/>
        <v>0</v>
      </c>
      <c r="X36">
        <f t="shared" si="9"/>
        <v>0</v>
      </c>
      <c r="Y36">
        <f t="shared" si="1"/>
        <v>0</v>
      </c>
      <c r="Z36" s="9"/>
      <c r="AA36" s="9"/>
      <c r="AB36" s="9"/>
      <c r="AC36" s="9"/>
      <c r="AD36">
        <v>20</v>
      </c>
      <c r="AE36">
        <f t="shared" si="4"/>
        <v>0</v>
      </c>
      <c r="AF36">
        <f t="shared" si="5"/>
        <v>0</v>
      </c>
      <c r="AG36">
        <f t="shared" si="6"/>
        <v>0</v>
      </c>
      <c r="AH36">
        <f t="shared" si="3"/>
        <v>0</v>
      </c>
      <c r="AI36" s="9"/>
      <c r="AJ36" s="9"/>
      <c r="AK36" s="9"/>
      <c r="AM36" s="6"/>
    </row>
    <row r="37" spans="1:39" x14ac:dyDescent="0.25">
      <c r="A37" s="32"/>
      <c r="C37"/>
      <c r="D37" s="18">
        <v>376114</v>
      </c>
      <c r="E37" s="5">
        <v>50</v>
      </c>
      <c r="F37" s="16">
        <v>0.51505971428571418</v>
      </c>
      <c r="G37" s="27">
        <v>0.68941696571428557</v>
      </c>
      <c r="O37" s="36"/>
      <c r="P37" s="2"/>
      <c r="Q37" s="2"/>
      <c r="R37" s="2"/>
      <c r="S37" s="2"/>
      <c r="T37" s="2"/>
      <c r="U37">
        <v>12.5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"/>
        <v>0</v>
      </c>
      <c r="Z37" s="9"/>
      <c r="AA37" s="9"/>
      <c r="AB37" s="9"/>
      <c r="AC37" s="9"/>
      <c r="AD37">
        <v>12.5</v>
      </c>
      <c r="AE37">
        <f t="shared" si="4"/>
        <v>0</v>
      </c>
      <c r="AF37">
        <f t="shared" si="5"/>
        <v>0</v>
      </c>
      <c r="AG37">
        <f t="shared" si="6"/>
        <v>0</v>
      </c>
      <c r="AH37">
        <f t="shared" si="3"/>
        <v>0</v>
      </c>
      <c r="AI37" s="9"/>
      <c r="AJ37" s="9"/>
      <c r="AK37" s="9"/>
      <c r="AM37" s="6"/>
    </row>
    <row r="38" spans="1:39" x14ac:dyDescent="0.25">
      <c r="A38" s="32">
        <v>40799</v>
      </c>
      <c r="B38" s="28">
        <v>125639</v>
      </c>
      <c r="C38" s="7" t="s">
        <v>64</v>
      </c>
      <c r="D38" s="2">
        <v>376143</v>
      </c>
      <c r="E38" s="5">
        <v>1</v>
      </c>
      <c r="F38" s="16">
        <v>1.1827297142857141</v>
      </c>
      <c r="G38" s="27">
        <v>0.73348318571428583</v>
      </c>
      <c r="J38" s="16">
        <v>23.291646058362367</v>
      </c>
      <c r="K38" s="15">
        <v>9.1685398214285723</v>
      </c>
      <c r="L38" s="28">
        <v>256</v>
      </c>
      <c r="N38" s="6"/>
      <c r="O38" s="36"/>
      <c r="P38" s="2"/>
      <c r="Q38" s="2"/>
      <c r="R38" s="2"/>
      <c r="S38" s="2"/>
      <c r="T38" s="2"/>
      <c r="U38">
        <v>5.5</v>
      </c>
      <c r="V38">
        <f t="shared" si="7"/>
        <v>0</v>
      </c>
      <c r="W38">
        <f t="shared" si="8"/>
        <v>0</v>
      </c>
      <c r="X38">
        <f t="shared" si="9"/>
        <v>0</v>
      </c>
      <c r="Y38">
        <f t="shared" si="1"/>
        <v>0</v>
      </c>
      <c r="Z38" s="9">
        <f>SUM(V38:V41)</f>
        <v>0</v>
      </c>
      <c r="AA38" s="9">
        <f>SUM(W38:W41)</f>
        <v>0</v>
      </c>
      <c r="AB38" s="9">
        <f>SUM(X38:X41)</f>
        <v>0</v>
      </c>
      <c r="AC38" s="9">
        <f>SUM(Y38:Y41)</f>
        <v>0</v>
      </c>
      <c r="AD38">
        <v>5.5</v>
      </c>
      <c r="AE38">
        <f t="shared" si="4"/>
        <v>0</v>
      </c>
      <c r="AF38">
        <f t="shared" si="5"/>
        <v>0</v>
      </c>
      <c r="AG38">
        <f t="shared" si="6"/>
        <v>0</v>
      </c>
      <c r="AH38">
        <f t="shared" si="3"/>
        <v>0</v>
      </c>
      <c r="AI38" s="9">
        <f>SUM(AE38:AE41)</f>
        <v>0</v>
      </c>
      <c r="AJ38" s="9">
        <f>SUM(AF38:AF41)</f>
        <v>0</v>
      </c>
      <c r="AK38" s="9">
        <f>SUM(AG38:AG41)</f>
        <v>0</v>
      </c>
      <c r="AL38" s="9">
        <f>SUM(AH38:AH41)</f>
        <v>0</v>
      </c>
      <c r="AM38" s="6"/>
    </row>
    <row r="39" spans="1:39" x14ac:dyDescent="0.25">
      <c r="A39" s="32"/>
      <c r="C39"/>
      <c r="D39" s="2">
        <v>376144</v>
      </c>
      <c r="E39" s="5">
        <v>10</v>
      </c>
      <c r="F39" s="16">
        <v>0.56275042857142854</v>
      </c>
      <c r="G39" s="27">
        <v>0.36798155142857131</v>
      </c>
      <c r="O39" s="36"/>
      <c r="P39" s="2"/>
      <c r="Q39" s="2"/>
      <c r="R39" s="2"/>
      <c r="S39" s="2"/>
      <c r="T39" s="2"/>
      <c r="U39">
        <v>12</v>
      </c>
      <c r="V39">
        <f t="shared" si="7"/>
        <v>0</v>
      </c>
      <c r="W39">
        <f t="shared" si="8"/>
        <v>0</v>
      </c>
      <c r="X39">
        <f t="shared" si="9"/>
        <v>0</v>
      </c>
      <c r="Y39">
        <f t="shared" si="1"/>
        <v>0</v>
      </c>
      <c r="Z39" s="9"/>
      <c r="AA39" s="9"/>
      <c r="AB39" s="9"/>
      <c r="AC39" s="9"/>
      <c r="AD39">
        <v>12</v>
      </c>
      <c r="AE39">
        <f t="shared" si="4"/>
        <v>0</v>
      </c>
      <c r="AF39">
        <f t="shared" si="5"/>
        <v>0</v>
      </c>
      <c r="AG39">
        <f t="shared" si="6"/>
        <v>0</v>
      </c>
      <c r="AH39">
        <f t="shared" si="3"/>
        <v>0</v>
      </c>
      <c r="AI39" s="9"/>
      <c r="AJ39" s="9"/>
      <c r="AK39" s="9"/>
      <c r="AM39" s="6"/>
    </row>
    <row r="40" spans="1:39" x14ac:dyDescent="0.25">
      <c r="A40" s="32"/>
      <c r="C40"/>
      <c r="D40" s="2">
        <v>376145</v>
      </c>
      <c r="E40" s="5">
        <v>25</v>
      </c>
      <c r="F40" s="16">
        <v>0.31316455400696869</v>
      </c>
      <c r="G40" s="27">
        <v>0.28287000399303142</v>
      </c>
      <c r="O40" s="36"/>
      <c r="P40" s="2"/>
      <c r="Q40" s="2"/>
      <c r="R40" s="2"/>
      <c r="S40" s="2"/>
      <c r="T40" s="2"/>
      <c r="U40">
        <v>20</v>
      </c>
      <c r="V40">
        <f t="shared" si="7"/>
        <v>0</v>
      </c>
      <c r="W40">
        <f t="shared" si="8"/>
        <v>0</v>
      </c>
      <c r="X40">
        <f t="shared" si="9"/>
        <v>0</v>
      </c>
      <c r="Y40">
        <f t="shared" si="1"/>
        <v>0</v>
      </c>
      <c r="Z40" s="9"/>
      <c r="AA40" s="9"/>
      <c r="AB40" s="9"/>
      <c r="AC40" s="9"/>
      <c r="AD40">
        <v>20</v>
      </c>
      <c r="AE40">
        <f t="shared" si="4"/>
        <v>0</v>
      </c>
      <c r="AF40">
        <f t="shared" si="5"/>
        <v>0</v>
      </c>
      <c r="AG40">
        <f t="shared" si="6"/>
        <v>0</v>
      </c>
      <c r="AH40">
        <f t="shared" si="3"/>
        <v>0</v>
      </c>
      <c r="AI40" s="9"/>
      <c r="AJ40" s="9"/>
      <c r="AK40" s="9"/>
      <c r="AM40" s="6"/>
    </row>
    <row r="41" spans="1:39" x14ac:dyDescent="0.25">
      <c r="A41" s="32"/>
      <c r="C41"/>
      <c r="D41" s="2">
        <v>376146</v>
      </c>
      <c r="E41" s="5">
        <v>50</v>
      </c>
      <c r="F41" s="16">
        <v>0.301626912543554</v>
      </c>
      <c r="G41" s="27">
        <v>0.44641222585644608</v>
      </c>
      <c r="O41" s="36"/>
      <c r="P41" s="2"/>
      <c r="Q41" s="2"/>
      <c r="R41" s="2"/>
      <c r="S41" s="2"/>
      <c r="T41" s="2"/>
      <c r="U41">
        <v>12.5</v>
      </c>
      <c r="V41">
        <f t="shared" si="7"/>
        <v>0</v>
      </c>
      <c r="W41">
        <f t="shared" si="8"/>
        <v>0</v>
      </c>
      <c r="X41">
        <f t="shared" si="9"/>
        <v>0</v>
      </c>
      <c r="Y41">
        <f t="shared" si="1"/>
        <v>0</v>
      </c>
      <c r="Z41" s="9"/>
      <c r="AA41" s="9"/>
      <c r="AB41" s="9"/>
      <c r="AC41" s="9"/>
      <c r="AD41">
        <v>12.5</v>
      </c>
      <c r="AE41">
        <f t="shared" si="4"/>
        <v>0</v>
      </c>
      <c r="AF41">
        <f t="shared" si="5"/>
        <v>0</v>
      </c>
      <c r="AG41">
        <f t="shared" si="6"/>
        <v>0</v>
      </c>
      <c r="AH41">
        <f t="shared" si="3"/>
        <v>0</v>
      </c>
      <c r="AI41" s="9"/>
      <c r="AJ41" s="9"/>
      <c r="AK41" s="9"/>
      <c r="AM41" s="6"/>
    </row>
    <row r="42" spans="1:39" x14ac:dyDescent="0.25">
      <c r="A42" s="32">
        <v>40827</v>
      </c>
      <c r="B42" s="28">
        <v>142703</v>
      </c>
      <c r="C42" s="7" t="s">
        <v>64</v>
      </c>
      <c r="D42" s="18">
        <v>46395</v>
      </c>
      <c r="E42" s="5">
        <v>1</v>
      </c>
      <c r="F42" s="16">
        <v>1.1636534285714282</v>
      </c>
      <c r="G42" s="15">
        <v>0.44596540742857166</v>
      </c>
      <c r="J42" s="16">
        <v>30.363804459059235</v>
      </c>
      <c r="K42" s="15">
        <v>5.5745675928571456</v>
      </c>
      <c r="L42" s="28">
        <v>285</v>
      </c>
      <c r="O42" s="36"/>
      <c r="P42" s="2"/>
      <c r="Q42" s="2"/>
      <c r="R42" s="2"/>
      <c r="S42" s="2"/>
      <c r="T42" s="2"/>
      <c r="Z42" s="9"/>
      <c r="AA42" s="9"/>
      <c r="AB42" s="9"/>
      <c r="AC42" s="9"/>
      <c r="AI42" s="9"/>
      <c r="AJ42" s="9"/>
      <c r="AK42" s="9"/>
      <c r="AM42">
        <v>32.26</v>
      </c>
    </row>
    <row r="43" spans="1:39" x14ac:dyDescent="0.25">
      <c r="A43" s="32"/>
      <c r="C43"/>
      <c r="D43" s="18">
        <v>46396</v>
      </c>
      <c r="E43" s="5">
        <v>10</v>
      </c>
      <c r="F43" s="16">
        <v>1.1541152857142858</v>
      </c>
      <c r="G43" s="15">
        <v>0.47740312628571419</v>
      </c>
      <c r="H43" s="19"/>
      <c r="O43" s="36"/>
      <c r="Z43" s="9"/>
      <c r="AA43" s="9"/>
      <c r="AB43" s="9"/>
      <c r="AC43" s="9"/>
      <c r="AI43" s="9"/>
      <c r="AJ43" s="9"/>
      <c r="AK43" s="9"/>
    </row>
    <row r="44" spans="1:39" x14ac:dyDescent="0.25">
      <c r="A44" s="32"/>
      <c r="C44"/>
      <c r="D44" s="18">
        <v>46397</v>
      </c>
      <c r="E44" s="5">
        <v>25</v>
      </c>
      <c r="F44" s="16">
        <v>0.35291128571428571</v>
      </c>
      <c r="G44" s="15">
        <v>0.29312620628571429</v>
      </c>
      <c r="O44" s="36"/>
      <c r="Z44" s="9"/>
      <c r="AA44" s="9"/>
      <c r="AB44" s="9"/>
      <c r="AC44" s="9"/>
      <c r="AI44" s="9"/>
      <c r="AJ44" s="9"/>
      <c r="AK44" s="9"/>
    </row>
    <row r="45" spans="1:39" x14ac:dyDescent="0.25">
      <c r="A45" s="32"/>
      <c r="C45"/>
      <c r="D45" s="18">
        <v>46398</v>
      </c>
      <c r="E45" s="5">
        <v>50</v>
      </c>
      <c r="F45" s="16">
        <v>0.24448811672473869</v>
      </c>
      <c r="G45" s="15">
        <v>0.22855518327526134</v>
      </c>
      <c r="O45" s="36"/>
      <c r="Z45" s="9"/>
      <c r="AA45" s="9"/>
      <c r="AB45" s="9"/>
      <c r="AC45" s="9"/>
      <c r="AI45" s="9"/>
      <c r="AJ45" s="9"/>
      <c r="AK45" s="9"/>
      <c r="AM45">
        <v>32.57</v>
      </c>
    </row>
    <row r="46" spans="1:39" x14ac:dyDescent="0.25">
      <c r="A46" s="32">
        <v>40865</v>
      </c>
      <c r="B46" s="28">
        <v>155524</v>
      </c>
      <c r="C46" s="7" t="s">
        <v>64</v>
      </c>
      <c r="D46" s="2">
        <v>22069</v>
      </c>
      <c r="E46" s="5">
        <v>1</v>
      </c>
      <c r="F46" s="16">
        <v>0.82981842857142851</v>
      </c>
      <c r="G46" s="15">
        <v>0.27063526542857153</v>
      </c>
      <c r="J46" s="16">
        <v>28.738424428571427</v>
      </c>
      <c r="K46" s="39">
        <v>3.3829408178571443</v>
      </c>
      <c r="L46" s="28">
        <v>322</v>
      </c>
      <c r="O46" s="36"/>
      <c r="P46" s="63">
        <v>8.2420000000000009</v>
      </c>
      <c r="Q46" s="63">
        <v>7.8345000000000002</v>
      </c>
      <c r="R46" s="63">
        <v>1.004</v>
      </c>
      <c r="S46" s="63">
        <v>0.66200000000000003</v>
      </c>
      <c r="T46" s="63">
        <v>0.51200000000000001</v>
      </c>
      <c r="Z46" s="9"/>
      <c r="AA46" s="9"/>
      <c r="AB46" s="9"/>
      <c r="AC46" s="9"/>
      <c r="AI46" s="9"/>
      <c r="AJ46" s="9"/>
      <c r="AK46" s="9"/>
    </row>
    <row r="47" spans="1:39" x14ac:dyDescent="0.25">
      <c r="C47"/>
      <c r="D47" s="2">
        <v>22070</v>
      </c>
      <c r="E47" s="5">
        <v>10</v>
      </c>
      <c r="F47" s="16">
        <v>0.62951742857142845</v>
      </c>
      <c r="G47" s="15">
        <v>0.29026476342857144</v>
      </c>
      <c r="O47" s="36"/>
      <c r="P47" s="63">
        <v>10.503</v>
      </c>
      <c r="Q47" s="63">
        <v>9.0030000000000001</v>
      </c>
      <c r="R47" s="64">
        <v>1.169</v>
      </c>
      <c r="S47" s="64">
        <v>0.77200000000000002</v>
      </c>
      <c r="T47" s="63">
        <v>0.30399999999999999</v>
      </c>
      <c r="Z47" s="9"/>
      <c r="AA47" s="9"/>
      <c r="AB47" s="9"/>
      <c r="AC47" s="9"/>
      <c r="AI47" s="9"/>
      <c r="AJ47" s="9"/>
      <c r="AK47" s="9"/>
    </row>
    <row r="48" spans="1:39" x14ac:dyDescent="0.25">
      <c r="C48"/>
      <c r="D48" s="2">
        <v>22071</v>
      </c>
      <c r="E48" s="5">
        <v>25</v>
      </c>
      <c r="F48" s="16">
        <v>0.5150597142857144</v>
      </c>
      <c r="G48" s="15">
        <v>0.26237523371428573</v>
      </c>
      <c r="I48" s="34"/>
      <c r="O48" s="36"/>
      <c r="P48" s="39">
        <v>9.8524999999999991</v>
      </c>
      <c r="Q48" s="39">
        <v>8.1300000000000008</v>
      </c>
      <c r="R48" s="39">
        <v>1.0685</v>
      </c>
      <c r="S48" s="39">
        <v>0.11649999999999999</v>
      </c>
      <c r="T48" s="39">
        <v>0.159</v>
      </c>
      <c r="Z48" s="9"/>
      <c r="AA48" s="9"/>
      <c r="AB48" s="9"/>
      <c r="AC48" s="9"/>
      <c r="AI48" s="9"/>
      <c r="AJ48" s="9"/>
      <c r="AK48" s="9"/>
    </row>
    <row r="49" spans="1:37" x14ac:dyDescent="0.25">
      <c r="C49"/>
      <c r="D49" s="2">
        <v>22072</v>
      </c>
      <c r="E49" s="5">
        <v>50</v>
      </c>
      <c r="F49" s="16">
        <v>0.50552157142857146</v>
      </c>
      <c r="G49" s="15">
        <v>0.35951168057142868</v>
      </c>
      <c r="I49" s="34"/>
      <c r="P49" s="39">
        <v>8.5229999999999997</v>
      </c>
      <c r="Q49" s="39">
        <v>7.6214999999999993</v>
      </c>
      <c r="R49" s="39">
        <v>1.036</v>
      </c>
      <c r="S49" s="39">
        <v>0.19500000000000001</v>
      </c>
      <c r="T49" s="39">
        <v>0.1925</v>
      </c>
      <c r="Z49" s="9"/>
      <c r="AA49" s="9"/>
      <c r="AB49" s="9"/>
      <c r="AC49" s="9"/>
      <c r="AI49" s="9"/>
      <c r="AJ49" s="9"/>
      <c r="AK49" s="9"/>
    </row>
    <row r="50" spans="1:37" x14ac:dyDescent="0.25">
      <c r="A50" s="32">
        <v>40890</v>
      </c>
      <c r="B50" s="28">
        <v>134329</v>
      </c>
      <c r="C50" s="7" t="s">
        <v>64</v>
      </c>
      <c r="D50" s="2">
        <v>376191</v>
      </c>
      <c r="E50" s="5">
        <v>1</v>
      </c>
      <c r="F50" s="16">
        <v>0.45601154355400703</v>
      </c>
      <c r="G50" s="15">
        <v>0.22832443044599307</v>
      </c>
      <c r="J50" s="16">
        <v>18.53577042247387</v>
      </c>
      <c r="K50" s="15">
        <v>2.8540553805749136</v>
      </c>
      <c r="L50" s="28">
        <v>347</v>
      </c>
      <c r="Z50" s="9"/>
      <c r="AA50" s="9"/>
      <c r="AB50" s="9"/>
      <c r="AC50" s="9"/>
      <c r="AI50" s="9"/>
      <c r="AJ50" s="9"/>
      <c r="AK50" s="9"/>
    </row>
    <row r="51" spans="1:37" x14ac:dyDescent="0.25">
      <c r="C51"/>
      <c r="D51" s="2">
        <v>376192</v>
      </c>
      <c r="E51" s="5">
        <v>10</v>
      </c>
      <c r="F51" s="16">
        <v>0.40107039372822312</v>
      </c>
      <c r="G51" s="15">
        <v>0.21388589627177701</v>
      </c>
      <c r="I51" s="34"/>
      <c r="J51" s="19"/>
      <c r="Z51" s="9"/>
      <c r="AA51" s="9"/>
      <c r="AB51" s="9"/>
      <c r="AC51" s="9"/>
      <c r="AI51" s="9"/>
      <c r="AJ51" s="9"/>
      <c r="AK51" s="9"/>
    </row>
    <row r="52" spans="1:37" x14ac:dyDescent="0.25">
      <c r="C52" s="7"/>
      <c r="D52" s="2">
        <v>376193</v>
      </c>
      <c r="E52" s="5">
        <v>25</v>
      </c>
      <c r="F52" s="16">
        <v>0.35986453135888508</v>
      </c>
      <c r="G52" s="15">
        <v>0.21724829464111498</v>
      </c>
      <c r="Z52" s="9"/>
      <c r="AA52" s="9"/>
      <c r="AB52" s="9"/>
      <c r="AC52" s="9"/>
      <c r="AI52" s="9"/>
      <c r="AJ52" s="9"/>
      <c r="AK52" s="9"/>
    </row>
    <row r="53" spans="1:37" x14ac:dyDescent="0.25">
      <c r="C53"/>
      <c r="D53" s="2">
        <v>376194</v>
      </c>
      <c r="E53" s="5">
        <v>50</v>
      </c>
      <c r="F53" s="16">
        <v>0.32140572648083632</v>
      </c>
      <c r="G53" s="15">
        <v>0.25570709951916382</v>
      </c>
      <c r="K53" s="34"/>
      <c r="O53" s="36"/>
      <c r="Z53" s="9"/>
      <c r="AA53" s="9"/>
      <c r="AB53" s="9"/>
      <c r="AC53" s="9"/>
      <c r="AI53" s="9"/>
      <c r="AJ53" s="9"/>
      <c r="AK53" s="9"/>
    </row>
    <row r="54" spans="1:37" x14ac:dyDescent="0.25">
      <c r="E54" s="5"/>
      <c r="G54" s="16"/>
      <c r="K54" s="34"/>
      <c r="Z54" s="9"/>
      <c r="AA54" s="9"/>
      <c r="AB54" s="9"/>
      <c r="AC54" s="9"/>
      <c r="AI54" s="9"/>
      <c r="AJ54" s="9"/>
      <c r="AK54" s="9"/>
    </row>
    <row r="55" spans="1:37" x14ac:dyDescent="0.25">
      <c r="Z55" s="9"/>
      <c r="AA55" s="9"/>
      <c r="AB55" s="9"/>
      <c r="AC55" s="9"/>
      <c r="AI55" s="9"/>
      <c r="AJ55" s="9"/>
      <c r="AK55" s="9"/>
    </row>
    <row r="56" spans="1:37" x14ac:dyDescent="0.25">
      <c r="C56"/>
      <c r="E56" s="5"/>
      <c r="G56" s="16"/>
      <c r="Z56" s="9"/>
      <c r="AA56" s="9"/>
      <c r="AB56" s="9"/>
      <c r="AC56" s="9"/>
      <c r="AI56" s="9"/>
      <c r="AJ56" s="9"/>
      <c r="AK56" s="9"/>
    </row>
    <row r="57" spans="1:37" x14ac:dyDescent="0.25">
      <c r="C57" s="7"/>
      <c r="E57" s="5"/>
      <c r="G57" s="16"/>
      <c r="Z57" s="9"/>
      <c r="AA57" s="9"/>
      <c r="AB57" s="9"/>
      <c r="AC57" s="9"/>
      <c r="AI57" s="9"/>
      <c r="AJ57" s="9"/>
      <c r="AK57" s="9"/>
    </row>
    <row r="58" spans="1:37" x14ac:dyDescent="0.25">
      <c r="C58"/>
      <c r="E58" s="5"/>
      <c r="G58" s="16"/>
      <c r="Z58" s="9"/>
      <c r="AA58" s="9"/>
      <c r="AB58" s="9"/>
      <c r="AC58" s="9"/>
      <c r="AI58" s="9"/>
      <c r="AJ58" s="9"/>
      <c r="AK58" s="9"/>
    </row>
    <row r="59" spans="1:37" x14ac:dyDescent="0.25">
      <c r="C59"/>
      <c r="E59" s="5"/>
      <c r="G59" s="16"/>
      <c r="Z59" s="9"/>
      <c r="AA59" s="9"/>
      <c r="AB59" s="9"/>
      <c r="AC59" s="9"/>
      <c r="AI59" s="9"/>
      <c r="AJ59" s="9"/>
      <c r="AK59" s="9"/>
    </row>
    <row r="60" spans="1:37" x14ac:dyDescent="0.25">
      <c r="C60"/>
      <c r="E60" s="5"/>
      <c r="G60" s="16"/>
      <c r="J60" s="19"/>
      <c r="Z60" s="9"/>
      <c r="AA60" s="9"/>
      <c r="AB60" s="9"/>
      <c r="AC60" s="9"/>
      <c r="AI60" s="9"/>
      <c r="AJ60" s="9"/>
      <c r="AK60" s="9"/>
    </row>
    <row r="61" spans="1:37" x14ac:dyDescent="0.25">
      <c r="C61"/>
      <c r="E61" s="5"/>
      <c r="G61" s="16"/>
      <c r="I61" s="34"/>
      <c r="J61" s="19"/>
      <c r="Z61" s="9"/>
      <c r="AA61" s="9"/>
      <c r="AB61" s="9"/>
      <c r="AC61" s="9"/>
      <c r="AI61" s="9"/>
      <c r="AJ61" s="9"/>
      <c r="AK61" s="9"/>
    </row>
    <row r="62" spans="1:37" x14ac:dyDescent="0.25">
      <c r="C62" s="7"/>
      <c r="E62" s="5"/>
      <c r="G62" s="16"/>
      <c r="I62" s="34"/>
      <c r="Z62" s="9"/>
      <c r="AA62" s="9"/>
      <c r="AB62" s="9"/>
      <c r="AC62" s="9"/>
      <c r="AI62" s="9"/>
      <c r="AJ62" s="9"/>
      <c r="AK62" s="9"/>
    </row>
    <row r="63" spans="1:37" x14ac:dyDescent="0.25">
      <c r="C63"/>
      <c r="E63" s="5"/>
      <c r="G63" s="16"/>
      <c r="Z63" s="9"/>
      <c r="AA63" s="9"/>
      <c r="AB63" s="9"/>
      <c r="AC63" s="9"/>
      <c r="AI63" s="9"/>
      <c r="AJ63" s="9"/>
      <c r="AK63" s="9"/>
    </row>
    <row r="64" spans="1:37" x14ac:dyDescent="0.25">
      <c r="C64"/>
      <c r="E64" s="5"/>
      <c r="G64" s="16"/>
      <c r="Z64" s="9"/>
      <c r="AA64" s="9"/>
      <c r="AB64" s="9"/>
      <c r="AC64" s="9"/>
      <c r="AI64" s="9"/>
      <c r="AJ64" s="9"/>
      <c r="AK64" s="9"/>
    </row>
    <row r="65" spans="3:37" x14ac:dyDescent="0.25">
      <c r="C65"/>
      <c r="E65" s="5"/>
      <c r="G65" s="16"/>
      <c r="Z65" s="9"/>
      <c r="AA65" s="9"/>
      <c r="AB65" s="9"/>
      <c r="AC65" s="9"/>
      <c r="AI65" s="9"/>
      <c r="AJ65" s="9"/>
      <c r="AK65" s="9"/>
    </row>
    <row r="66" spans="3:37" x14ac:dyDescent="0.25">
      <c r="C66"/>
      <c r="E66" s="5"/>
      <c r="G66" s="16"/>
      <c r="I66" s="34"/>
      <c r="Z66" s="9"/>
      <c r="AA66" s="9"/>
      <c r="AB66" s="9"/>
      <c r="AC66" s="9"/>
      <c r="AI66" s="9"/>
      <c r="AJ66" s="9"/>
      <c r="AK66" s="9"/>
    </row>
    <row r="67" spans="3:37" x14ac:dyDescent="0.25">
      <c r="C67" s="7"/>
      <c r="E67" s="5"/>
      <c r="G67" s="16"/>
      <c r="Z67" s="9"/>
      <c r="AA67" s="9"/>
      <c r="AB67" s="9"/>
      <c r="AC67" s="9"/>
      <c r="AI67" s="9"/>
      <c r="AJ67" s="9"/>
      <c r="AK67" s="9"/>
    </row>
    <row r="68" spans="3:37" x14ac:dyDescent="0.25">
      <c r="C68"/>
      <c r="E68" s="5"/>
      <c r="G68" s="16"/>
      <c r="Z68" s="9"/>
      <c r="AA68" s="9"/>
      <c r="AB68" s="9"/>
      <c r="AC68" s="9"/>
    </row>
    <row r="69" spans="3:37" x14ac:dyDescent="0.25">
      <c r="C69"/>
      <c r="E69" s="5"/>
      <c r="G69" s="16"/>
      <c r="J69" s="19"/>
      <c r="Z69" s="9"/>
      <c r="AA69" s="9"/>
      <c r="AB69" s="9"/>
      <c r="AC69" s="9"/>
    </row>
    <row r="70" spans="3:37" x14ac:dyDescent="0.25">
      <c r="C70"/>
      <c r="E70" s="5"/>
      <c r="G70" s="16"/>
      <c r="Z70" s="9"/>
      <c r="AA70" s="9"/>
      <c r="AB70" s="9"/>
      <c r="AC70" s="9"/>
    </row>
    <row r="71" spans="3:37" x14ac:dyDescent="0.25">
      <c r="C71"/>
      <c r="E71" s="5"/>
      <c r="G71" s="16"/>
      <c r="Z71" s="9"/>
      <c r="AA71" s="9"/>
      <c r="AB71" s="9"/>
      <c r="AC71" s="9"/>
    </row>
    <row r="72" spans="3:37" x14ac:dyDescent="0.25">
      <c r="C72" s="7"/>
      <c r="E72" s="5"/>
      <c r="G72" s="16"/>
      <c r="I72" s="34"/>
    </row>
    <row r="73" spans="3:37" x14ac:dyDescent="0.25">
      <c r="C73"/>
      <c r="E73" s="5"/>
    </row>
    <row r="74" spans="3:37" x14ac:dyDescent="0.25">
      <c r="C74"/>
      <c r="E74" s="5"/>
    </row>
    <row r="75" spans="3:37" x14ac:dyDescent="0.25">
      <c r="C75"/>
      <c r="E75" s="5"/>
      <c r="J75" s="19"/>
    </row>
    <row r="76" spans="3:37" x14ac:dyDescent="0.25">
      <c r="C76"/>
      <c r="E76" s="5"/>
    </row>
    <row r="77" spans="3:37" x14ac:dyDescent="0.25">
      <c r="C77" s="7"/>
      <c r="E77" s="5"/>
    </row>
    <row r="78" spans="3:37" x14ac:dyDescent="0.25">
      <c r="C78"/>
      <c r="E78" s="5"/>
    </row>
    <row r="79" spans="3:37" x14ac:dyDescent="0.25">
      <c r="C79"/>
      <c r="E79" s="5"/>
    </row>
    <row r="80" spans="3:37" x14ac:dyDescent="0.25">
      <c r="C80"/>
      <c r="E80" s="5"/>
    </row>
    <row r="81" spans="3:5" x14ac:dyDescent="0.25">
      <c r="C81"/>
      <c r="E81" s="5"/>
    </row>
    <row r="82" spans="3:5" x14ac:dyDescent="0.25">
      <c r="C82" s="7"/>
      <c r="E82" s="5"/>
    </row>
    <row r="83" spans="3:5" x14ac:dyDescent="0.25">
      <c r="C83" s="7"/>
      <c r="E83" s="5"/>
    </row>
    <row r="84" spans="3:5" x14ac:dyDescent="0.25">
      <c r="C84"/>
      <c r="E84" s="5"/>
    </row>
    <row r="85" spans="3:5" x14ac:dyDescent="0.25">
      <c r="C85"/>
      <c r="E85" s="5"/>
    </row>
    <row r="86" spans="3:5" x14ac:dyDescent="0.25">
      <c r="C86"/>
      <c r="E86" s="5"/>
    </row>
    <row r="87" spans="3:5" x14ac:dyDescent="0.25">
      <c r="C87"/>
      <c r="E87" s="5"/>
    </row>
    <row r="88" spans="3:5" x14ac:dyDescent="0.25">
      <c r="C88" s="7"/>
      <c r="E88" s="5"/>
    </row>
    <row r="89" spans="3:5" x14ac:dyDescent="0.25">
      <c r="C89"/>
      <c r="E89" s="5"/>
    </row>
    <row r="90" spans="3:5" x14ac:dyDescent="0.25">
      <c r="C90"/>
      <c r="E90" s="5"/>
    </row>
    <row r="91" spans="3:5" x14ac:dyDescent="0.25">
      <c r="C91"/>
      <c r="E91" s="5"/>
    </row>
    <row r="92" spans="3:5" x14ac:dyDescent="0.25">
      <c r="C92"/>
    </row>
    <row r="93" spans="3:5" x14ac:dyDescent="0.25">
      <c r="C93"/>
    </row>
    <row r="94" spans="3:5" x14ac:dyDescent="0.25">
      <c r="C94"/>
    </row>
    <row r="95" spans="3:5" x14ac:dyDescent="0.25">
      <c r="C95"/>
    </row>
    <row r="96" spans="3:5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5512" spans="2:2" x14ac:dyDescent="0.25">
      <c r="B65512" s="28" t="s">
        <v>47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75" workbookViewId="0">
      <selection activeCell="B4" sqref="B4"/>
    </sheetView>
  </sheetViews>
  <sheetFormatPr defaultColWidth="9.109375" defaultRowHeight="15" x14ac:dyDescent="0.25"/>
  <cols>
    <col min="1" max="1" width="14.88671875" style="42" customWidth="1"/>
    <col min="2" max="2" width="14.109375" style="43" customWidth="1"/>
    <col min="3" max="3" width="14.5546875" style="44" bestFit="1" customWidth="1"/>
    <col min="4" max="4" width="11.109375" style="45" customWidth="1"/>
    <col min="5" max="5" width="18" style="44" customWidth="1"/>
    <col min="6" max="6" width="14.109375" style="42" customWidth="1"/>
    <col min="7" max="7" width="17" style="44" customWidth="1"/>
    <col min="8" max="8" width="17.44140625" style="46" customWidth="1"/>
    <col min="9" max="16384" width="9.109375" style="42"/>
  </cols>
  <sheetData>
    <row r="1" spans="1:9" x14ac:dyDescent="0.25">
      <c r="A1" s="42" t="s">
        <v>94</v>
      </c>
      <c r="G1" s="44" t="s">
        <v>60</v>
      </c>
      <c r="H1" s="46" t="s">
        <v>61</v>
      </c>
    </row>
    <row r="2" spans="1:9" s="46" customFormat="1" x14ac:dyDescent="0.25">
      <c r="A2" s="46" t="s">
        <v>14</v>
      </c>
      <c r="B2" s="47" t="s">
        <v>9</v>
      </c>
      <c r="C2" s="44" t="s">
        <v>10</v>
      </c>
      <c r="D2" s="45" t="s">
        <v>21</v>
      </c>
      <c r="E2" s="44" t="s">
        <v>11</v>
      </c>
      <c r="F2" s="46" t="s">
        <v>12</v>
      </c>
      <c r="G2" s="46" t="s">
        <v>13</v>
      </c>
      <c r="H2" s="44" t="s">
        <v>13</v>
      </c>
    </row>
    <row r="3" spans="1:9" x14ac:dyDescent="0.25">
      <c r="A3" s="42">
        <v>1</v>
      </c>
      <c r="B3" s="31">
        <v>40560</v>
      </c>
      <c r="D3" s="30">
        <v>131123</v>
      </c>
      <c r="E3" s="49" t="s">
        <v>69</v>
      </c>
      <c r="F3" s="50" t="s">
        <v>66</v>
      </c>
      <c r="G3" s="49" t="s">
        <v>70</v>
      </c>
      <c r="H3" s="50" t="s">
        <v>71</v>
      </c>
    </row>
    <row r="4" spans="1:9" x14ac:dyDescent="0.25">
      <c r="A4" s="42">
        <v>2</v>
      </c>
      <c r="B4" s="31">
        <v>40590</v>
      </c>
      <c r="D4" s="2">
        <v>140916</v>
      </c>
      <c r="E4" s="49" t="s">
        <v>69</v>
      </c>
      <c r="F4" s="50" t="s">
        <v>66</v>
      </c>
      <c r="G4" s="49" t="s">
        <v>72</v>
      </c>
      <c r="H4" s="49" t="s">
        <v>73</v>
      </c>
    </row>
    <row r="5" spans="1:9" x14ac:dyDescent="0.25">
      <c r="A5" s="42">
        <v>3</v>
      </c>
      <c r="B5" s="32">
        <v>40616</v>
      </c>
      <c r="D5" s="2">
        <v>122058</v>
      </c>
      <c r="E5" s="49" t="s">
        <v>69</v>
      </c>
      <c r="F5" s="50" t="s">
        <v>66</v>
      </c>
      <c r="G5" s="49" t="s">
        <v>74</v>
      </c>
      <c r="H5" s="50" t="s">
        <v>75</v>
      </c>
    </row>
    <row r="6" spans="1:9" x14ac:dyDescent="0.25">
      <c r="A6" s="42">
        <v>4</v>
      </c>
      <c r="B6" s="32">
        <v>40648</v>
      </c>
      <c r="D6" s="2">
        <v>120307</v>
      </c>
      <c r="E6" s="49" t="s">
        <v>69</v>
      </c>
      <c r="F6" s="50" t="s">
        <v>63</v>
      </c>
      <c r="G6" s="49" t="s">
        <v>76</v>
      </c>
      <c r="H6" s="50" t="s">
        <v>77</v>
      </c>
    </row>
    <row r="7" spans="1:9" x14ac:dyDescent="0.25">
      <c r="A7" s="42">
        <v>5</v>
      </c>
      <c r="B7" s="32">
        <v>40681</v>
      </c>
      <c r="D7" s="28">
        <v>122042</v>
      </c>
      <c r="E7" s="49" t="s">
        <v>69</v>
      </c>
      <c r="F7" s="50" t="s">
        <v>66</v>
      </c>
      <c r="G7" s="49" t="s">
        <v>78</v>
      </c>
      <c r="H7" s="50" t="s">
        <v>79</v>
      </c>
    </row>
    <row r="8" spans="1:9" x14ac:dyDescent="0.25">
      <c r="A8" s="42">
        <v>6</v>
      </c>
      <c r="B8" s="32">
        <v>40710</v>
      </c>
      <c r="D8" s="28">
        <v>124033</v>
      </c>
      <c r="E8" s="49" t="s">
        <v>69</v>
      </c>
      <c r="F8" s="50" t="s">
        <v>66</v>
      </c>
      <c r="G8" s="49" t="s">
        <v>80</v>
      </c>
      <c r="H8" s="50" t="s">
        <v>81</v>
      </c>
    </row>
    <row r="9" spans="1:9" x14ac:dyDescent="0.25">
      <c r="A9" s="42">
        <v>7</v>
      </c>
      <c r="B9" s="32">
        <v>40736</v>
      </c>
      <c r="D9" s="28">
        <v>122719</v>
      </c>
      <c r="E9" s="49" t="s">
        <v>69</v>
      </c>
      <c r="F9" s="50" t="s">
        <v>66</v>
      </c>
      <c r="G9" s="49" t="s">
        <v>82</v>
      </c>
      <c r="H9" s="50" t="s">
        <v>83</v>
      </c>
    </row>
    <row r="10" spans="1:9" x14ac:dyDescent="0.25">
      <c r="A10" s="42">
        <v>8</v>
      </c>
      <c r="B10" s="32">
        <v>40770</v>
      </c>
      <c r="D10" s="28">
        <v>123513</v>
      </c>
      <c r="E10" s="49" t="s">
        <v>69</v>
      </c>
      <c r="F10" s="50" t="s">
        <v>66</v>
      </c>
      <c r="G10" s="49" t="s">
        <v>84</v>
      </c>
      <c r="H10" s="50" t="s">
        <v>85</v>
      </c>
    </row>
    <row r="11" spans="1:9" x14ac:dyDescent="0.25">
      <c r="A11" s="42">
        <v>9</v>
      </c>
      <c r="B11" s="61">
        <v>40798</v>
      </c>
      <c r="D11" s="28">
        <v>123615</v>
      </c>
      <c r="E11" s="49" t="s">
        <v>69</v>
      </c>
      <c r="F11" s="50" t="s">
        <v>66</v>
      </c>
      <c r="G11" s="49" t="s">
        <v>86</v>
      </c>
      <c r="H11" s="49" t="s">
        <v>87</v>
      </c>
    </row>
    <row r="12" spans="1:9" x14ac:dyDescent="0.25">
      <c r="A12" s="42">
        <v>10</v>
      </c>
      <c r="B12" s="32">
        <v>40827</v>
      </c>
      <c r="D12" s="28">
        <v>142500</v>
      </c>
      <c r="E12" s="49" t="s">
        <v>69</v>
      </c>
      <c r="F12" s="50" t="s">
        <v>66</v>
      </c>
      <c r="G12" s="49" t="s">
        <v>88</v>
      </c>
      <c r="H12" s="49" t="s">
        <v>89</v>
      </c>
    </row>
    <row r="13" spans="1:9" x14ac:dyDescent="0.25">
      <c r="A13" s="42">
        <v>11</v>
      </c>
      <c r="B13" s="32">
        <v>40866</v>
      </c>
      <c r="C13" s="28"/>
      <c r="D13" s="28">
        <v>140121</v>
      </c>
      <c r="E13" s="49" t="s">
        <v>69</v>
      </c>
      <c r="F13" s="50" t="s">
        <v>66</v>
      </c>
      <c r="G13" s="49" t="s">
        <v>90</v>
      </c>
      <c r="H13" s="49" t="s">
        <v>91</v>
      </c>
    </row>
    <row r="14" spans="1:9" x14ac:dyDescent="0.25">
      <c r="A14" s="42">
        <v>12</v>
      </c>
      <c r="B14" s="32">
        <v>40889</v>
      </c>
      <c r="C14" s="28"/>
      <c r="D14" s="28">
        <v>133522</v>
      </c>
      <c r="E14" s="49" t="s">
        <v>69</v>
      </c>
      <c r="F14" s="50" t="s">
        <v>66</v>
      </c>
      <c r="G14" s="49" t="s">
        <v>92</v>
      </c>
      <c r="H14" s="49" t="s">
        <v>93</v>
      </c>
      <c r="I14" s="51"/>
    </row>
    <row r="15" spans="1:9" x14ac:dyDescent="0.25">
      <c r="B15" s="4"/>
      <c r="C15" s="28"/>
      <c r="F15" s="46"/>
      <c r="H15" s="44"/>
    </row>
    <row r="16" spans="1:9" x14ac:dyDescent="0.25">
      <c r="B16" s="4"/>
      <c r="C16" s="28"/>
    </row>
    <row r="17" spans="2:3" x14ac:dyDescent="0.25">
      <c r="B17" s="32"/>
      <c r="C17" s="28"/>
    </row>
    <row r="18" spans="2:3" x14ac:dyDescent="0.25">
      <c r="B18" s="32"/>
      <c r="C18" s="28"/>
    </row>
    <row r="19" spans="2:3" x14ac:dyDescent="0.25">
      <c r="B19" s="32"/>
      <c r="C19" s="28"/>
    </row>
    <row r="20" spans="2:3" x14ac:dyDescent="0.25">
      <c r="B20" s="32"/>
      <c r="C20" s="28"/>
    </row>
    <row r="21" spans="2:3" x14ac:dyDescent="0.25">
      <c r="B21" s="4"/>
      <c r="C21" s="28"/>
    </row>
    <row r="22" spans="2:3" x14ac:dyDescent="0.25">
      <c r="B22" s="4"/>
      <c r="C22" s="28"/>
    </row>
    <row r="23" spans="2:3" x14ac:dyDescent="0.25">
      <c r="B23" s="4"/>
      <c r="C23" s="28"/>
    </row>
    <row r="24" spans="2:3" x14ac:dyDescent="0.25">
      <c r="B24" s="4"/>
      <c r="C24" s="28"/>
    </row>
    <row r="25" spans="2:3" x14ac:dyDescent="0.25">
      <c r="B25" s="32"/>
      <c r="C25" s="28"/>
    </row>
    <row r="26" spans="2:3" x14ac:dyDescent="0.25">
      <c r="B26" s="32"/>
      <c r="C26" s="28"/>
    </row>
    <row r="27" spans="2:3" x14ac:dyDescent="0.25">
      <c r="B27" s="32"/>
      <c r="C27" s="28"/>
    </row>
    <row r="28" spans="2:3" x14ac:dyDescent="0.25">
      <c r="B28" s="32"/>
      <c r="C28" s="28"/>
    </row>
    <row r="29" spans="2:3" x14ac:dyDescent="0.25">
      <c r="B29" s="4"/>
      <c r="C29" s="28"/>
    </row>
    <row r="30" spans="2:3" x14ac:dyDescent="0.25">
      <c r="B30" s="32"/>
      <c r="C30" s="28"/>
    </row>
    <row r="31" spans="2:3" x14ac:dyDescent="0.25">
      <c r="B31" s="32"/>
      <c r="C31" s="28"/>
    </row>
    <row r="32" spans="2:3" x14ac:dyDescent="0.25">
      <c r="B32" s="32"/>
      <c r="C32" s="28"/>
    </row>
    <row r="33" spans="2:3" x14ac:dyDescent="0.25">
      <c r="B33" s="32"/>
      <c r="C33" s="28"/>
    </row>
    <row r="34" spans="2:3" x14ac:dyDescent="0.25">
      <c r="B34" s="32"/>
      <c r="C34" s="28"/>
    </row>
    <row r="35" spans="2:3" x14ac:dyDescent="0.25">
      <c r="B35" s="4"/>
      <c r="C35" s="28"/>
    </row>
    <row r="36" spans="2:3" x14ac:dyDescent="0.25">
      <c r="B36" s="4"/>
      <c r="C36" s="28"/>
    </row>
    <row r="37" spans="2:3" x14ac:dyDescent="0.25">
      <c r="B37" s="4"/>
      <c r="C37" s="2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zoomScale="75" workbookViewId="0">
      <selection activeCell="N18" sqref="N18"/>
    </sheetView>
  </sheetViews>
  <sheetFormatPr defaultRowHeight="13.2" x14ac:dyDescent="0.25"/>
  <cols>
    <col min="1" max="1" width="12.5546875" customWidth="1"/>
    <col min="4" max="4" width="9.109375" style="6"/>
    <col min="14" max="14" width="12.5546875" customWidth="1"/>
  </cols>
  <sheetData>
    <row r="1" spans="1:16" x14ac:dyDescent="0.25">
      <c r="A1" s="8" t="s">
        <v>67</v>
      </c>
      <c r="B1" s="1"/>
      <c r="C1" s="4"/>
      <c r="D1" s="18"/>
      <c r="F1" s="21"/>
      <c r="G1" s="22"/>
      <c r="H1" s="10"/>
      <c r="I1" s="3"/>
      <c r="J1" s="10">
        <v>1</v>
      </c>
      <c r="K1" s="3"/>
      <c r="N1" s="9"/>
    </row>
    <row r="2" spans="1:16" x14ac:dyDescent="0.25">
      <c r="A2" s="4" t="s">
        <v>48</v>
      </c>
      <c r="B2" s="1"/>
      <c r="C2" s="4"/>
      <c r="D2" s="18"/>
      <c r="F2" s="21"/>
      <c r="G2" s="22"/>
      <c r="H2" s="10"/>
      <c r="I2" s="3"/>
      <c r="J2" s="10"/>
      <c r="K2" s="3"/>
      <c r="M2" s="9"/>
      <c r="N2" s="9"/>
    </row>
    <row r="3" spans="1:16" x14ac:dyDescent="0.25">
      <c r="A3" s="4"/>
      <c r="B3" s="1"/>
      <c r="C3" s="4"/>
      <c r="D3" s="18"/>
      <c r="E3" s="16"/>
      <c r="F3" s="16" t="s">
        <v>25</v>
      </c>
      <c r="G3" s="16"/>
      <c r="H3" s="16"/>
      <c r="I3" s="16"/>
      <c r="J3" s="10"/>
      <c r="K3" s="3"/>
      <c r="N3" s="9"/>
    </row>
    <row r="4" spans="1:16" x14ac:dyDescent="0.25">
      <c r="A4" s="8" t="s">
        <v>4</v>
      </c>
      <c r="B4" s="17" t="s">
        <v>46</v>
      </c>
      <c r="D4" s="26"/>
      <c r="E4" s="16"/>
      <c r="F4" s="16" t="s">
        <v>29</v>
      </c>
      <c r="G4" s="16"/>
      <c r="H4" s="16"/>
      <c r="I4" s="16"/>
      <c r="J4" s="10" t="s">
        <v>50</v>
      </c>
      <c r="K4" s="3"/>
      <c r="M4" s="9"/>
      <c r="N4" s="9"/>
    </row>
    <row r="5" spans="1:16" x14ac:dyDescent="0.25">
      <c r="A5" s="8"/>
      <c r="B5" s="17" t="s">
        <v>5</v>
      </c>
      <c r="C5" s="9" t="s">
        <v>0</v>
      </c>
      <c r="D5" s="21" t="s">
        <v>6</v>
      </c>
      <c r="E5" s="16" t="s">
        <v>42</v>
      </c>
      <c r="F5" s="16" t="s">
        <v>33</v>
      </c>
      <c r="G5" s="16" t="s">
        <v>34</v>
      </c>
      <c r="H5" s="16" t="s">
        <v>41</v>
      </c>
      <c r="I5" s="16" t="s">
        <v>43</v>
      </c>
      <c r="J5" s="10" t="s">
        <v>42</v>
      </c>
      <c r="K5" s="10" t="s">
        <v>49</v>
      </c>
      <c r="L5" s="9"/>
      <c r="M5" s="9"/>
      <c r="N5" s="9"/>
    </row>
    <row r="6" spans="1:16" x14ac:dyDescent="0.25">
      <c r="A6" s="31">
        <v>40560</v>
      </c>
      <c r="B6" s="18">
        <v>240880</v>
      </c>
      <c r="C6" s="5">
        <v>1</v>
      </c>
      <c r="D6" s="16">
        <v>0.2550716417910448</v>
      </c>
      <c r="E6" s="39">
        <v>9.1935000000000002</v>
      </c>
      <c r="F6" s="39">
        <v>9.9864999999999995</v>
      </c>
      <c r="G6" s="39">
        <v>0.92749999999999999</v>
      </c>
      <c r="H6" s="2"/>
      <c r="I6" s="2"/>
      <c r="J6" s="10">
        <v>0</v>
      </c>
      <c r="K6" s="12">
        <v>0</v>
      </c>
      <c r="L6" s="6"/>
      <c r="M6" s="30">
        <v>13</v>
      </c>
      <c r="N6" s="31">
        <v>39826</v>
      </c>
      <c r="O6" s="16">
        <v>0</v>
      </c>
      <c r="P6" s="27">
        <v>0</v>
      </c>
    </row>
    <row r="7" spans="1:16" x14ac:dyDescent="0.25">
      <c r="A7" s="18"/>
      <c r="B7" s="18">
        <v>240879</v>
      </c>
      <c r="C7" s="5">
        <v>10</v>
      </c>
      <c r="D7" s="16">
        <v>0.24596194029850749</v>
      </c>
      <c r="E7" s="39">
        <v>9.0414999999999992</v>
      </c>
      <c r="F7" s="39">
        <v>9.7889999999999997</v>
      </c>
      <c r="G7" s="39">
        <v>0.92700000000000005</v>
      </c>
      <c r="H7" s="2"/>
      <c r="I7" s="2"/>
      <c r="J7" s="6"/>
      <c r="K7" s="6"/>
      <c r="L7" s="6"/>
      <c r="M7" s="30">
        <v>48</v>
      </c>
      <c r="N7" s="31">
        <v>39861</v>
      </c>
      <c r="O7" s="16">
        <v>0</v>
      </c>
      <c r="P7" s="27">
        <v>0</v>
      </c>
    </row>
    <row r="8" spans="1:16" x14ac:dyDescent="0.25">
      <c r="A8" s="18"/>
      <c r="B8" s="18">
        <v>240878</v>
      </c>
      <c r="C8" s="5">
        <v>25</v>
      </c>
      <c r="D8" s="16">
        <v>0.2550716417910448</v>
      </c>
      <c r="E8" s="39">
        <v>9.09</v>
      </c>
      <c r="F8" s="39">
        <v>9.859</v>
      </c>
      <c r="G8" s="39">
        <v>0.88850000000000007</v>
      </c>
      <c r="H8" s="2"/>
      <c r="I8" s="2"/>
      <c r="J8" s="23">
        <f>(C8*(E9-$J$1)+C9*($J$1-E8))/(E9-E8)</f>
        <v>40475.000000008047</v>
      </c>
      <c r="K8" s="23">
        <f>(C8*(F9-$J$1)+C9*($J$1-F8))/(F9-F8)</f>
        <v>13447.727272726765</v>
      </c>
      <c r="L8" s="6"/>
      <c r="M8" s="28">
        <v>75</v>
      </c>
      <c r="N8" s="32">
        <v>39888</v>
      </c>
      <c r="O8" s="16">
        <v>0</v>
      </c>
      <c r="P8" s="27">
        <v>0</v>
      </c>
    </row>
    <row r="9" spans="1:16" x14ac:dyDescent="0.25">
      <c r="A9" s="18"/>
      <c r="B9" s="18">
        <v>240877</v>
      </c>
      <c r="C9" s="5">
        <v>50</v>
      </c>
      <c r="D9" s="16">
        <v>0.24596194029850746</v>
      </c>
      <c r="E9" s="39">
        <v>9.0850000000000009</v>
      </c>
      <c r="F9" s="39">
        <v>9.8424999999999994</v>
      </c>
      <c r="G9" s="39">
        <v>0.90400000000000003</v>
      </c>
      <c r="H9" s="2"/>
      <c r="I9" s="2"/>
      <c r="J9" s="10"/>
      <c r="K9" s="12"/>
      <c r="L9" s="6"/>
      <c r="M9" s="28">
        <v>96</v>
      </c>
      <c r="N9" s="32">
        <v>39909</v>
      </c>
      <c r="O9" s="16">
        <v>0</v>
      </c>
      <c r="P9" s="27">
        <v>0</v>
      </c>
    </row>
    <row r="10" spans="1:16" x14ac:dyDescent="0.25">
      <c r="A10" s="18"/>
      <c r="B10" s="18">
        <v>240876</v>
      </c>
      <c r="C10" s="5">
        <v>95</v>
      </c>
      <c r="D10" s="16">
        <v>0.2368522388059702</v>
      </c>
      <c r="E10" s="39">
        <v>8.6880000000000006</v>
      </c>
      <c r="F10" s="39">
        <v>8.9774999999999991</v>
      </c>
      <c r="G10" s="39">
        <v>0.86499999999999999</v>
      </c>
      <c r="H10" s="2"/>
      <c r="I10" s="2"/>
      <c r="J10" s="10"/>
      <c r="K10" s="12"/>
      <c r="L10" s="6"/>
      <c r="M10" s="28">
        <v>131</v>
      </c>
      <c r="N10" s="32">
        <v>39944</v>
      </c>
      <c r="O10" s="16">
        <v>0</v>
      </c>
      <c r="P10" s="27">
        <v>0</v>
      </c>
    </row>
    <row r="11" spans="1:16" x14ac:dyDescent="0.25">
      <c r="A11" s="31">
        <v>40590</v>
      </c>
      <c r="B11" s="18">
        <v>240885</v>
      </c>
      <c r="C11" s="5">
        <v>1</v>
      </c>
      <c r="D11" s="16">
        <v>0.2824007462686568</v>
      </c>
      <c r="E11" s="39">
        <v>8.3375000000000004</v>
      </c>
      <c r="F11" s="39">
        <v>9.3264999999999993</v>
      </c>
      <c r="G11" s="39">
        <v>0.873</v>
      </c>
      <c r="H11" s="2"/>
      <c r="I11" s="2"/>
      <c r="J11" s="10">
        <v>0</v>
      </c>
      <c r="K11" s="12">
        <v>0</v>
      </c>
      <c r="M11" s="28">
        <v>166</v>
      </c>
      <c r="N11" s="32">
        <v>39979</v>
      </c>
      <c r="O11" s="16">
        <v>0</v>
      </c>
      <c r="P11" s="27">
        <v>0</v>
      </c>
    </row>
    <row r="12" spans="1:16" x14ac:dyDescent="0.25">
      <c r="A12" s="32"/>
      <c r="B12" s="18">
        <v>240884</v>
      </c>
      <c r="C12" s="5">
        <v>10</v>
      </c>
      <c r="D12" s="16">
        <v>0.30062014925373143</v>
      </c>
      <c r="E12" s="39">
        <v>7.0114999999999998</v>
      </c>
      <c r="F12" s="39">
        <v>7.6559999999999997</v>
      </c>
      <c r="G12" s="39">
        <v>0.79099999999999993</v>
      </c>
      <c r="H12" s="2"/>
      <c r="I12" s="2"/>
      <c r="J12" s="10"/>
      <c r="K12" s="3"/>
      <c r="M12" s="28">
        <v>196</v>
      </c>
      <c r="N12" s="32">
        <v>40009</v>
      </c>
      <c r="O12" s="16">
        <v>0</v>
      </c>
      <c r="P12" s="27">
        <v>0</v>
      </c>
    </row>
    <row r="13" spans="1:16" x14ac:dyDescent="0.25">
      <c r="A13" s="32"/>
      <c r="B13" s="18">
        <v>240883</v>
      </c>
      <c r="C13" s="5">
        <v>25</v>
      </c>
      <c r="D13" s="16">
        <v>0.30062014925373143</v>
      </c>
      <c r="E13" s="39">
        <v>8.4604999999999997</v>
      </c>
      <c r="F13" s="39">
        <v>9.2654999999999994</v>
      </c>
      <c r="G13" s="39">
        <v>0.88450000000000006</v>
      </c>
      <c r="H13" s="2"/>
      <c r="I13" s="2"/>
      <c r="J13" s="10"/>
      <c r="K13" s="3"/>
      <c r="M13" s="28">
        <v>229</v>
      </c>
      <c r="N13" s="32">
        <v>40042</v>
      </c>
      <c r="O13" s="16">
        <v>0</v>
      </c>
      <c r="P13" s="27">
        <v>0</v>
      </c>
    </row>
    <row r="14" spans="1:16" x14ac:dyDescent="0.25">
      <c r="A14" s="32"/>
      <c r="B14" s="18">
        <v>240882</v>
      </c>
      <c r="C14" s="5">
        <v>50</v>
      </c>
      <c r="D14" s="16">
        <v>0.30062014925373143</v>
      </c>
      <c r="E14" s="39">
        <v>8.2925000000000004</v>
      </c>
      <c r="F14" s="39">
        <v>9.1660000000000004</v>
      </c>
      <c r="G14" s="39">
        <v>0.89100000000000001</v>
      </c>
      <c r="H14" s="2"/>
      <c r="I14" s="2"/>
      <c r="J14" s="10"/>
      <c r="K14" s="3"/>
      <c r="M14" s="28">
        <v>259</v>
      </c>
      <c r="N14" s="32">
        <v>40072</v>
      </c>
      <c r="O14" s="16">
        <v>0</v>
      </c>
      <c r="P14" s="27">
        <v>0</v>
      </c>
    </row>
    <row r="15" spans="1:16" x14ac:dyDescent="0.25">
      <c r="A15" s="32"/>
      <c r="B15" s="18">
        <v>240881</v>
      </c>
      <c r="C15" s="5">
        <v>95</v>
      </c>
      <c r="D15" s="16">
        <v>0.30062014925373143</v>
      </c>
      <c r="E15" s="39">
        <v>8.3369999999999997</v>
      </c>
      <c r="F15" s="39">
        <v>9.1805000000000003</v>
      </c>
      <c r="G15" s="39">
        <v>0.91</v>
      </c>
      <c r="H15" s="2"/>
      <c r="I15" s="2"/>
      <c r="J15" s="10"/>
      <c r="K15" s="3"/>
      <c r="M15" s="28">
        <v>287</v>
      </c>
      <c r="N15" s="32">
        <v>40100</v>
      </c>
      <c r="O15" s="16">
        <v>0</v>
      </c>
      <c r="P15" s="27">
        <v>0</v>
      </c>
    </row>
    <row r="16" spans="1:16" x14ac:dyDescent="0.25">
      <c r="A16" s="32">
        <v>40616</v>
      </c>
      <c r="B16" s="2">
        <v>240890</v>
      </c>
      <c r="C16" s="5">
        <v>1</v>
      </c>
      <c r="D16" s="16">
        <v>0.40082686567164183</v>
      </c>
      <c r="E16" s="39">
        <v>8.41</v>
      </c>
      <c r="F16" s="39">
        <v>10.1975</v>
      </c>
      <c r="G16" s="39">
        <v>0.90200000000000002</v>
      </c>
      <c r="H16" s="2"/>
      <c r="I16" s="2"/>
      <c r="J16" s="10">
        <v>0</v>
      </c>
      <c r="K16" s="12">
        <v>0</v>
      </c>
      <c r="M16" s="28">
        <v>322</v>
      </c>
      <c r="N16" s="32">
        <v>40135</v>
      </c>
      <c r="O16" s="16">
        <v>0</v>
      </c>
      <c r="P16" s="27">
        <v>0</v>
      </c>
    </row>
    <row r="17" spans="1:18" x14ac:dyDescent="0.25">
      <c r="A17" s="32"/>
      <c r="B17" s="2">
        <v>240889</v>
      </c>
      <c r="C17" s="5">
        <v>10</v>
      </c>
      <c r="D17" s="16">
        <v>0.40082686567164183</v>
      </c>
      <c r="E17" s="39">
        <v>8.3290000000000006</v>
      </c>
      <c r="F17" s="39">
        <v>10.289000000000001</v>
      </c>
      <c r="G17" s="39">
        <v>0.89549999999999996</v>
      </c>
      <c r="H17" s="2"/>
      <c r="I17" s="2"/>
      <c r="J17" s="10"/>
      <c r="K17" s="3"/>
      <c r="M17" s="30">
        <v>346</v>
      </c>
      <c r="N17" s="32">
        <v>40889</v>
      </c>
      <c r="O17" s="16">
        <v>0</v>
      </c>
      <c r="P17" s="27">
        <v>0</v>
      </c>
      <c r="R17" s="18"/>
    </row>
    <row r="18" spans="1:18" x14ac:dyDescent="0.25">
      <c r="A18" s="32"/>
      <c r="B18" s="2">
        <v>240888</v>
      </c>
      <c r="C18" s="5">
        <v>25</v>
      </c>
      <c r="D18" s="16">
        <v>0.36438805970149257</v>
      </c>
      <c r="E18" s="39">
        <v>8.2914999999999992</v>
      </c>
      <c r="F18" s="39">
        <v>10.177</v>
      </c>
      <c r="G18" s="39">
        <v>0.85949999999999993</v>
      </c>
      <c r="H18" s="2"/>
      <c r="I18" s="2"/>
      <c r="J18" s="10"/>
      <c r="K18" s="3"/>
      <c r="N18" s="32"/>
      <c r="O18" s="16"/>
      <c r="P18" s="27"/>
      <c r="R18" s="18"/>
    </row>
    <row r="19" spans="1:18" x14ac:dyDescent="0.25">
      <c r="A19" s="32"/>
      <c r="B19" s="2">
        <v>240887</v>
      </c>
      <c r="C19" s="5">
        <v>50</v>
      </c>
      <c r="D19" s="16">
        <v>0.36438805970149252</v>
      </c>
      <c r="E19" s="39">
        <v>8.2304999999999993</v>
      </c>
      <c r="F19" s="39">
        <v>9.7949999999999999</v>
      </c>
      <c r="G19" s="39">
        <v>0.89650000000000007</v>
      </c>
      <c r="H19" s="2"/>
      <c r="I19" s="2"/>
      <c r="J19" s="10"/>
      <c r="K19" s="3"/>
      <c r="N19" s="32"/>
      <c r="O19" s="16"/>
      <c r="P19" s="27"/>
      <c r="R19" s="18"/>
    </row>
    <row r="20" spans="1:18" x14ac:dyDescent="0.25">
      <c r="A20" s="32"/>
      <c r="B20" s="2">
        <v>240886</v>
      </c>
      <c r="C20" s="5">
        <v>95</v>
      </c>
      <c r="D20" s="16">
        <v>0.34616865671641794</v>
      </c>
      <c r="E20" s="39">
        <v>8.2119999999999997</v>
      </c>
      <c r="F20" s="39">
        <v>9.5395000000000003</v>
      </c>
      <c r="G20" s="39">
        <v>0.86850000000000005</v>
      </c>
      <c r="H20" s="2"/>
      <c r="I20" s="2"/>
      <c r="J20" s="10"/>
      <c r="K20" s="3"/>
      <c r="N20" s="32"/>
      <c r="O20" s="16"/>
      <c r="P20" s="27"/>
      <c r="R20" s="18"/>
    </row>
    <row r="21" spans="1:18" x14ac:dyDescent="0.25">
      <c r="A21" s="32">
        <v>40648</v>
      </c>
      <c r="B21" s="2">
        <v>240895</v>
      </c>
      <c r="C21" s="5">
        <v>1</v>
      </c>
      <c r="D21" s="16">
        <v>0.46150565853658537</v>
      </c>
      <c r="E21" s="39">
        <v>21.478499999999997</v>
      </c>
      <c r="F21" s="39">
        <v>7.2880000000000003</v>
      </c>
      <c r="G21" s="39">
        <v>0.86299999999999999</v>
      </c>
      <c r="H21" s="2"/>
      <c r="I21" s="2"/>
      <c r="J21" s="10">
        <v>0</v>
      </c>
      <c r="K21" s="12">
        <v>0</v>
      </c>
      <c r="N21" s="32"/>
      <c r="O21" s="16"/>
      <c r="P21" s="27"/>
      <c r="R21" s="32"/>
    </row>
    <row r="22" spans="1:18" x14ac:dyDescent="0.25">
      <c r="A22" s="32"/>
      <c r="B22" s="2">
        <v>240894</v>
      </c>
      <c r="C22" s="5">
        <v>10</v>
      </c>
      <c r="D22" s="16">
        <v>0.35711747386759579</v>
      </c>
      <c r="E22" s="39">
        <v>7.7629999999999999</v>
      </c>
      <c r="F22" s="39">
        <v>8.1370000000000005</v>
      </c>
      <c r="G22" s="39">
        <v>0.79699999999999993</v>
      </c>
      <c r="H22" s="2"/>
      <c r="I22" s="2"/>
      <c r="J22" s="10"/>
      <c r="K22" s="3"/>
      <c r="N22" s="32"/>
      <c r="O22" s="16"/>
      <c r="P22" s="27"/>
      <c r="R22" s="32"/>
    </row>
    <row r="23" spans="1:18" x14ac:dyDescent="0.25">
      <c r="A23" s="32"/>
      <c r="B23" s="2">
        <v>240893</v>
      </c>
      <c r="C23" s="5">
        <v>25</v>
      </c>
      <c r="D23" s="16">
        <v>0.34887630139372816</v>
      </c>
      <c r="E23" s="39">
        <v>6.9260000000000002</v>
      </c>
      <c r="F23" s="39">
        <v>8.1905000000000001</v>
      </c>
      <c r="G23" s="39">
        <v>0.88749999999999996</v>
      </c>
      <c r="H23" s="2"/>
      <c r="I23" s="2"/>
      <c r="J23" s="10"/>
      <c r="K23" s="3"/>
      <c r="N23" s="32"/>
      <c r="O23" s="16"/>
      <c r="P23" s="27"/>
      <c r="R23" s="32"/>
    </row>
    <row r="24" spans="1:18" x14ac:dyDescent="0.25">
      <c r="A24" s="32"/>
      <c r="B24" s="2">
        <v>240892</v>
      </c>
      <c r="C24" s="5">
        <v>50</v>
      </c>
      <c r="D24" s="16">
        <v>0.34063512891986064</v>
      </c>
      <c r="E24" s="39">
        <v>7.9145000000000003</v>
      </c>
      <c r="F24" s="39">
        <v>8.1325000000000003</v>
      </c>
      <c r="G24" s="39">
        <v>0.8680000000000001</v>
      </c>
      <c r="H24" s="2"/>
      <c r="I24" s="2"/>
      <c r="J24" s="10"/>
      <c r="K24" s="3"/>
      <c r="N24" s="32"/>
      <c r="O24" s="16"/>
      <c r="P24" s="27"/>
      <c r="R24" s="32"/>
    </row>
    <row r="25" spans="1:18" x14ac:dyDescent="0.25">
      <c r="A25" s="4"/>
      <c r="B25" s="2">
        <v>240891</v>
      </c>
      <c r="C25" s="5">
        <v>95</v>
      </c>
      <c r="D25" s="16">
        <v>0.29668220905923343</v>
      </c>
      <c r="E25" s="39">
        <v>7.1865000000000006</v>
      </c>
      <c r="F25" s="39">
        <v>8.1189999999999998</v>
      </c>
      <c r="G25" s="39">
        <v>0.89100000000000001</v>
      </c>
      <c r="H25" s="2"/>
      <c r="I25" s="2"/>
      <c r="J25" s="10"/>
      <c r="K25" s="3"/>
      <c r="N25" s="32"/>
      <c r="O25" s="16"/>
      <c r="P25" s="27"/>
      <c r="R25" s="32"/>
    </row>
    <row r="26" spans="1:18" x14ac:dyDescent="0.25">
      <c r="A26" s="32">
        <v>40681</v>
      </c>
      <c r="B26" s="2">
        <v>240900</v>
      </c>
      <c r="C26" s="5">
        <v>1</v>
      </c>
      <c r="D26" s="16">
        <v>0.84317182857142858</v>
      </c>
      <c r="E26" s="39">
        <v>8.5325000000000006</v>
      </c>
      <c r="F26" s="39">
        <v>8.5560000000000009</v>
      </c>
      <c r="G26" s="39">
        <v>0.78949999999999998</v>
      </c>
      <c r="H26" s="2"/>
      <c r="I26" s="2"/>
      <c r="J26" s="10">
        <v>0</v>
      </c>
      <c r="K26" s="12">
        <v>0</v>
      </c>
      <c r="N26" s="18"/>
      <c r="O26" s="18"/>
      <c r="P26" s="18"/>
      <c r="R26" s="32"/>
    </row>
    <row r="27" spans="1:18" x14ac:dyDescent="0.25">
      <c r="A27" s="32"/>
      <c r="B27" s="2">
        <v>240899</v>
      </c>
      <c r="C27" s="5">
        <v>10</v>
      </c>
      <c r="D27" s="16">
        <v>0.47798800348432052</v>
      </c>
      <c r="E27" s="39">
        <v>6.5960000000000001</v>
      </c>
      <c r="F27" s="39">
        <v>8.766</v>
      </c>
      <c r="G27" s="39">
        <v>0.79700000000000004</v>
      </c>
      <c r="H27" s="2"/>
      <c r="I27" s="2"/>
      <c r="J27" s="10"/>
      <c r="K27" s="3"/>
      <c r="N27" s="18"/>
      <c r="O27" s="23"/>
      <c r="P27" s="23"/>
      <c r="R27" s="32"/>
    </row>
    <row r="28" spans="1:18" x14ac:dyDescent="0.25">
      <c r="A28" s="32"/>
      <c r="B28" s="2">
        <v>240898</v>
      </c>
      <c r="C28" s="5">
        <v>25</v>
      </c>
      <c r="D28" s="16">
        <v>0.41480568118466898</v>
      </c>
      <c r="E28" s="39">
        <v>6.5414999999999992</v>
      </c>
      <c r="F28" s="39">
        <v>9.7874999999999996</v>
      </c>
      <c r="G28" s="39">
        <v>0.8294999999999999</v>
      </c>
      <c r="H28" s="2"/>
      <c r="I28" s="2"/>
      <c r="J28" s="10"/>
      <c r="K28" s="3"/>
      <c r="N28" s="18"/>
      <c r="O28" s="16"/>
      <c r="P28" s="27"/>
      <c r="R28" s="32"/>
    </row>
    <row r="29" spans="1:18" x14ac:dyDescent="0.25">
      <c r="A29" s="32"/>
      <c r="B29" s="2">
        <v>240897</v>
      </c>
      <c r="C29" s="5">
        <v>50</v>
      </c>
      <c r="D29" s="16">
        <v>0.31865866898954703</v>
      </c>
      <c r="E29" s="39">
        <v>6.6795</v>
      </c>
      <c r="F29" s="39">
        <v>8.285499999999999</v>
      </c>
      <c r="G29" s="39">
        <v>0.83299999999999996</v>
      </c>
      <c r="H29" s="2"/>
      <c r="I29" s="2"/>
      <c r="J29" s="10"/>
      <c r="K29" s="3"/>
      <c r="N29" s="32"/>
      <c r="O29" s="16"/>
      <c r="P29" s="15"/>
      <c r="R29" s="32"/>
    </row>
    <row r="30" spans="1:18" x14ac:dyDescent="0.25">
      <c r="A30" s="32"/>
      <c r="B30" s="2">
        <v>240896</v>
      </c>
      <c r="C30" s="5">
        <v>95</v>
      </c>
      <c r="D30" s="16">
        <v>0.24174105923344946</v>
      </c>
      <c r="E30" s="39">
        <v>6.7445000000000004</v>
      </c>
      <c r="F30" s="39">
        <v>6.2294999999999998</v>
      </c>
      <c r="G30" s="39">
        <v>0.84950000000000003</v>
      </c>
      <c r="H30" s="2"/>
      <c r="I30" s="2"/>
      <c r="J30" s="10"/>
      <c r="K30" s="3"/>
      <c r="N30" s="32"/>
      <c r="O30" s="16"/>
      <c r="P30" s="15"/>
      <c r="R30" s="32"/>
    </row>
    <row r="31" spans="1:18" x14ac:dyDescent="0.25">
      <c r="A31" s="32">
        <v>40710</v>
      </c>
      <c r="B31" s="18">
        <v>22145</v>
      </c>
      <c r="C31" s="5">
        <v>1</v>
      </c>
      <c r="D31" s="16">
        <v>2.4799171428571429</v>
      </c>
      <c r="E31" s="39">
        <v>5.1654999999999998</v>
      </c>
      <c r="F31" s="39">
        <v>4.9740000000000002</v>
      </c>
      <c r="G31" s="39">
        <v>0.85450000000000004</v>
      </c>
      <c r="H31" s="2"/>
      <c r="I31" s="2"/>
      <c r="J31" s="23">
        <f>(C31*(E32-$J$1)+C32*($J$1-E31))/(E32-E31)</f>
        <v>42.91112353269984</v>
      </c>
      <c r="K31" s="12">
        <v>0</v>
      </c>
      <c r="N31" s="32"/>
      <c r="O31" s="16"/>
      <c r="P31" s="15"/>
      <c r="R31" s="32"/>
    </row>
    <row r="32" spans="1:18" x14ac:dyDescent="0.25">
      <c r="A32" s="4"/>
      <c r="B32" s="18">
        <v>22144</v>
      </c>
      <c r="C32" s="5">
        <v>10</v>
      </c>
      <c r="D32" s="16">
        <v>2.3463831428571424</v>
      </c>
      <c r="E32" s="39">
        <v>4.2709999999999999</v>
      </c>
      <c r="F32" s="39">
        <v>4.2579999999999991</v>
      </c>
      <c r="G32" s="39">
        <v>0.80800000000000005</v>
      </c>
      <c r="H32" s="2"/>
      <c r="I32" s="2"/>
      <c r="J32" s="10"/>
      <c r="K32" s="3"/>
      <c r="N32" s="32"/>
      <c r="O32" s="16"/>
      <c r="P32" s="15"/>
      <c r="R32" s="4"/>
    </row>
    <row r="33" spans="1:18" x14ac:dyDescent="0.25">
      <c r="A33" s="4"/>
      <c r="B33" s="18">
        <v>22143</v>
      </c>
      <c r="C33" s="5">
        <v>25</v>
      </c>
      <c r="D33" s="16">
        <v>1.9610421714285711</v>
      </c>
      <c r="E33" s="39">
        <v>5.2430000000000003</v>
      </c>
      <c r="F33" s="39">
        <v>4.9530000000000003</v>
      </c>
      <c r="G33" s="39">
        <v>0.84450000000000003</v>
      </c>
      <c r="H33" s="2"/>
      <c r="I33" s="2"/>
      <c r="J33" s="10"/>
      <c r="K33" s="3"/>
      <c r="N33" s="32"/>
      <c r="O33" s="16"/>
      <c r="P33" s="15"/>
      <c r="R33" s="32"/>
    </row>
    <row r="34" spans="1:18" x14ac:dyDescent="0.25">
      <c r="A34" s="4"/>
      <c r="B34" s="18">
        <v>22142</v>
      </c>
      <c r="C34" s="5">
        <v>50</v>
      </c>
      <c r="D34" s="16">
        <v>2.3721441742160283</v>
      </c>
      <c r="E34" s="39">
        <v>5.3815</v>
      </c>
      <c r="F34" s="39">
        <v>5.0884999999999998</v>
      </c>
      <c r="G34" s="39">
        <v>0.85599999999999998</v>
      </c>
      <c r="H34" s="2"/>
      <c r="I34" s="2"/>
      <c r="J34" s="10"/>
      <c r="K34" s="3"/>
      <c r="N34" s="32"/>
      <c r="O34" s="16"/>
      <c r="P34" s="15"/>
      <c r="R34" s="32"/>
    </row>
    <row r="35" spans="1:18" x14ac:dyDescent="0.25">
      <c r="A35" s="4"/>
      <c r="B35" s="18">
        <v>22141</v>
      </c>
      <c r="C35" s="5">
        <v>95</v>
      </c>
      <c r="D35" s="16">
        <v>0.3845880487804878</v>
      </c>
      <c r="E35" s="39">
        <v>7.1844999999999999</v>
      </c>
      <c r="F35" s="39">
        <v>5.859</v>
      </c>
      <c r="G35" s="39">
        <v>0.92749999999999999</v>
      </c>
      <c r="H35" s="2"/>
      <c r="I35" s="2"/>
      <c r="J35" s="10"/>
      <c r="K35" s="3"/>
      <c r="N35" s="32"/>
      <c r="O35" s="16"/>
      <c r="P35" s="15"/>
      <c r="R35" s="32"/>
    </row>
    <row r="36" spans="1:18" x14ac:dyDescent="0.25">
      <c r="A36" s="32">
        <v>40736</v>
      </c>
      <c r="B36" s="18">
        <v>22150</v>
      </c>
      <c r="C36" s="5">
        <v>1</v>
      </c>
      <c r="D36" s="16">
        <v>3.3915023972125433</v>
      </c>
      <c r="E36" s="39">
        <v>3.2725</v>
      </c>
      <c r="F36" s="39">
        <v>2.3744999999999998</v>
      </c>
      <c r="G36" s="39">
        <v>0.72</v>
      </c>
      <c r="H36" s="2"/>
      <c r="I36" s="2"/>
      <c r="J36" s="10">
        <v>0</v>
      </c>
      <c r="K36" s="12">
        <v>0</v>
      </c>
      <c r="N36" s="32"/>
      <c r="O36" s="16"/>
      <c r="P36" s="15"/>
      <c r="R36" s="32"/>
    </row>
    <row r="37" spans="1:18" x14ac:dyDescent="0.25">
      <c r="A37" s="32"/>
      <c r="B37" s="18">
        <v>22149</v>
      </c>
      <c r="C37" s="5">
        <v>10</v>
      </c>
      <c r="D37" s="16">
        <v>3.0085908362369338</v>
      </c>
      <c r="E37" s="39">
        <v>3.7255000000000003</v>
      </c>
      <c r="F37" s="39">
        <v>2.7404999999999999</v>
      </c>
      <c r="G37" s="39">
        <v>0.71649999999999991</v>
      </c>
      <c r="H37" s="2"/>
      <c r="I37" s="2"/>
      <c r="J37" s="10"/>
      <c r="K37" s="3"/>
      <c r="N37" s="32"/>
      <c r="O37" s="16"/>
      <c r="P37" s="15"/>
      <c r="R37" s="4"/>
    </row>
    <row r="38" spans="1:18" x14ac:dyDescent="0.25">
      <c r="A38" s="32"/>
      <c r="B38" s="18">
        <v>22148</v>
      </c>
      <c r="C38" s="5">
        <v>25</v>
      </c>
      <c r="D38" s="16">
        <v>2.9538891846689896</v>
      </c>
      <c r="E38" s="39">
        <v>3.8064999999999998</v>
      </c>
      <c r="F38" s="39">
        <v>2.8010000000000002</v>
      </c>
      <c r="G38" s="39">
        <v>0.73150000000000004</v>
      </c>
      <c r="H38" s="2"/>
      <c r="I38" s="2"/>
      <c r="J38" s="10"/>
      <c r="K38" s="3"/>
      <c r="N38" s="32"/>
      <c r="O38" s="16"/>
      <c r="P38" s="15"/>
      <c r="R38" s="4"/>
    </row>
    <row r="39" spans="1:18" x14ac:dyDescent="0.25">
      <c r="A39" s="32"/>
      <c r="B39" s="18">
        <v>22147</v>
      </c>
      <c r="C39" s="5">
        <v>50</v>
      </c>
      <c r="D39" s="16">
        <v>3.1726957909407663</v>
      </c>
      <c r="E39" s="39">
        <v>3.964</v>
      </c>
      <c r="F39" s="39">
        <v>3.8835000000000002</v>
      </c>
      <c r="G39" s="39">
        <v>0.76249999999999996</v>
      </c>
      <c r="H39" s="2"/>
      <c r="I39" s="2"/>
      <c r="J39" s="10"/>
      <c r="K39" s="3"/>
      <c r="N39" s="32"/>
      <c r="O39" s="16"/>
      <c r="P39" s="15"/>
      <c r="R39" s="4"/>
    </row>
    <row r="40" spans="1:18" x14ac:dyDescent="0.25">
      <c r="A40" s="32"/>
      <c r="B40" s="18">
        <v>22146</v>
      </c>
      <c r="C40" s="5">
        <v>95</v>
      </c>
      <c r="D40" s="16">
        <v>1.8694759999999997</v>
      </c>
      <c r="E40" s="39">
        <v>5.3755000000000006</v>
      </c>
      <c r="F40" s="39">
        <v>4.6025</v>
      </c>
      <c r="G40" s="39">
        <v>0.84650000000000003</v>
      </c>
      <c r="H40" s="2"/>
      <c r="I40" s="2"/>
      <c r="J40" s="10"/>
      <c r="K40" s="3"/>
      <c r="N40" s="32"/>
      <c r="O40" s="16"/>
      <c r="P40" s="15"/>
      <c r="R40" s="4"/>
    </row>
    <row r="41" spans="1:18" x14ac:dyDescent="0.25">
      <c r="A41" s="32">
        <v>40770</v>
      </c>
      <c r="B41" s="18">
        <v>22155</v>
      </c>
      <c r="C41" s="5">
        <v>1</v>
      </c>
      <c r="D41" s="16">
        <v>4.6496403832752611</v>
      </c>
      <c r="E41" s="39">
        <v>2.585</v>
      </c>
      <c r="F41" s="39">
        <v>2.4264999999999999</v>
      </c>
      <c r="G41" s="39">
        <v>0.67149999999999999</v>
      </c>
      <c r="H41" s="2"/>
      <c r="I41" s="2"/>
      <c r="J41" s="10">
        <v>0</v>
      </c>
      <c r="K41" s="12">
        <v>0</v>
      </c>
      <c r="N41" s="32"/>
      <c r="O41" s="16"/>
      <c r="P41" s="15"/>
      <c r="R41" s="32"/>
    </row>
    <row r="42" spans="1:18" x14ac:dyDescent="0.25">
      <c r="A42" s="4"/>
      <c r="B42" s="18">
        <v>22154</v>
      </c>
      <c r="C42" s="5">
        <v>10</v>
      </c>
      <c r="D42" s="16">
        <v>1.535641</v>
      </c>
      <c r="E42" s="39">
        <v>4.1449999999999996</v>
      </c>
      <c r="F42" s="39">
        <v>4.0949999999999998</v>
      </c>
      <c r="G42" s="39">
        <v>0.78349999999999997</v>
      </c>
      <c r="H42" s="2"/>
      <c r="I42" s="2"/>
      <c r="J42" s="10"/>
      <c r="K42" s="3"/>
      <c r="N42" s="32"/>
      <c r="O42" s="16"/>
      <c r="P42" s="15"/>
      <c r="R42" s="32"/>
    </row>
    <row r="43" spans="1:18" x14ac:dyDescent="0.25">
      <c r="A43" s="4"/>
      <c r="B43" s="18">
        <v>22153</v>
      </c>
      <c r="C43" s="5">
        <v>25</v>
      </c>
      <c r="D43" s="16">
        <v>1.3734925714285708</v>
      </c>
      <c r="E43" s="39">
        <v>4.6545000000000005</v>
      </c>
      <c r="F43" s="39">
        <v>4.4535</v>
      </c>
      <c r="G43" s="39">
        <v>0.80249999999999999</v>
      </c>
      <c r="H43" s="2"/>
      <c r="I43" s="2"/>
      <c r="J43" s="10"/>
      <c r="K43" s="3"/>
      <c r="N43" s="32"/>
      <c r="O43" s="16"/>
      <c r="P43" s="15"/>
      <c r="R43" s="32"/>
    </row>
    <row r="44" spans="1:18" x14ac:dyDescent="0.25">
      <c r="A44" s="4"/>
      <c r="B44" s="18">
        <v>22152</v>
      </c>
      <c r="C44" s="5">
        <v>50</v>
      </c>
      <c r="D44" s="16">
        <v>1.1636534285714288</v>
      </c>
      <c r="E44" s="39">
        <v>5.0954999999999995</v>
      </c>
      <c r="F44" s="39">
        <v>5.4484999999999992</v>
      </c>
      <c r="G44" s="39">
        <v>0.9</v>
      </c>
      <c r="H44" s="2"/>
      <c r="I44" s="2"/>
      <c r="J44" s="10"/>
      <c r="K44" s="3"/>
      <c r="N44" s="32"/>
      <c r="O44" s="16"/>
      <c r="P44" s="15"/>
      <c r="R44" s="32"/>
    </row>
    <row r="45" spans="1:18" x14ac:dyDescent="0.25">
      <c r="A45" s="4"/>
      <c r="B45" s="18">
        <v>22151</v>
      </c>
      <c r="C45" s="5">
        <v>95</v>
      </c>
      <c r="D45" s="16">
        <v>0.56275042857142854</v>
      </c>
      <c r="E45" s="39">
        <v>7.1085000000000003</v>
      </c>
      <c r="F45" s="39">
        <v>6.4790000000000001</v>
      </c>
      <c r="G45" s="39">
        <v>0.99250000000000005</v>
      </c>
      <c r="H45" s="2"/>
      <c r="I45" s="2"/>
      <c r="J45" s="10"/>
      <c r="K45" s="3"/>
      <c r="N45" s="32"/>
      <c r="O45" s="16"/>
      <c r="P45" s="15"/>
      <c r="R45" s="4"/>
    </row>
    <row r="46" spans="1:18" x14ac:dyDescent="0.25">
      <c r="A46" s="55">
        <v>40798</v>
      </c>
      <c r="B46" s="2">
        <v>22161</v>
      </c>
      <c r="C46" s="5">
        <v>1</v>
      </c>
      <c r="D46" s="16">
        <v>0.75351328571428555</v>
      </c>
      <c r="E46" s="39">
        <v>5.7765000000000004</v>
      </c>
      <c r="F46" s="39">
        <v>6.0779999999999994</v>
      </c>
      <c r="G46" s="39">
        <v>0.86599999999999999</v>
      </c>
      <c r="H46" s="2"/>
      <c r="I46" s="2"/>
      <c r="J46" s="10">
        <v>0</v>
      </c>
      <c r="K46" s="12">
        <v>0</v>
      </c>
      <c r="N46" s="32"/>
      <c r="O46" s="16"/>
      <c r="P46" s="15"/>
      <c r="R46" s="4"/>
    </row>
    <row r="47" spans="1:18" x14ac:dyDescent="0.25">
      <c r="A47" s="62" t="s">
        <v>95</v>
      </c>
      <c r="B47" s="2">
        <v>22160</v>
      </c>
      <c r="C47" s="5">
        <v>10</v>
      </c>
      <c r="D47" s="16">
        <v>0.76305142857142849</v>
      </c>
      <c r="E47" s="39">
        <v>4.4239999999999995</v>
      </c>
      <c r="F47" s="39">
        <v>4.6430000000000007</v>
      </c>
      <c r="G47" s="39">
        <v>0.74350000000000005</v>
      </c>
      <c r="H47" s="2"/>
      <c r="I47" s="2"/>
      <c r="J47" s="10"/>
      <c r="K47" s="3"/>
      <c r="N47" s="32"/>
      <c r="O47" s="16"/>
      <c r="P47" s="15"/>
      <c r="R47" s="4"/>
    </row>
    <row r="48" spans="1:18" x14ac:dyDescent="0.25">
      <c r="A48" s="32"/>
      <c r="B48" s="2">
        <v>22159</v>
      </c>
      <c r="C48" s="5">
        <v>25</v>
      </c>
      <c r="D48" s="16">
        <v>0.85843285714285711</v>
      </c>
      <c r="E48" s="39">
        <v>5.3925000000000001</v>
      </c>
      <c r="F48" s="39">
        <v>5.7970000000000006</v>
      </c>
      <c r="G48" s="39">
        <v>0.83600000000000008</v>
      </c>
      <c r="H48" s="2"/>
      <c r="I48" s="2"/>
      <c r="J48" s="10"/>
      <c r="K48" s="3"/>
      <c r="N48" s="32"/>
      <c r="O48" s="16"/>
      <c r="P48" s="15"/>
      <c r="R48" s="4"/>
    </row>
    <row r="49" spans="1:18" x14ac:dyDescent="0.25">
      <c r="A49" s="32"/>
      <c r="B49" s="2">
        <v>22158</v>
      </c>
      <c r="C49" s="5">
        <v>50</v>
      </c>
      <c r="D49" s="16">
        <v>0.68674628571428575</v>
      </c>
      <c r="E49" s="39">
        <v>6.3409999999999993</v>
      </c>
      <c r="F49" s="39">
        <v>6.4994999999999994</v>
      </c>
      <c r="G49" s="39">
        <v>0.93100000000000005</v>
      </c>
      <c r="H49" s="2"/>
      <c r="I49" s="2"/>
      <c r="J49" s="10"/>
      <c r="K49" s="3"/>
      <c r="N49" s="32"/>
      <c r="O49" s="16"/>
      <c r="P49" s="15"/>
      <c r="R49" s="32"/>
    </row>
    <row r="50" spans="1:18" x14ac:dyDescent="0.25">
      <c r="A50" s="32"/>
      <c r="B50" s="2">
        <v>22157</v>
      </c>
      <c r="C50" s="5">
        <v>95</v>
      </c>
      <c r="D50" s="16">
        <v>0.46150565853658532</v>
      </c>
      <c r="E50" s="39">
        <v>6.4874999999999998</v>
      </c>
      <c r="F50" s="39">
        <v>6.2394999999999996</v>
      </c>
      <c r="G50" s="39">
        <v>0.92349999999999999</v>
      </c>
      <c r="H50" s="2"/>
      <c r="I50" s="2"/>
      <c r="J50" s="10"/>
      <c r="K50" s="3"/>
      <c r="N50" s="32"/>
      <c r="O50" s="16"/>
      <c r="P50" s="15"/>
      <c r="R50" s="32"/>
    </row>
    <row r="51" spans="1:18" x14ac:dyDescent="0.25">
      <c r="A51" s="32">
        <v>40827</v>
      </c>
      <c r="B51" s="2">
        <v>22167</v>
      </c>
      <c r="C51" s="5">
        <v>1</v>
      </c>
      <c r="D51" s="16">
        <v>0.84412564285714264</v>
      </c>
      <c r="E51" s="39">
        <v>8.2420000000000009</v>
      </c>
      <c r="F51" s="39">
        <v>7.8345000000000002</v>
      </c>
      <c r="G51" s="39">
        <v>1.004</v>
      </c>
      <c r="H51" s="2"/>
      <c r="I51" s="2"/>
      <c r="J51" s="10">
        <v>0</v>
      </c>
      <c r="K51" s="12">
        <v>0</v>
      </c>
      <c r="N51" s="32"/>
      <c r="O51" s="16"/>
      <c r="P51" s="15"/>
      <c r="R51" s="32"/>
    </row>
    <row r="52" spans="1:18" x14ac:dyDescent="0.25">
      <c r="A52" s="32"/>
      <c r="B52" s="2">
        <v>22166</v>
      </c>
      <c r="C52" s="5">
        <v>10</v>
      </c>
      <c r="D52" s="16">
        <v>0.70582257142857119</v>
      </c>
      <c r="E52" s="39">
        <v>8.2919999999999998</v>
      </c>
      <c r="F52" s="39">
        <v>7.9775</v>
      </c>
      <c r="G52" s="39">
        <v>0.9425</v>
      </c>
      <c r="H52" s="2"/>
      <c r="I52" s="2"/>
      <c r="J52" s="10"/>
      <c r="K52" s="3"/>
      <c r="N52" s="32"/>
      <c r="O52" s="16"/>
      <c r="P52" s="15"/>
      <c r="R52" s="32"/>
    </row>
    <row r="53" spans="1:18" x14ac:dyDescent="0.25">
      <c r="A53" s="4"/>
      <c r="B53" s="2">
        <v>22165</v>
      </c>
      <c r="C53" s="5">
        <v>25</v>
      </c>
      <c r="D53" s="16">
        <v>0.66766999999999976</v>
      </c>
      <c r="E53" s="39">
        <v>8.3975000000000009</v>
      </c>
      <c r="F53" s="39">
        <v>7.9640000000000004</v>
      </c>
      <c r="G53" s="39">
        <v>1.0145</v>
      </c>
      <c r="H53" s="2"/>
      <c r="I53" s="2"/>
      <c r="J53" s="10"/>
      <c r="K53" s="3"/>
      <c r="N53" s="32"/>
      <c r="O53" s="16"/>
      <c r="P53" s="15"/>
      <c r="R53" s="32"/>
    </row>
    <row r="54" spans="1:18" x14ac:dyDescent="0.25">
      <c r="A54" s="4"/>
      <c r="B54" s="2">
        <v>22164</v>
      </c>
      <c r="C54" s="5">
        <v>50</v>
      </c>
      <c r="D54" s="16">
        <v>0.6510526254355401</v>
      </c>
      <c r="E54" s="39">
        <v>8.6159999999999997</v>
      </c>
      <c r="F54" s="39">
        <v>8.1445000000000007</v>
      </c>
      <c r="G54" s="39">
        <v>0.98649999999999993</v>
      </c>
      <c r="H54" s="2"/>
      <c r="I54" s="2"/>
      <c r="J54" s="10"/>
      <c r="K54" s="3"/>
      <c r="N54" s="32"/>
      <c r="O54" s="16"/>
      <c r="P54" s="15"/>
      <c r="R54" s="4"/>
    </row>
    <row r="55" spans="1:18" x14ac:dyDescent="0.25">
      <c r="A55" s="4"/>
      <c r="B55" s="2">
        <v>22163</v>
      </c>
      <c r="C55" s="5">
        <v>95</v>
      </c>
      <c r="D55" s="16">
        <v>0.25272928919860632</v>
      </c>
      <c r="E55" s="39">
        <v>8.0635000000000012</v>
      </c>
      <c r="F55" s="39">
        <v>7.0280000000000005</v>
      </c>
      <c r="G55" s="39">
        <v>0.93300000000000005</v>
      </c>
      <c r="H55" s="2"/>
      <c r="I55" s="2"/>
      <c r="J55" s="10"/>
      <c r="K55" s="3"/>
      <c r="N55" s="32"/>
      <c r="O55" s="16"/>
      <c r="P55" s="15"/>
      <c r="R55" s="4"/>
    </row>
    <row r="56" spans="1:18" x14ac:dyDescent="0.25">
      <c r="A56" s="32">
        <v>40865</v>
      </c>
      <c r="B56" s="18">
        <v>22173</v>
      </c>
      <c r="C56" s="5">
        <v>1</v>
      </c>
      <c r="D56" s="16">
        <v>0.65813185714285694</v>
      </c>
      <c r="E56" s="39">
        <v>10.532999999999999</v>
      </c>
      <c r="F56" s="39">
        <v>9.0069999999999997</v>
      </c>
      <c r="G56" s="15">
        <v>1.208</v>
      </c>
      <c r="H56" s="2"/>
      <c r="I56" s="2"/>
      <c r="J56" s="10">
        <v>0</v>
      </c>
      <c r="K56" s="12">
        <v>0</v>
      </c>
      <c r="N56" s="32"/>
      <c r="O56" s="16"/>
      <c r="P56" s="15"/>
      <c r="R56" s="4"/>
    </row>
    <row r="57" spans="1:18" x14ac:dyDescent="0.25">
      <c r="A57" s="4"/>
      <c r="B57" s="18">
        <v>22172</v>
      </c>
      <c r="C57" s="5">
        <v>10</v>
      </c>
      <c r="D57" s="16">
        <v>0.78689678571428567</v>
      </c>
      <c r="E57" s="39">
        <v>8.7259999999999991</v>
      </c>
      <c r="F57" s="39">
        <v>8.3674999999999997</v>
      </c>
      <c r="G57" s="39">
        <v>1.0754999999999999</v>
      </c>
      <c r="H57" s="2"/>
      <c r="I57" s="2"/>
      <c r="J57" s="10"/>
      <c r="K57" s="3"/>
      <c r="N57" s="32"/>
      <c r="O57" s="16"/>
      <c r="P57" s="15"/>
      <c r="R57" s="4"/>
    </row>
    <row r="58" spans="1:18" x14ac:dyDescent="0.25">
      <c r="A58" s="4"/>
      <c r="B58" s="18">
        <v>22171</v>
      </c>
      <c r="C58" s="5">
        <v>25</v>
      </c>
      <c r="D58" s="16">
        <v>0.64859371428571411</v>
      </c>
      <c r="E58" s="39">
        <v>8.89</v>
      </c>
      <c r="F58" s="39">
        <v>7.7364999999999995</v>
      </c>
      <c r="G58" s="39">
        <v>1.06</v>
      </c>
      <c r="H58" s="2"/>
      <c r="I58" s="2"/>
      <c r="J58" s="10"/>
      <c r="K58" s="3"/>
      <c r="N58" s="32"/>
      <c r="O58" s="16"/>
      <c r="P58" s="15"/>
      <c r="R58" s="4"/>
    </row>
    <row r="59" spans="1:18" x14ac:dyDescent="0.25">
      <c r="A59" s="4"/>
      <c r="B59" s="18">
        <v>22170</v>
      </c>
      <c r="C59" s="5">
        <v>50</v>
      </c>
      <c r="D59" s="16">
        <v>0.8202802857142858</v>
      </c>
      <c r="E59" s="39">
        <v>8.5229999999999997</v>
      </c>
      <c r="F59" s="39">
        <v>7.6214999999999993</v>
      </c>
      <c r="G59" s="39">
        <v>1.036</v>
      </c>
      <c r="H59" s="2"/>
      <c r="I59" s="2"/>
      <c r="J59" s="10"/>
      <c r="K59" s="3"/>
      <c r="N59" s="32"/>
      <c r="O59" s="16"/>
      <c r="P59" s="15"/>
      <c r="R59" s="4"/>
    </row>
    <row r="60" spans="1:18" x14ac:dyDescent="0.25">
      <c r="A60" s="4"/>
      <c r="B60" s="18">
        <v>22169</v>
      </c>
      <c r="C60" s="5">
        <v>95</v>
      </c>
      <c r="D60" s="16">
        <v>0.29568242857142857</v>
      </c>
      <c r="E60" s="39">
        <v>9.8524999999999991</v>
      </c>
      <c r="F60" s="39">
        <v>8.1300000000000008</v>
      </c>
      <c r="G60" s="39">
        <v>1.0685</v>
      </c>
      <c r="H60" s="2"/>
      <c r="I60" s="2"/>
      <c r="J60" s="10"/>
      <c r="K60" s="3"/>
      <c r="N60" s="32"/>
      <c r="O60" s="16"/>
      <c r="P60" s="15"/>
      <c r="R60" s="4"/>
    </row>
    <row r="61" spans="1:18" x14ac:dyDescent="0.25">
      <c r="A61" s="32">
        <v>40893</v>
      </c>
      <c r="B61" s="2">
        <v>22178</v>
      </c>
      <c r="C61" s="5">
        <v>1</v>
      </c>
      <c r="D61" s="16">
        <v>0.60435264808362377</v>
      </c>
      <c r="E61" s="39">
        <v>10.57</v>
      </c>
      <c r="F61" s="39">
        <v>9.5950000000000006</v>
      </c>
      <c r="G61" s="39">
        <v>1.1225000000000001</v>
      </c>
      <c r="H61" s="2"/>
      <c r="I61" s="2"/>
      <c r="J61" s="10">
        <v>0</v>
      </c>
      <c r="K61" s="12">
        <v>0</v>
      </c>
      <c r="N61" s="32"/>
      <c r="O61" s="16"/>
      <c r="P61" s="15"/>
      <c r="R61" s="4"/>
    </row>
    <row r="62" spans="1:18" x14ac:dyDescent="0.25">
      <c r="A62" s="4"/>
      <c r="B62" s="2">
        <v>22177</v>
      </c>
      <c r="C62" s="5">
        <v>10</v>
      </c>
      <c r="D62" s="16">
        <v>0.34887630139372822</v>
      </c>
      <c r="E62" s="39">
        <v>10.36</v>
      </c>
      <c r="F62" s="39">
        <v>9.01</v>
      </c>
      <c r="G62" s="39">
        <v>1.0489999999999999</v>
      </c>
      <c r="H62" s="2"/>
      <c r="I62" s="2"/>
      <c r="J62" s="10"/>
      <c r="K62" s="3"/>
      <c r="N62" s="32"/>
      <c r="O62" s="16"/>
      <c r="P62" s="15"/>
    </row>
    <row r="63" spans="1:18" x14ac:dyDescent="0.25">
      <c r="A63" s="4"/>
      <c r="B63" s="2">
        <v>22176</v>
      </c>
      <c r="C63" s="5">
        <v>25</v>
      </c>
      <c r="D63" s="16">
        <v>0.33788807142857147</v>
      </c>
      <c r="E63" s="39">
        <v>10.164999999999999</v>
      </c>
      <c r="F63" s="39">
        <v>8.6999999999999993</v>
      </c>
      <c r="G63" s="39">
        <v>1.0289999999999999</v>
      </c>
      <c r="H63" s="2"/>
      <c r="I63" s="2"/>
      <c r="J63" s="10"/>
      <c r="K63" s="3"/>
      <c r="N63" s="32"/>
      <c r="O63" s="16"/>
      <c r="P63" s="15"/>
    </row>
    <row r="64" spans="1:18" x14ac:dyDescent="0.25">
      <c r="A64" s="4"/>
      <c r="B64" s="2">
        <v>22175</v>
      </c>
      <c r="C64" s="5">
        <v>50</v>
      </c>
      <c r="D64" s="16">
        <v>0.30492338153310117</v>
      </c>
      <c r="E64" s="39">
        <v>10.455</v>
      </c>
      <c r="F64" s="39">
        <v>8.65</v>
      </c>
      <c r="G64" s="39">
        <v>1.0190000000000001</v>
      </c>
      <c r="H64" s="2"/>
      <c r="I64" s="2"/>
      <c r="J64" s="10"/>
      <c r="K64" s="3"/>
      <c r="N64" s="32"/>
      <c r="O64" s="16"/>
      <c r="P64" s="15"/>
    </row>
    <row r="65" spans="1:16" x14ac:dyDescent="0.25">
      <c r="A65" s="4"/>
      <c r="B65" s="2">
        <v>22174</v>
      </c>
      <c r="C65" s="5">
        <v>95</v>
      </c>
      <c r="D65" s="16">
        <v>0.2719586916376307</v>
      </c>
      <c r="E65" s="39">
        <v>10.935</v>
      </c>
      <c r="F65" s="39">
        <v>8.51</v>
      </c>
      <c r="G65" s="39">
        <v>1.0225</v>
      </c>
      <c r="H65" s="2"/>
      <c r="I65" s="2"/>
      <c r="J65" s="10"/>
      <c r="K65" s="3"/>
      <c r="N65" s="32"/>
      <c r="O65" s="16"/>
      <c r="P65" s="15"/>
    </row>
    <row r="66" spans="1:16" x14ac:dyDescent="0.25">
      <c r="A66" s="4"/>
      <c r="B66" s="2"/>
      <c r="C66" s="5"/>
      <c r="D66" s="27"/>
      <c r="E66" s="16"/>
      <c r="F66" s="16"/>
      <c r="G66" s="16"/>
      <c r="H66" s="16"/>
      <c r="I66" s="16"/>
      <c r="J66" s="10">
        <v>0</v>
      </c>
      <c r="K66" s="12">
        <v>0</v>
      </c>
      <c r="N66" s="2"/>
      <c r="O66" s="2"/>
      <c r="P66" s="2"/>
    </row>
    <row r="67" spans="1:16" x14ac:dyDescent="0.25">
      <c r="A67" s="4"/>
      <c r="B67" s="2"/>
      <c r="C67" s="5"/>
      <c r="D67" s="27"/>
      <c r="E67" s="16"/>
      <c r="F67" s="16"/>
      <c r="G67" s="16"/>
      <c r="H67" s="16"/>
      <c r="I67" s="16"/>
      <c r="J67" s="10"/>
      <c r="K67" s="3"/>
      <c r="N67" s="2"/>
      <c r="O67" s="2"/>
      <c r="P67" s="2"/>
    </row>
    <row r="68" spans="1:16" x14ac:dyDescent="0.25">
      <c r="A68" s="4"/>
      <c r="B68" s="2"/>
      <c r="C68" s="5"/>
      <c r="D68" s="27"/>
      <c r="E68" s="16"/>
      <c r="F68" s="16"/>
      <c r="G68" s="16"/>
      <c r="H68" s="16"/>
      <c r="I68" s="16"/>
      <c r="J68" s="10"/>
      <c r="K68" s="3"/>
      <c r="N68" s="2"/>
      <c r="O68" s="2"/>
      <c r="P68" s="2"/>
    </row>
    <row r="69" spans="1:16" x14ac:dyDescent="0.25">
      <c r="A69" s="4"/>
      <c r="B69" s="2"/>
      <c r="C69" s="5"/>
      <c r="D69" s="27"/>
      <c r="E69" s="16"/>
      <c r="F69" s="16"/>
      <c r="G69" s="16"/>
      <c r="H69" s="16"/>
      <c r="I69" s="16"/>
      <c r="J69" s="10"/>
      <c r="K69" s="3"/>
      <c r="N69" s="2"/>
      <c r="O69" s="2"/>
      <c r="P69" s="2"/>
    </row>
    <row r="70" spans="1:16" x14ac:dyDescent="0.25">
      <c r="A70" s="4"/>
      <c r="B70" s="2"/>
      <c r="C70" s="5"/>
      <c r="D70" s="27"/>
      <c r="E70" s="16"/>
      <c r="F70" s="16"/>
      <c r="G70" s="16"/>
      <c r="H70" s="16"/>
      <c r="I70" s="16"/>
      <c r="J70" s="10"/>
      <c r="K70" s="3"/>
      <c r="N70" s="2"/>
      <c r="O70" s="2"/>
      <c r="P70" s="2"/>
    </row>
    <row r="71" spans="1:16" x14ac:dyDescent="0.25">
      <c r="A71" s="4"/>
      <c r="B71" s="17"/>
      <c r="C71" s="5"/>
      <c r="D71" s="27"/>
      <c r="E71" s="16"/>
      <c r="F71" s="16"/>
      <c r="G71" s="16"/>
      <c r="H71" s="16"/>
      <c r="I71" s="16"/>
      <c r="J71" s="10">
        <v>0</v>
      </c>
      <c r="K71" s="12">
        <v>0</v>
      </c>
      <c r="N71" s="2"/>
      <c r="O71" s="2"/>
      <c r="P71" s="2"/>
    </row>
    <row r="72" spans="1:16" x14ac:dyDescent="0.25">
      <c r="A72" s="4"/>
      <c r="B72" s="17"/>
      <c r="C72" s="5"/>
      <c r="D72" s="27"/>
      <c r="E72" s="16"/>
      <c r="F72" s="16"/>
      <c r="G72" s="16"/>
      <c r="H72" s="16"/>
      <c r="I72" s="16"/>
      <c r="J72" s="10"/>
      <c r="K72" s="3"/>
      <c r="N72" s="2"/>
      <c r="O72" s="2"/>
      <c r="P72" s="2"/>
    </row>
    <row r="73" spans="1:16" x14ac:dyDescent="0.25">
      <c r="A73" s="4"/>
      <c r="B73" s="2"/>
      <c r="C73" s="5"/>
      <c r="D73" s="27"/>
      <c r="E73" s="16"/>
      <c r="F73" s="16"/>
      <c r="G73" s="16"/>
      <c r="H73" s="16"/>
      <c r="I73" s="16"/>
      <c r="J73" s="10"/>
      <c r="K73" s="3"/>
      <c r="N73" s="2"/>
      <c r="O73" s="2"/>
      <c r="P73" s="2"/>
    </row>
    <row r="74" spans="1:16" x14ac:dyDescent="0.25">
      <c r="A74" s="4"/>
      <c r="B74" s="2"/>
      <c r="C74" s="5"/>
      <c r="D74" s="27"/>
      <c r="E74" s="16"/>
      <c r="F74" s="16"/>
      <c r="G74" s="16"/>
      <c r="H74" s="16"/>
      <c r="I74" s="16"/>
      <c r="J74" s="10"/>
      <c r="K74" s="3"/>
      <c r="N74" s="2"/>
      <c r="O74" s="2"/>
      <c r="P74" s="2"/>
    </row>
    <row r="75" spans="1:16" x14ac:dyDescent="0.25">
      <c r="A75" s="4"/>
      <c r="B75" s="2"/>
      <c r="C75" s="5"/>
      <c r="D75" s="27"/>
      <c r="E75" s="16"/>
      <c r="F75" s="16"/>
      <c r="G75" s="16"/>
      <c r="H75" s="16"/>
      <c r="I75" s="16"/>
      <c r="J75" s="10"/>
      <c r="K75" s="3"/>
      <c r="N75" s="2"/>
      <c r="O75" s="2"/>
      <c r="P75" s="2"/>
    </row>
    <row r="76" spans="1:16" x14ac:dyDescent="0.25">
      <c r="A76" s="4"/>
      <c r="B76" s="2"/>
      <c r="C76" s="5"/>
      <c r="D76" s="27"/>
      <c r="E76" s="16"/>
      <c r="F76" s="16"/>
      <c r="G76" s="16"/>
      <c r="H76" s="16"/>
      <c r="I76" s="16"/>
      <c r="J76" s="10">
        <v>0</v>
      </c>
      <c r="K76" s="12">
        <v>0</v>
      </c>
      <c r="N76" s="2"/>
      <c r="O76" s="2"/>
      <c r="P76" s="2"/>
    </row>
    <row r="77" spans="1:16" x14ac:dyDescent="0.25">
      <c r="A77" s="4"/>
      <c r="B77" s="2"/>
      <c r="C77" s="5"/>
      <c r="D77" s="27"/>
      <c r="E77" s="16"/>
      <c r="F77" s="16"/>
      <c r="G77" s="16"/>
      <c r="H77" s="16"/>
      <c r="I77" s="16"/>
      <c r="J77" s="10"/>
      <c r="K77" s="3"/>
      <c r="N77" s="2"/>
      <c r="O77" s="2"/>
      <c r="P77" s="2"/>
    </row>
    <row r="78" spans="1:16" x14ac:dyDescent="0.25">
      <c r="A78" s="4"/>
      <c r="B78" s="2"/>
      <c r="C78" s="5"/>
      <c r="D78" s="27"/>
      <c r="E78" s="16"/>
      <c r="F78" s="16"/>
      <c r="G78" s="16"/>
      <c r="H78" s="16"/>
      <c r="I78" s="16"/>
      <c r="J78" s="10"/>
      <c r="K78" s="3"/>
      <c r="N78" s="2"/>
      <c r="O78" s="2"/>
      <c r="P78" s="2"/>
    </row>
    <row r="79" spans="1:16" x14ac:dyDescent="0.25">
      <c r="A79" s="4"/>
      <c r="B79" s="2"/>
      <c r="C79" s="5"/>
      <c r="D79" s="27"/>
      <c r="E79" s="16"/>
      <c r="F79" s="16"/>
      <c r="G79" s="16"/>
      <c r="H79" s="16"/>
      <c r="I79" s="16"/>
      <c r="J79" s="10"/>
      <c r="K79" s="3"/>
      <c r="N79" s="2"/>
      <c r="O79" s="2"/>
      <c r="P79" s="2"/>
    </row>
    <row r="80" spans="1:16" x14ac:dyDescent="0.25">
      <c r="A80" s="4"/>
      <c r="B80" s="2"/>
      <c r="C80" s="5"/>
      <c r="D80" s="27"/>
      <c r="E80" s="16"/>
      <c r="F80" s="16"/>
      <c r="G80" s="16"/>
      <c r="H80" s="16"/>
      <c r="I80" s="16"/>
      <c r="J80" s="10"/>
      <c r="K80" s="3"/>
      <c r="N80" s="2"/>
      <c r="O80" s="2"/>
      <c r="P80" s="2"/>
    </row>
    <row r="81" spans="1:11" x14ac:dyDescent="0.25">
      <c r="A81" s="4"/>
      <c r="B81" s="2"/>
      <c r="C81" s="5"/>
      <c r="D81" s="27"/>
      <c r="E81" s="16"/>
      <c r="F81" s="16"/>
      <c r="G81" s="16"/>
      <c r="H81" s="16"/>
      <c r="I81" s="16"/>
      <c r="J81" s="10">
        <v>0</v>
      </c>
      <c r="K81" s="12">
        <v>0</v>
      </c>
    </row>
    <row r="82" spans="1:11" x14ac:dyDescent="0.25">
      <c r="A82" s="4"/>
      <c r="B82" s="2"/>
      <c r="C82" s="5"/>
      <c r="D82" s="27"/>
      <c r="E82" s="16"/>
      <c r="F82" s="16"/>
      <c r="G82" s="16"/>
      <c r="H82" s="16"/>
      <c r="I82" s="16"/>
      <c r="J82" s="10"/>
      <c r="K82" s="3"/>
    </row>
    <row r="83" spans="1:11" x14ac:dyDescent="0.25">
      <c r="A83" s="4"/>
      <c r="B83" s="2"/>
      <c r="C83" s="5"/>
      <c r="D83" s="27"/>
      <c r="E83" s="16"/>
      <c r="F83" s="16"/>
      <c r="G83" s="16"/>
      <c r="H83" s="16"/>
      <c r="I83" s="16"/>
      <c r="J83" s="10"/>
      <c r="K83" s="3"/>
    </row>
    <row r="84" spans="1:11" x14ac:dyDescent="0.25">
      <c r="A84" s="4"/>
      <c r="B84" s="2"/>
      <c r="C84" s="5"/>
      <c r="D84" s="27"/>
      <c r="E84" s="16"/>
      <c r="F84" s="16"/>
      <c r="G84" s="16"/>
      <c r="H84" s="16"/>
      <c r="I84" s="16"/>
      <c r="J84" s="10"/>
      <c r="K84" s="3"/>
    </row>
    <row r="85" spans="1:11" x14ac:dyDescent="0.25">
      <c r="A85" s="4"/>
      <c r="B85" s="2"/>
      <c r="C85" s="5"/>
      <c r="D85" s="27"/>
      <c r="E85" s="16"/>
      <c r="F85" s="16"/>
      <c r="G85" s="16"/>
      <c r="H85" s="16"/>
      <c r="I85" s="16"/>
      <c r="J85" s="10"/>
      <c r="K85" s="3"/>
    </row>
    <row r="86" spans="1:11" x14ac:dyDescent="0.25">
      <c r="A86" s="4"/>
    </row>
    <row r="87" spans="1:11" x14ac:dyDescent="0.25">
      <c r="A87" s="4"/>
    </row>
    <row r="88" spans="1:11" x14ac:dyDescent="0.25">
      <c r="A88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2"/>
  <sheetViews>
    <sheetView zoomScale="75" workbookViewId="0">
      <pane ySplit="4" topLeftCell="A41" activePane="bottomLeft" state="frozen"/>
      <selection pane="bottomLeft" activeCell="Y58" activeCellId="1" sqref="U58 Y58"/>
    </sheetView>
  </sheetViews>
  <sheetFormatPr defaultRowHeight="13.2" x14ac:dyDescent="0.25"/>
  <cols>
    <col min="1" max="1" width="12.33203125" customWidth="1"/>
    <col min="3" max="3" width="14.5546875" customWidth="1"/>
    <col min="4" max="4" width="12.6640625" customWidth="1"/>
    <col min="5" max="5" width="9.109375" style="2"/>
    <col min="13" max="13" width="9.6640625" style="5" customWidth="1"/>
    <col min="14" max="14" width="9.109375" style="17"/>
    <col min="15" max="17" width="9.109375" style="2"/>
    <col min="18" max="18" width="9.109375" style="17"/>
    <col min="19" max="21" width="9.109375" style="2"/>
    <col min="22" max="22" width="9.109375" style="17"/>
    <col min="23" max="25" width="9.109375" style="2"/>
  </cols>
  <sheetData>
    <row r="2" spans="1:38" x14ac:dyDescent="0.25">
      <c r="O2" s="17" t="s">
        <v>24</v>
      </c>
      <c r="P2" s="17"/>
      <c r="Q2" s="17"/>
      <c r="S2" s="17" t="s">
        <v>28</v>
      </c>
      <c r="T2" s="17"/>
      <c r="U2" s="17"/>
      <c r="W2" s="17" t="s">
        <v>55</v>
      </c>
    </row>
    <row r="3" spans="1:38" x14ac:dyDescent="0.25">
      <c r="A3" s="4"/>
      <c r="B3" s="28"/>
      <c r="C3" s="4"/>
      <c r="D3" s="17" t="s">
        <v>46</v>
      </c>
      <c r="F3" s="16"/>
      <c r="G3" s="15"/>
      <c r="H3" s="16" t="s">
        <v>17</v>
      </c>
      <c r="I3" s="16"/>
      <c r="J3" s="16" t="s">
        <v>18</v>
      </c>
      <c r="K3" s="15"/>
      <c r="L3" s="28"/>
      <c r="O3" s="17" t="s">
        <v>31</v>
      </c>
      <c r="P3" s="17"/>
      <c r="Q3" s="17"/>
      <c r="S3" s="17" t="s">
        <v>31</v>
      </c>
      <c r="T3" s="17"/>
      <c r="U3" s="17"/>
      <c r="W3" s="17" t="s">
        <v>31</v>
      </c>
      <c r="X3" s="17"/>
    </row>
    <row r="4" spans="1:38" x14ac:dyDescent="0.25">
      <c r="A4" s="8" t="s">
        <v>4</v>
      </c>
      <c r="B4" s="29" t="s">
        <v>38</v>
      </c>
      <c r="C4" s="8" t="s">
        <v>39</v>
      </c>
      <c r="D4" s="17" t="s">
        <v>5</v>
      </c>
      <c r="E4" s="17" t="s">
        <v>0</v>
      </c>
      <c r="F4" s="16" t="s">
        <v>6</v>
      </c>
      <c r="G4" s="16" t="s">
        <v>7</v>
      </c>
      <c r="H4" s="16" t="s">
        <v>3</v>
      </c>
      <c r="I4" s="16" t="s">
        <v>7</v>
      </c>
      <c r="J4" s="16" t="s">
        <v>3</v>
      </c>
      <c r="K4" s="16" t="s">
        <v>7</v>
      </c>
      <c r="L4" s="29" t="s">
        <v>8</v>
      </c>
      <c r="N4" s="17" t="s">
        <v>32</v>
      </c>
      <c r="O4" s="17" t="s">
        <v>33</v>
      </c>
      <c r="P4" s="17" t="s">
        <v>34</v>
      </c>
      <c r="Q4" s="17" t="s">
        <v>62</v>
      </c>
      <c r="R4" s="17" t="s">
        <v>32</v>
      </c>
      <c r="S4" s="17" t="s">
        <v>33</v>
      </c>
      <c r="T4" s="17" t="s">
        <v>34</v>
      </c>
      <c r="U4" s="17" t="s">
        <v>62</v>
      </c>
      <c r="V4" s="17" t="s">
        <v>32</v>
      </c>
      <c r="W4" s="17" t="s">
        <v>33</v>
      </c>
      <c r="X4" s="17" t="s">
        <v>34</v>
      </c>
      <c r="Y4" s="17" t="s">
        <v>62</v>
      </c>
    </row>
    <row r="5" spans="1:38" s="6" customFormat="1" x14ac:dyDescent="0.25">
      <c r="A5" s="31">
        <v>39461</v>
      </c>
      <c r="B5" s="30">
        <v>141217</v>
      </c>
      <c r="C5" s="14" t="s">
        <v>20</v>
      </c>
      <c r="D5" s="18">
        <v>239800</v>
      </c>
      <c r="E5" s="28">
        <v>1</v>
      </c>
      <c r="F5" s="16">
        <v>0.26421044776119401</v>
      </c>
      <c r="G5" s="27">
        <v>0.2034044079601989</v>
      </c>
      <c r="H5" s="16">
        <v>23.695273656716417</v>
      </c>
      <c r="I5" s="27">
        <v>21.417062051119398</v>
      </c>
      <c r="J5" s="27">
        <v>12.994750522388058</v>
      </c>
      <c r="K5" s="27">
        <v>10.71053490373134</v>
      </c>
      <c r="L5" s="30">
        <v>14</v>
      </c>
      <c r="M5" s="28">
        <v>1</v>
      </c>
      <c r="N5" s="38">
        <v>921.97249999999997</v>
      </c>
      <c r="O5" s="37">
        <v>928.7337500000001</v>
      </c>
      <c r="P5" s="37">
        <v>85.957750000000004</v>
      </c>
      <c r="Q5" s="37"/>
      <c r="R5" s="38">
        <v>492.56</v>
      </c>
      <c r="S5" s="37">
        <v>503.13499999999999</v>
      </c>
      <c r="T5" s="37">
        <v>45.986499999999999</v>
      </c>
      <c r="U5" s="37"/>
      <c r="V5" s="38">
        <f t="shared" ref="V5:V16" si="0">(N5-R5)</f>
        <v>429.41249999999997</v>
      </c>
      <c r="W5" s="37">
        <f t="shared" ref="W5:W16" si="1">(O5-S5)</f>
        <v>425.59875000000011</v>
      </c>
      <c r="X5" s="37">
        <f t="shared" ref="X5:X16" si="2">(P5-T5)</f>
        <v>39.971250000000005</v>
      </c>
      <c r="Y5" s="2"/>
      <c r="Z5"/>
      <c r="AA5" s="9"/>
      <c r="AB5" s="9"/>
      <c r="AC5" s="9"/>
      <c r="AD5"/>
      <c r="AE5"/>
      <c r="AF5"/>
      <c r="AG5"/>
      <c r="AH5" s="9"/>
      <c r="AI5" s="9"/>
      <c r="AJ5" s="9"/>
    </row>
    <row r="6" spans="1:38" x14ac:dyDescent="0.25">
      <c r="A6" s="31">
        <v>39504</v>
      </c>
      <c r="B6" s="2">
        <v>135133</v>
      </c>
      <c r="C6" s="14" t="s">
        <v>20</v>
      </c>
      <c r="D6" s="18">
        <v>239805</v>
      </c>
      <c r="E6" s="28">
        <v>1</v>
      </c>
      <c r="F6" s="16">
        <v>0.33466656716417909</v>
      </c>
      <c r="G6" s="27">
        <v>0.1979745445273631</v>
      </c>
      <c r="H6" s="16">
        <v>25.020729402985076</v>
      </c>
      <c r="I6" s="27">
        <v>18.289374525497504</v>
      </c>
      <c r="J6" s="27">
        <v>14.320206268656719</v>
      </c>
      <c r="K6" s="27">
        <v>9.0120650031094467</v>
      </c>
      <c r="L6" s="30">
        <v>58</v>
      </c>
      <c r="M6" s="30">
        <v>2</v>
      </c>
      <c r="N6" s="38">
        <v>900.19125000000008</v>
      </c>
      <c r="O6" s="36">
        <v>922.75374999999997</v>
      </c>
      <c r="P6" s="37">
        <v>87.444999999999993</v>
      </c>
      <c r="Q6" s="37"/>
      <c r="R6" s="38">
        <v>473.46749999999997</v>
      </c>
      <c r="S6" s="37">
        <v>500.87875000000003</v>
      </c>
      <c r="T6" s="37">
        <v>45.64</v>
      </c>
      <c r="U6" s="37"/>
      <c r="V6" s="38">
        <f t="shared" si="0"/>
        <v>426.72375000000011</v>
      </c>
      <c r="W6" s="37">
        <f t="shared" si="1"/>
        <v>421.87499999999994</v>
      </c>
      <c r="X6" s="37">
        <f t="shared" si="2"/>
        <v>41.804999999999993</v>
      </c>
      <c r="AA6" s="9"/>
      <c r="AB6" s="9"/>
      <c r="AC6" s="9"/>
      <c r="AH6" s="9"/>
      <c r="AI6" s="9"/>
      <c r="AJ6" s="9"/>
      <c r="AL6" s="6"/>
    </row>
    <row r="7" spans="1:38" x14ac:dyDescent="0.25">
      <c r="A7" s="32">
        <v>39520</v>
      </c>
      <c r="B7" s="2">
        <v>142700</v>
      </c>
      <c r="C7" s="14" t="s">
        <v>20</v>
      </c>
      <c r="D7" s="18">
        <v>239810</v>
      </c>
      <c r="E7" s="28">
        <v>1</v>
      </c>
      <c r="F7" s="16">
        <v>0.29943850746268658</v>
      </c>
      <c r="G7" s="27">
        <v>0.18047831791044774</v>
      </c>
      <c r="H7" s="16">
        <v>22.00608819402985</v>
      </c>
      <c r="I7" s="27">
        <v>22.626085785671638</v>
      </c>
      <c r="J7" s="27">
        <v>11.900038567164179</v>
      </c>
      <c r="K7" s="27">
        <v>10.688143181194027</v>
      </c>
      <c r="L7" s="28">
        <v>74</v>
      </c>
      <c r="M7" s="30">
        <v>3</v>
      </c>
      <c r="N7" s="38">
        <v>891.59424999999987</v>
      </c>
      <c r="O7" s="36">
        <v>951.18624999999997</v>
      </c>
      <c r="P7" s="37">
        <v>87.139750000000006</v>
      </c>
      <c r="Q7" s="37"/>
      <c r="R7" s="38">
        <v>472.50924999999995</v>
      </c>
      <c r="S7" s="37">
        <v>523.58500000000004</v>
      </c>
      <c r="T7" s="37">
        <v>45.89725</v>
      </c>
      <c r="U7" s="37"/>
      <c r="V7" s="38">
        <f t="shared" si="0"/>
        <v>419.08499999999992</v>
      </c>
      <c r="W7" s="37">
        <f t="shared" si="1"/>
        <v>427.60124999999994</v>
      </c>
      <c r="X7" s="37">
        <f t="shared" si="2"/>
        <v>41.242500000000007</v>
      </c>
      <c r="AA7" s="9"/>
      <c r="AB7" s="9"/>
      <c r="AC7" s="9"/>
      <c r="AH7" s="9"/>
      <c r="AI7" s="9"/>
      <c r="AJ7" s="9"/>
      <c r="AL7" s="6"/>
    </row>
    <row r="8" spans="1:38" x14ac:dyDescent="0.25">
      <c r="A8" s="32">
        <v>39561</v>
      </c>
      <c r="B8" s="2">
        <v>131743</v>
      </c>
      <c r="C8" s="14" t="s">
        <v>20</v>
      </c>
      <c r="D8" s="18">
        <v>239815</v>
      </c>
      <c r="E8" s="28">
        <v>1</v>
      </c>
      <c r="F8" s="16">
        <v>0.20619241791044773</v>
      </c>
      <c r="G8" s="27">
        <v>0.1243782120895522</v>
      </c>
      <c r="H8" s="16">
        <v>25.326231246268652</v>
      </c>
      <c r="I8" s="27">
        <v>18.876981443731335</v>
      </c>
      <c r="J8" s="27">
        <v>14.919238410447759</v>
      </c>
      <c r="K8" s="15">
        <v>9.507432104552235</v>
      </c>
      <c r="L8" s="28">
        <v>114</v>
      </c>
      <c r="M8" s="28">
        <v>4</v>
      </c>
      <c r="N8" s="38">
        <v>911.28825000000006</v>
      </c>
      <c r="O8" s="36">
        <v>872.68875000000003</v>
      </c>
      <c r="P8" s="37">
        <v>90.418999999999997</v>
      </c>
      <c r="Q8" s="37"/>
      <c r="R8" s="38">
        <v>477.55575000000005</v>
      </c>
      <c r="S8" s="37">
        <v>475.51875000000001</v>
      </c>
      <c r="T8" s="37">
        <v>47.410249999999998</v>
      </c>
      <c r="U8" s="37"/>
      <c r="V8" s="38">
        <f t="shared" si="0"/>
        <v>433.73250000000002</v>
      </c>
      <c r="W8" s="37">
        <f t="shared" si="1"/>
        <v>397.17</v>
      </c>
      <c r="X8" s="37">
        <f t="shared" si="2"/>
        <v>43.008749999999999</v>
      </c>
      <c r="AA8" s="9"/>
      <c r="AB8" s="9"/>
      <c r="AC8" s="9"/>
      <c r="AH8" s="9"/>
      <c r="AI8" s="9"/>
      <c r="AJ8" s="9"/>
      <c r="AL8" s="6"/>
    </row>
    <row r="9" spans="1:38" x14ac:dyDescent="0.25">
      <c r="A9" s="32">
        <v>39582</v>
      </c>
      <c r="B9" s="28">
        <v>125902</v>
      </c>
      <c r="C9" s="14" t="s">
        <v>20</v>
      </c>
      <c r="D9" s="18">
        <v>239820</v>
      </c>
      <c r="E9" s="28">
        <v>1</v>
      </c>
      <c r="F9" s="16">
        <v>1.1052803731343281</v>
      </c>
      <c r="G9" s="27">
        <v>0.29318552686567162</v>
      </c>
      <c r="H9" s="16">
        <v>59.808438358208953</v>
      </c>
      <c r="I9" s="27">
        <v>31.920893491791034</v>
      </c>
      <c r="J9" s="27">
        <v>41.280680708955217</v>
      </c>
      <c r="K9" s="15">
        <v>15.398493141044767</v>
      </c>
      <c r="L9" s="28">
        <v>135</v>
      </c>
      <c r="M9" s="28">
        <v>5</v>
      </c>
      <c r="N9" s="38">
        <v>856.87024999999994</v>
      </c>
      <c r="O9" s="37">
        <v>814.09524999999996</v>
      </c>
      <c r="P9" s="37">
        <v>86.4345</v>
      </c>
      <c r="Q9" s="37"/>
      <c r="R9" s="38">
        <v>447.83150000000001</v>
      </c>
      <c r="S9" s="37">
        <v>461.14900000000006</v>
      </c>
      <c r="T9" s="37">
        <v>43.954500000000003</v>
      </c>
      <c r="U9" s="37"/>
      <c r="V9" s="38">
        <f t="shared" si="0"/>
        <v>409.03874999999994</v>
      </c>
      <c r="W9" s="37">
        <f t="shared" si="1"/>
        <v>352.94624999999991</v>
      </c>
      <c r="X9" s="37">
        <f t="shared" si="2"/>
        <v>42.48</v>
      </c>
      <c r="AA9" s="9"/>
      <c r="AB9" s="9"/>
      <c r="AC9" s="9"/>
      <c r="AH9" s="9"/>
      <c r="AI9" s="9"/>
      <c r="AJ9" s="9"/>
      <c r="AL9" s="6"/>
    </row>
    <row r="10" spans="1:38" x14ac:dyDescent="0.25">
      <c r="A10" s="32">
        <v>39615</v>
      </c>
      <c r="B10" s="28">
        <v>140217</v>
      </c>
      <c r="C10" s="14" t="s">
        <v>59</v>
      </c>
      <c r="D10" s="18">
        <v>239825</v>
      </c>
      <c r="E10" s="28">
        <v>1</v>
      </c>
      <c r="F10" s="16">
        <v>3.0976477611940303</v>
      </c>
      <c r="G10" s="27">
        <v>0.79377223880596948</v>
      </c>
      <c r="H10" s="16">
        <v>496.1270764925373</v>
      </c>
      <c r="I10" s="27">
        <v>135.23446600746257</v>
      </c>
      <c r="J10" s="27">
        <v>325.85802425373134</v>
      </c>
      <c r="K10" s="27">
        <v>80.30893824626861</v>
      </c>
      <c r="L10" s="28">
        <v>168</v>
      </c>
      <c r="M10" s="28">
        <v>6</v>
      </c>
      <c r="N10" s="38">
        <v>236.31475</v>
      </c>
      <c r="O10" s="36">
        <v>221.93550000000002</v>
      </c>
      <c r="P10" s="37">
        <v>48.930250000000001</v>
      </c>
      <c r="Q10" s="37"/>
      <c r="R10" s="38">
        <v>79.703500000000005</v>
      </c>
      <c r="S10" s="37">
        <v>96.666749999999993</v>
      </c>
      <c r="T10" s="37">
        <v>23.089000000000002</v>
      </c>
      <c r="U10" s="37"/>
      <c r="V10" s="38">
        <f t="shared" si="0"/>
        <v>156.61124999999998</v>
      </c>
      <c r="W10" s="37">
        <f t="shared" si="1"/>
        <v>125.26875000000003</v>
      </c>
      <c r="X10" s="37">
        <f t="shared" si="2"/>
        <v>25.841249999999999</v>
      </c>
      <c r="AA10" s="9"/>
      <c r="AB10" s="9"/>
      <c r="AC10" s="9"/>
      <c r="AH10" s="9"/>
      <c r="AI10" s="9"/>
      <c r="AJ10" s="9"/>
      <c r="AL10" s="6"/>
    </row>
    <row r="11" spans="1:38" x14ac:dyDescent="0.25">
      <c r="A11" s="32">
        <v>39643</v>
      </c>
      <c r="B11" s="28">
        <v>132941</v>
      </c>
      <c r="C11" s="14" t="s">
        <v>20</v>
      </c>
      <c r="D11" s="18">
        <v>239830</v>
      </c>
      <c r="E11" s="28">
        <v>1</v>
      </c>
      <c r="F11" s="16">
        <v>2.73187723880597</v>
      </c>
      <c r="G11" s="27">
        <v>0.92883826119402946</v>
      </c>
      <c r="H11" s="16">
        <v>116.85727164179106</v>
      </c>
      <c r="I11" s="27">
        <v>63.235855858208929</v>
      </c>
      <c r="J11" s="27">
        <v>80.849124626865674</v>
      </c>
      <c r="K11" s="27">
        <v>37.487132373134315</v>
      </c>
      <c r="L11" s="28">
        <v>196</v>
      </c>
      <c r="M11" s="28">
        <v>7</v>
      </c>
      <c r="N11" s="38">
        <v>447.76125000000002</v>
      </c>
      <c r="O11" s="37">
        <v>359.76125000000002</v>
      </c>
      <c r="P11" s="37">
        <v>63.760249999999999</v>
      </c>
      <c r="Q11" s="37"/>
      <c r="R11" s="38">
        <v>203.83875</v>
      </c>
      <c r="S11" s="37">
        <v>165.40625</v>
      </c>
      <c r="T11" s="37">
        <v>31.472749999999998</v>
      </c>
      <c r="U11" s="37"/>
      <c r="V11" s="38">
        <f t="shared" si="0"/>
        <v>243.92250000000001</v>
      </c>
      <c r="W11" s="37">
        <f t="shared" si="1"/>
        <v>194.35500000000002</v>
      </c>
      <c r="X11" s="37">
        <f t="shared" si="2"/>
        <v>32.287500000000001</v>
      </c>
      <c r="AA11" s="9"/>
      <c r="AB11" s="9"/>
      <c r="AC11" s="9"/>
      <c r="AH11" s="9"/>
      <c r="AI11" s="9"/>
      <c r="AJ11" s="9"/>
      <c r="AL11" s="6"/>
    </row>
    <row r="12" spans="1:38" x14ac:dyDescent="0.25">
      <c r="A12" s="32">
        <v>39673</v>
      </c>
      <c r="B12" s="28">
        <v>130551</v>
      </c>
      <c r="C12" s="7" t="s">
        <v>20</v>
      </c>
      <c r="D12" s="18">
        <v>238835</v>
      </c>
      <c r="E12" s="28">
        <v>1</v>
      </c>
      <c r="F12" s="16">
        <v>8.9541380597014921</v>
      </c>
      <c r="G12" s="27">
        <v>1.8769809402985069</v>
      </c>
      <c r="H12" s="16">
        <v>304.88342406716419</v>
      </c>
      <c r="I12" s="15">
        <v>101.75296193283572</v>
      </c>
      <c r="J12" s="27">
        <v>261.86817761194033</v>
      </c>
      <c r="K12" s="15">
        <v>70.621037888059604</v>
      </c>
      <c r="L12" s="28">
        <v>226</v>
      </c>
      <c r="M12" s="28">
        <v>8</v>
      </c>
      <c r="N12" s="38">
        <v>435.23599999999999</v>
      </c>
      <c r="O12" s="36">
        <v>452.48824999999999</v>
      </c>
      <c r="P12" s="37">
        <v>65.29325</v>
      </c>
      <c r="Q12" s="37"/>
      <c r="R12" s="38">
        <v>135.6935</v>
      </c>
      <c r="S12" s="37">
        <v>163.53200000000001</v>
      </c>
      <c r="T12" s="37">
        <v>28.786999999999999</v>
      </c>
      <c r="U12" s="37"/>
      <c r="V12" s="38">
        <f t="shared" si="0"/>
        <v>299.54250000000002</v>
      </c>
      <c r="W12" s="37">
        <f t="shared" si="1"/>
        <v>288.95624999999995</v>
      </c>
      <c r="X12" s="37">
        <f t="shared" si="2"/>
        <v>36.506250000000001</v>
      </c>
      <c r="AA12" s="9"/>
      <c r="AB12" s="9"/>
      <c r="AC12" s="9"/>
      <c r="AH12" s="9"/>
      <c r="AI12" s="9"/>
      <c r="AJ12" s="9"/>
      <c r="AL12" s="6"/>
    </row>
    <row r="13" spans="1:38" x14ac:dyDescent="0.25">
      <c r="A13" s="32">
        <v>39707</v>
      </c>
      <c r="B13" s="28">
        <v>133827</v>
      </c>
      <c r="C13" s="7" t="s">
        <v>20</v>
      </c>
      <c r="D13" s="18">
        <v>239840</v>
      </c>
      <c r="E13" s="28">
        <v>1</v>
      </c>
      <c r="F13" s="16">
        <v>1.3839906716417911</v>
      </c>
      <c r="G13" s="27">
        <v>0.56731582835820848</v>
      </c>
      <c r="H13" s="16">
        <v>95.51340839552239</v>
      </c>
      <c r="I13" s="15">
        <v>53.882487604477575</v>
      </c>
      <c r="J13" s="27">
        <v>59.770344962686565</v>
      </c>
      <c r="K13" s="15">
        <v>26.853149787313416</v>
      </c>
      <c r="L13" s="28">
        <v>260</v>
      </c>
      <c r="M13" s="28">
        <v>9</v>
      </c>
      <c r="N13" s="38">
        <v>499.392</v>
      </c>
      <c r="O13" s="37">
        <v>469.96549999999996</v>
      </c>
      <c r="P13" s="37">
        <v>70.856250000000003</v>
      </c>
      <c r="Q13" s="37"/>
      <c r="R13" s="38">
        <v>224.28450000000001</v>
      </c>
      <c r="S13" s="37">
        <v>217.92049999999998</v>
      </c>
      <c r="T13" s="37">
        <v>35.384999999999998</v>
      </c>
      <c r="U13" s="37"/>
      <c r="V13" s="38">
        <f t="shared" si="0"/>
        <v>275.10749999999996</v>
      </c>
      <c r="W13" s="37">
        <f t="shared" si="1"/>
        <v>252.04499999999999</v>
      </c>
      <c r="X13" s="37">
        <f t="shared" si="2"/>
        <v>35.471250000000005</v>
      </c>
      <c r="AA13" s="9"/>
      <c r="AB13" s="9"/>
      <c r="AC13" s="9"/>
      <c r="AH13" s="9"/>
      <c r="AI13" s="9"/>
      <c r="AJ13" s="9"/>
      <c r="AL13" s="6"/>
    </row>
    <row r="14" spans="1:38" x14ac:dyDescent="0.25">
      <c r="A14" s="32">
        <v>39735</v>
      </c>
      <c r="B14" s="28">
        <v>132631</v>
      </c>
      <c r="C14" s="7" t="s">
        <v>20</v>
      </c>
      <c r="D14" s="18">
        <v>239845</v>
      </c>
      <c r="E14" s="28">
        <v>1</v>
      </c>
      <c r="F14" s="16">
        <v>1.2155048507462687</v>
      </c>
      <c r="G14" s="27">
        <v>0.47777764925373106</v>
      </c>
      <c r="H14" s="16">
        <v>71.74930119402984</v>
      </c>
      <c r="I14" s="15">
        <v>39.179707255970129</v>
      </c>
      <c r="J14" s="27">
        <v>48.168518731343283</v>
      </c>
      <c r="K14" s="15">
        <v>24.391187968656702</v>
      </c>
      <c r="L14" s="28">
        <v>288</v>
      </c>
      <c r="M14" s="28">
        <v>10</v>
      </c>
      <c r="N14" s="38">
        <v>774.21474999999998</v>
      </c>
      <c r="O14" s="36">
        <v>793.5752500000001</v>
      </c>
      <c r="P14" s="37">
        <v>82.497749999999996</v>
      </c>
      <c r="Q14" s="37"/>
      <c r="R14" s="38">
        <v>392.06349999999998</v>
      </c>
      <c r="S14" s="37">
        <v>412.85275000000001</v>
      </c>
      <c r="T14" s="37">
        <v>42.762749999999997</v>
      </c>
      <c r="U14" s="37"/>
      <c r="V14" s="38">
        <f t="shared" si="0"/>
        <v>382.15125</v>
      </c>
      <c r="W14" s="37">
        <f t="shared" si="1"/>
        <v>380.72250000000008</v>
      </c>
      <c r="X14" s="37">
        <f t="shared" si="2"/>
        <v>39.734999999999999</v>
      </c>
      <c r="AA14" s="9"/>
      <c r="AB14" s="9"/>
      <c r="AC14" s="9"/>
      <c r="AH14" s="9"/>
      <c r="AI14" s="9"/>
      <c r="AJ14" s="9"/>
      <c r="AL14" s="6"/>
    </row>
    <row r="15" spans="1:38" x14ac:dyDescent="0.25">
      <c r="A15" s="32">
        <v>39770</v>
      </c>
      <c r="B15" s="28">
        <v>143016</v>
      </c>
      <c r="C15" s="7" t="s">
        <v>20</v>
      </c>
      <c r="D15" s="18">
        <v>239850</v>
      </c>
      <c r="E15" s="28">
        <v>1</v>
      </c>
      <c r="F15" s="16">
        <v>0.58566649253731351</v>
      </c>
      <c r="G15" s="27">
        <v>0.57087070746268631</v>
      </c>
      <c r="H15" s="16">
        <v>27.999702201492532</v>
      </c>
      <c r="I15" s="15">
        <v>33.237762398507449</v>
      </c>
      <c r="J15" s="27">
        <v>16.209310970149254</v>
      </c>
      <c r="K15" s="15">
        <v>17.280111879850736</v>
      </c>
      <c r="L15" s="28">
        <v>323</v>
      </c>
      <c r="M15" s="28">
        <v>11</v>
      </c>
      <c r="N15" s="38">
        <v>916.51400000000001</v>
      </c>
      <c r="O15" s="36">
        <v>889.80899999999997</v>
      </c>
      <c r="P15" s="37">
        <v>94.579499999999996</v>
      </c>
      <c r="Q15" s="37"/>
      <c r="R15" s="38">
        <v>485.13274999999999</v>
      </c>
      <c r="S15" s="37">
        <v>487.81274999999994</v>
      </c>
      <c r="T15" s="37">
        <v>50.231999999999999</v>
      </c>
      <c r="U15" s="37"/>
      <c r="V15" s="38">
        <f t="shared" si="0"/>
        <v>431.38125000000002</v>
      </c>
      <c r="W15" s="37">
        <f t="shared" si="1"/>
        <v>401.99625000000003</v>
      </c>
      <c r="X15" s="37">
        <f t="shared" si="2"/>
        <v>44.347499999999997</v>
      </c>
      <c r="AA15" s="9"/>
      <c r="AB15" s="9"/>
      <c r="AC15" s="9"/>
      <c r="AH15" s="9"/>
      <c r="AI15" s="9"/>
      <c r="AJ15" s="9"/>
      <c r="AL15" s="6"/>
    </row>
    <row r="16" spans="1:38" s="6" customFormat="1" x14ac:dyDescent="0.25">
      <c r="A16" s="4">
        <v>39797</v>
      </c>
      <c r="B16" s="28">
        <v>141649</v>
      </c>
      <c r="C16" t="s">
        <v>20</v>
      </c>
      <c r="D16" s="18">
        <v>239855</v>
      </c>
      <c r="E16" s="28">
        <v>1</v>
      </c>
      <c r="F16" s="16">
        <v>0.19882840298507465</v>
      </c>
      <c r="G16" s="27">
        <v>0.20739520701492523</v>
      </c>
      <c r="H16" s="16">
        <v>16.574146074626867</v>
      </c>
      <c r="I16" s="15">
        <v>30.644803820373127</v>
      </c>
      <c r="J16" s="27">
        <v>9.1135821380597015</v>
      </c>
      <c r="K16" s="15">
        <v>11.594776506940297</v>
      </c>
      <c r="L16" s="28">
        <v>350</v>
      </c>
      <c r="M16" s="30">
        <v>12</v>
      </c>
      <c r="N16" s="38">
        <v>1012.7462499999999</v>
      </c>
      <c r="O16" s="36">
        <v>1023.26475</v>
      </c>
      <c r="P16" s="37">
        <v>95.403499999999994</v>
      </c>
      <c r="Q16" s="37"/>
      <c r="R16" s="38">
        <v>531.37</v>
      </c>
      <c r="S16" s="37">
        <v>549.38099999999997</v>
      </c>
      <c r="T16" s="37">
        <v>49.852249999999998</v>
      </c>
      <c r="U16" s="37"/>
      <c r="V16" s="38">
        <f t="shared" si="0"/>
        <v>481.37624999999991</v>
      </c>
      <c r="W16" s="37">
        <f t="shared" si="1"/>
        <v>473.88375000000008</v>
      </c>
      <c r="X16" s="37">
        <f t="shared" si="2"/>
        <v>45.551249999999996</v>
      </c>
      <c r="Y16" s="2"/>
      <c r="Z16"/>
      <c r="AA16" s="9"/>
      <c r="AB16" s="9"/>
      <c r="AC16" s="9"/>
      <c r="AD16"/>
      <c r="AE16"/>
      <c r="AF16"/>
      <c r="AG16"/>
      <c r="AH16" s="9"/>
      <c r="AI16" s="9"/>
      <c r="AJ16" s="9"/>
    </row>
    <row r="17" spans="1:36" s="6" customFormat="1" x14ac:dyDescent="0.25">
      <c r="A17" s="18"/>
      <c r="B17" s="30"/>
      <c r="D17" s="18"/>
      <c r="E17" s="28"/>
      <c r="F17" s="16"/>
      <c r="G17" s="15"/>
      <c r="K17" s="27"/>
      <c r="L17" s="30"/>
      <c r="M17" s="30"/>
      <c r="N17" s="38"/>
      <c r="O17" s="36"/>
      <c r="P17" s="37"/>
      <c r="Q17" s="37"/>
      <c r="R17" s="38"/>
      <c r="S17" s="37"/>
      <c r="T17" s="37"/>
      <c r="U17" s="37"/>
      <c r="V17" s="38"/>
      <c r="W17" s="37"/>
      <c r="X17" s="37"/>
      <c r="Y17" s="17"/>
      <c r="Z17" s="9"/>
      <c r="AA17" s="9"/>
      <c r="AB17"/>
      <c r="AC17"/>
      <c r="AD17"/>
      <c r="AE17"/>
      <c r="AF17" s="9"/>
      <c r="AG17" s="9"/>
      <c r="AH17" s="9"/>
    </row>
    <row r="18" spans="1:36" x14ac:dyDescent="0.25">
      <c r="A18" s="32"/>
      <c r="B18" s="28"/>
      <c r="C18" s="13"/>
      <c r="D18" s="18"/>
      <c r="E18" s="28"/>
      <c r="F18" s="16"/>
      <c r="G18" s="27"/>
      <c r="H18" s="2"/>
      <c r="I18" s="27"/>
      <c r="J18" s="27"/>
      <c r="K18" s="27"/>
      <c r="L18" s="28"/>
      <c r="M18" s="30"/>
      <c r="O18" s="18"/>
      <c r="Y18" s="17"/>
      <c r="Z18" s="9"/>
      <c r="AA18" s="9"/>
      <c r="AF18" s="9"/>
      <c r="AG18" s="9"/>
      <c r="AH18" s="9"/>
      <c r="AJ18" s="6"/>
    </row>
    <row r="19" spans="1:36" x14ac:dyDescent="0.25">
      <c r="A19" s="31">
        <v>39826</v>
      </c>
      <c r="B19" s="30">
        <v>133231</v>
      </c>
      <c r="C19" s="14" t="s">
        <v>20</v>
      </c>
      <c r="D19" s="18">
        <v>239860</v>
      </c>
      <c r="E19" s="28">
        <v>1</v>
      </c>
      <c r="F19" s="16">
        <v>0.35542970149253733</v>
      </c>
      <c r="G19" s="15">
        <v>0.25073949850746252</v>
      </c>
      <c r="H19" s="16">
        <v>20.891213311567164</v>
      </c>
      <c r="I19" s="27">
        <v>22.961058950932834</v>
      </c>
      <c r="J19" s="27">
        <v>11.199569608208957</v>
      </c>
      <c r="K19" s="27">
        <v>11.526539154291044</v>
      </c>
      <c r="L19" s="30">
        <v>13</v>
      </c>
      <c r="M19" s="28">
        <v>1</v>
      </c>
      <c r="N19" s="38">
        <v>924.72500000000002</v>
      </c>
      <c r="O19" s="37">
        <v>1002.5194999999999</v>
      </c>
      <c r="P19" s="37">
        <v>81.593249999999998</v>
      </c>
      <c r="Q19" s="37">
        <v>32.326000000000001</v>
      </c>
      <c r="R19" s="38">
        <v>488.60750000000002</v>
      </c>
      <c r="S19" s="37">
        <v>530.68324999999993</v>
      </c>
      <c r="T19" s="37">
        <v>43.152000000000001</v>
      </c>
      <c r="U19" s="37">
        <v>22.75225</v>
      </c>
      <c r="V19" s="38">
        <f t="shared" ref="V19:V31" si="3">(N19-R19)</f>
        <v>436.11750000000001</v>
      </c>
      <c r="W19" s="37">
        <f t="shared" ref="W19:Y20" si="4">(O19-S19)</f>
        <v>471.83624999999995</v>
      </c>
      <c r="X19" s="37">
        <f t="shared" si="4"/>
        <v>38.441249999999997</v>
      </c>
      <c r="Y19" s="37">
        <f t="shared" si="4"/>
        <v>9.5737500000000004</v>
      </c>
      <c r="Z19" s="9"/>
      <c r="AA19" s="9"/>
      <c r="AF19" s="9"/>
      <c r="AG19" s="9"/>
      <c r="AH19" s="9"/>
      <c r="AJ19" s="6"/>
    </row>
    <row r="20" spans="1:36" x14ac:dyDescent="0.25">
      <c r="A20" s="31">
        <v>39861</v>
      </c>
      <c r="B20" s="2">
        <v>142432</v>
      </c>
      <c r="C20" s="14" t="s">
        <v>20</v>
      </c>
      <c r="D20" s="18">
        <v>239865</v>
      </c>
      <c r="E20" s="28">
        <v>1</v>
      </c>
      <c r="F20" s="16">
        <v>0.45826908627819546</v>
      </c>
      <c r="G20" s="15">
        <v>0.23761246338759404</v>
      </c>
      <c r="H20" s="16">
        <v>34.42679118152256</v>
      </c>
      <c r="I20" s="27">
        <v>22.16667226959229</v>
      </c>
      <c r="J20" s="27">
        <v>18.899556258214286</v>
      </c>
      <c r="K20" s="27">
        <v>11.857455648185335</v>
      </c>
      <c r="L20" s="30">
        <v>48</v>
      </c>
      <c r="M20" s="30">
        <v>2</v>
      </c>
      <c r="N20" s="38">
        <v>1063.91075</v>
      </c>
      <c r="O20" s="37">
        <v>1001.7712500000001</v>
      </c>
      <c r="P20" s="37">
        <v>90.229249999999993</v>
      </c>
      <c r="Q20" s="37">
        <v>80.847000000000008</v>
      </c>
      <c r="R20" s="38">
        <v>559.05574999999999</v>
      </c>
      <c r="S20" s="37">
        <v>531.98249999999996</v>
      </c>
      <c r="T20" s="37">
        <v>47.445500000000003</v>
      </c>
      <c r="U20" s="37">
        <v>56.591999999999999</v>
      </c>
      <c r="V20" s="38">
        <f t="shared" si="3"/>
        <v>504.85500000000002</v>
      </c>
      <c r="W20" s="37">
        <f t="shared" si="4"/>
        <v>469.78875000000016</v>
      </c>
      <c r="X20" s="37">
        <f t="shared" si="4"/>
        <v>42.783749999999991</v>
      </c>
      <c r="Y20" s="37">
        <f t="shared" si="4"/>
        <v>24.25500000000001</v>
      </c>
      <c r="Z20" s="9"/>
      <c r="AA20" s="9"/>
      <c r="AF20" s="9"/>
      <c r="AG20" s="9"/>
      <c r="AH20" s="9"/>
      <c r="AJ20" s="6"/>
    </row>
    <row r="21" spans="1:36" x14ac:dyDescent="0.25">
      <c r="A21" s="32">
        <v>39888</v>
      </c>
      <c r="B21" s="2">
        <v>131916</v>
      </c>
      <c r="C21" s="14" t="s">
        <v>20</v>
      </c>
      <c r="D21" s="18">
        <v>239870</v>
      </c>
      <c r="E21" s="28">
        <v>1</v>
      </c>
      <c r="F21" s="16">
        <v>0.41513787815789477</v>
      </c>
      <c r="G21" s="15">
        <v>0.28796814886804517</v>
      </c>
      <c r="H21" s="16">
        <v>40.146236812011274</v>
      </c>
      <c r="I21" s="27">
        <v>93.348706743735519</v>
      </c>
      <c r="J21" s="15">
        <v>16.260465461353384</v>
      </c>
      <c r="K21" s="27">
        <v>13.757529753619924</v>
      </c>
      <c r="L21" s="28">
        <v>75</v>
      </c>
      <c r="M21" s="30">
        <v>3</v>
      </c>
      <c r="N21" s="38">
        <v>955.99149999999986</v>
      </c>
      <c r="O21" s="37">
        <v>939.3839999999999</v>
      </c>
      <c r="P21" s="37">
        <v>99.749250000000018</v>
      </c>
      <c r="Q21" s="37">
        <v>53.916249999999998</v>
      </c>
      <c r="R21" s="38">
        <v>502.03149999999994</v>
      </c>
      <c r="S21" s="37">
        <v>492.77024999999992</v>
      </c>
      <c r="T21" s="37">
        <v>46.491750000000003</v>
      </c>
      <c r="U21" s="37">
        <v>31.337499999999999</v>
      </c>
      <c r="V21" s="38">
        <f t="shared" si="3"/>
        <v>453.95999999999992</v>
      </c>
      <c r="W21" s="37">
        <f t="shared" ref="W21:W31" si="5">(O21-S21)</f>
        <v>446.61374999999998</v>
      </c>
      <c r="X21" s="37">
        <f t="shared" ref="X21:X31" si="6">(P21-T21)</f>
        <v>53.257500000000014</v>
      </c>
      <c r="Y21" s="37">
        <f t="shared" ref="Y21:Y31" si="7">(Q21-U21)</f>
        <v>22.578749999999999</v>
      </c>
      <c r="Z21" s="9"/>
      <c r="AA21" s="9"/>
      <c r="AF21" s="9"/>
      <c r="AG21" s="9"/>
      <c r="AH21" s="9"/>
      <c r="AJ21" s="6"/>
    </row>
    <row r="22" spans="1:36" x14ac:dyDescent="0.25">
      <c r="A22" s="32">
        <v>39909</v>
      </c>
      <c r="B22" s="2">
        <v>125330</v>
      </c>
      <c r="C22" s="14" t="s">
        <v>20</v>
      </c>
      <c r="D22" s="18">
        <v>239875</v>
      </c>
      <c r="E22" s="28">
        <v>1</v>
      </c>
      <c r="F22" s="16">
        <v>0.65235952281954879</v>
      </c>
      <c r="G22" s="15">
        <v>0.35921076977443622</v>
      </c>
      <c r="H22" s="16">
        <v>38.030942760075192</v>
      </c>
      <c r="I22" s="27">
        <v>27.640511045618233</v>
      </c>
      <c r="J22" s="27">
        <v>21.145074780977449</v>
      </c>
      <c r="K22" s="27">
        <v>14.821613449053384</v>
      </c>
      <c r="L22" s="28">
        <v>96</v>
      </c>
      <c r="M22" s="28">
        <v>4</v>
      </c>
      <c r="N22" s="38">
        <v>904.62899999999991</v>
      </c>
      <c r="O22" s="36">
        <v>958.01874999999995</v>
      </c>
      <c r="P22" s="37">
        <v>80.108499999999992</v>
      </c>
      <c r="Q22" s="37">
        <v>52.131</v>
      </c>
      <c r="R22" s="38">
        <v>473.18025</v>
      </c>
      <c r="S22" s="37">
        <v>511.59625</v>
      </c>
      <c r="T22" s="37">
        <v>41.802250000000001</v>
      </c>
      <c r="U22" s="37">
        <v>27.876000000000001</v>
      </c>
      <c r="V22" s="38">
        <f t="shared" si="3"/>
        <v>431.4487499999999</v>
      </c>
      <c r="W22" s="37">
        <f t="shared" si="5"/>
        <v>446.42249999999996</v>
      </c>
      <c r="X22" s="37">
        <f t="shared" si="6"/>
        <v>38.306249999999991</v>
      </c>
      <c r="Y22" s="37">
        <f t="shared" si="7"/>
        <v>24.254999999999999</v>
      </c>
      <c r="Z22" s="9"/>
      <c r="AA22" s="9"/>
      <c r="AF22" s="9"/>
      <c r="AG22" s="9"/>
      <c r="AH22" s="9"/>
      <c r="AJ22" s="6"/>
    </row>
    <row r="23" spans="1:36" x14ac:dyDescent="0.25">
      <c r="A23" s="32">
        <v>39944</v>
      </c>
      <c r="B23" s="28">
        <v>125729</v>
      </c>
      <c r="C23" s="14" t="s">
        <v>20</v>
      </c>
      <c r="D23" s="18">
        <v>239880</v>
      </c>
      <c r="E23" s="28">
        <v>1</v>
      </c>
      <c r="F23" s="16">
        <v>1.5771308671679198</v>
      </c>
      <c r="G23" s="15">
        <v>0.46573360216541376</v>
      </c>
      <c r="H23" s="16">
        <v>168.86957332932329</v>
      </c>
      <c r="I23" s="15">
        <v>66.31519870267671</v>
      </c>
      <c r="J23" s="15">
        <v>110.85858578045112</v>
      </c>
      <c r="K23" s="15">
        <v>36.911650811548888</v>
      </c>
      <c r="L23" s="28">
        <v>131</v>
      </c>
      <c r="M23" s="28">
        <v>5</v>
      </c>
      <c r="N23" s="38">
        <v>707.62474999999995</v>
      </c>
      <c r="O23" s="37">
        <v>642.7885</v>
      </c>
      <c r="P23" s="37">
        <v>70.586500000000001</v>
      </c>
      <c r="Q23" s="37">
        <v>66.982249999999993</v>
      </c>
      <c r="R23" s="38">
        <v>358.46974999999998</v>
      </c>
      <c r="S23" s="37">
        <v>335.06725</v>
      </c>
      <c r="T23" s="37">
        <v>35.734000000000002</v>
      </c>
      <c r="U23" s="37">
        <v>30.926000000000002</v>
      </c>
      <c r="V23" s="38">
        <f t="shared" si="3"/>
        <v>349.15499999999997</v>
      </c>
      <c r="W23" s="37">
        <f t="shared" si="5"/>
        <v>307.72125</v>
      </c>
      <c r="X23" s="37">
        <f t="shared" si="6"/>
        <v>34.852499999999999</v>
      </c>
      <c r="Y23" s="37">
        <f t="shared" si="7"/>
        <v>36.056249999999991</v>
      </c>
      <c r="Z23" s="9"/>
      <c r="AA23" s="9"/>
      <c r="AF23" s="9"/>
      <c r="AG23" s="9"/>
      <c r="AH23" s="9"/>
      <c r="AJ23" s="6"/>
    </row>
    <row r="24" spans="1:36" x14ac:dyDescent="0.25">
      <c r="A24" s="32">
        <v>39979</v>
      </c>
      <c r="B24" s="28">
        <v>130804</v>
      </c>
      <c r="C24" s="14" t="s">
        <v>20</v>
      </c>
      <c r="D24" s="18">
        <v>239885</v>
      </c>
      <c r="E24" s="28">
        <v>1</v>
      </c>
      <c r="F24" s="16">
        <v>1.2068479679197994</v>
      </c>
      <c r="G24" s="15">
        <v>0.47121927474686726</v>
      </c>
      <c r="H24" s="16">
        <v>94.826707661152909</v>
      </c>
      <c r="I24" s="27">
        <v>63.613847810847105</v>
      </c>
      <c r="J24" s="27">
        <v>57.242993387468672</v>
      </c>
      <c r="K24" s="15">
        <v>31.922568740531318</v>
      </c>
      <c r="L24" s="28">
        <v>166</v>
      </c>
      <c r="M24" s="28">
        <v>6</v>
      </c>
      <c r="N24" s="38">
        <v>504.34325000000001</v>
      </c>
      <c r="O24" s="36">
        <v>325.709</v>
      </c>
      <c r="P24" s="37">
        <v>61.505749999999992</v>
      </c>
      <c r="Q24" s="37">
        <v>113.71025</v>
      </c>
      <c r="R24" s="38">
        <v>204.84575000000001</v>
      </c>
      <c r="S24" s="37">
        <v>128.53025</v>
      </c>
      <c r="T24" s="37">
        <v>28.565750000000001</v>
      </c>
      <c r="U24" s="37">
        <v>59.9465</v>
      </c>
      <c r="V24" s="38">
        <f t="shared" si="3"/>
        <v>299.4975</v>
      </c>
      <c r="W24" s="37">
        <f t="shared" si="5"/>
        <v>197.17875000000001</v>
      </c>
      <c r="X24" s="37">
        <f t="shared" si="6"/>
        <v>32.939999999999991</v>
      </c>
      <c r="Y24" s="37">
        <f t="shared" si="7"/>
        <v>53.763750000000002</v>
      </c>
      <c r="Z24" s="9"/>
      <c r="AA24" s="9"/>
      <c r="AF24" s="9"/>
      <c r="AG24" s="9"/>
      <c r="AH24" s="9"/>
      <c r="AJ24" s="6"/>
    </row>
    <row r="25" spans="1:36" x14ac:dyDescent="0.25">
      <c r="A25" s="32">
        <v>40009</v>
      </c>
      <c r="B25" s="28">
        <v>125312</v>
      </c>
      <c r="C25" s="14" t="s">
        <v>20</v>
      </c>
      <c r="D25" s="18">
        <v>239890</v>
      </c>
      <c r="E25" s="28">
        <v>1</v>
      </c>
      <c r="F25" s="16">
        <v>2.1668406696741855</v>
      </c>
      <c r="G25" s="15">
        <v>0.62385811432581439</v>
      </c>
      <c r="H25" s="16">
        <v>71.365906975520048</v>
      </c>
      <c r="I25" s="27">
        <v>53.878990238579959</v>
      </c>
      <c r="J25" s="27">
        <v>52.68470245841479</v>
      </c>
      <c r="K25" s="15">
        <v>27.062970299935216</v>
      </c>
      <c r="L25" s="28">
        <v>196</v>
      </c>
      <c r="M25" s="28">
        <v>7</v>
      </c>
      <c r="N25" s="38">
        <v>634.47225000000003</v>
      </c>
      <c r="O25" s="36">
        <v>531.48500000000001</v>
      </c>
      <c r="P25" s="37">
        <v>67.976749999999996</v>
      </c>
      <c r="Q25" s="37">
        <v>105.68825000000001</v>
      </c>
      <c r="R25" s="38">
        <v>307.82850000000002</v>
      </c>
      <c r="S25" s="37">
        <v>271.76749999999998</v>
      </c>
      <c r="T25" s="37">
        <v>33.855499999999999</v>
      </c>
      <c r="U25" s="37">
        <v>57.774500000000003</v>
      </c>
      <c r="V25" s="38">
        <f t="shared" si="3"/>
        <v>326.64375000000001</v>
      </c>
      <c r="W25" s="37">
        <f t="shared" si="5"/>
        <v>259.71750000000003</v>
      </c>
      <c r="X25" s="37">
        <f t="shared" si="6"/>
        <v>34.121249999999996</v>
      </c>
      <c r="Y25" s="37">
        <f t="shared" si="7"/>
        <v>47.913750000000007</v>
      </c>
      <c r="Z25" s="9"/>
      <c r="AA25" s="9"/>
      <c r="AF25" s="9"/>
      <c r="AG25" s="9"/>
      <c r="AH25" s="9"/>
      <c r="AJ25" s="6"/>
    </row>
    <row r="26" spans="1:36" x14ac:dyDescent="0.25">
      <c r="A26" s="32">
        <v>40042</v>
      </c>
      <c r="B26" s="28">
        <v>131959</v>
      </c>
      <c r="C26" s="7" t="s">
        <v>20</v>
      </c>
      <c r="D26" s="18">
        <v>239895</v>
      </c>
      <c r="E26" s="28">
        <v>1</v>
      </c>
      <c r="F26" s="16">
        <v>1.3028472380952383</v>
      </c>
      <c r="G26" s="15">
        <v>0.46641931123809544</v>
      </c>
      <c r="H26" s="16">
        <v>71.621697392402879</v>
      </c>
      <c r="I26" s="27">
        <v>50.129280341722122</v>
      </c>
      <c r="J26" s="27">
        <v>48.270191746021304</v>
      </c>
      <c r="K26" s="15">
        <v>24.111457323353697</v>
      </c>
      <c r="L26" s="28">
        <v>229</v>
      </c>
      <c r="M26" s="28">
        <v>8</v>
      </c>
      <c r="N26" s="38">
        <v>537.5335</v>
      </c>
      <c r="O26" s="36">
        <v>541.27250000000004</v>
      </c>
      <c r="P26" s="37">
        <v>68.535249999999991</v>
      </c>
      <c r="Q26" s="37">
        <v>127.42425</v>
      </c>
      <c r="R26" s="38">
        <v>192.29349999999999</v>
      </c>
      <c r="S26" s="37">
        <v>209.91499999999999</v>
      </c>
      <c r="T26" s="37">
        <v>31.162750000000003</v>
      </c>
      <c r="U26" s="37">
        <v>75.775500000000008</v>
      </c>
      <c r="V26" s="38">
        <f t="shared" si="3"/>
        <v>345.24</v>
      </c>
      <c r="W26" s="37">
        <f t="shared" si="5"/>
        <v>331.35750000000007</v>
      </c>
      <c r="X26" s="37">
        <f t="shared" si="6"/>
        <v>37.372499999999988</v>
      </c>
      <c r="Y26" s="37">
        <f t="shared" si="7"/>
        <v>51.648749999999993</v>
      </c>
      <c r="Z26" s="9"/>
      <c r="AA26" s="9"/>
      <c r="AF26" s="9"/>
      <c r="AG26" s="9"/>
      <c r="AH26" s="9"/>
      <c r="AJ26" s="6"/>
    </row>
    <row r="27" spans="1:36" x14ac:dyDescent="0.25">
      <c r="A27" s="32">
        <v>40072</v>
      </c>
      <c r="B27" s="28">
        <v>131030</v>
      </c>
      <c r="C27" s="7" t="s">
        <v>20</v>
      </c>
      <c r="D27" s="18">
        <v>239900</v>
      </c>
      <c r="E27" s="28">
        <v>1</v>
      </c>
      <c r="F27" s="10"/>
      <c r="G27" s="3"/>
      <c r="H27" s="16">
        <v>139.60629162506265</v>
      </c>
      <c r="I27" s="15">
        <v>52.242835502979005</v>
      </c>
      <c r="J27" s="27">
        <v>91.062164852130323</v>
      </c>
      <c r="K27" s="15">
        <v>27.907330694536334</v>
      </c>
      <c r="L27" s="28">
        <v>259</v>
      </c>
      <c r="M27" s="28">
        <v>9</v>
      </c>
      <c r="N27" s="38">
        <v>699.55774999999994</v>
      </c>
      <c r="O27" s="36">
        <v>663.95974999999999</v>
      </c>
      <c r="P27" s="36">
        <v>83.075999999999993</v>
      </c>
      <c r="Q27" s="36">
        <v>70.045500000000004</v>
      </c>
      <c r="R27" s="38">
        <v>323.59399999999999</v>
      </c>
      <c r="S27" s="37">
        <v>318.05599999999998</v>
      </c>
      <c r="T27" s="37">
        <v>42.789749999999998</v>
      </c>
      <c r="U27" s="37">
        <v>39.321750000000009</v>
      </c>
      <c r="V27" s="38">
        <f t="shared" ref="V27:Y30" si="8">(N27-R27)</f>
        <v>375.96374999999995</v>
      </c>
      <c r="W27" s="37">
        <f t="shared" si="8"/>
        <v>345.90375</v>
      </c>
      <c r="X27" s="37">
        <f t="shared" si="8"/>
        <v>40.286249999999995</v>
      </c>
      <c r="Y27" s="37">
        <f t="shared" si="8"/>
        <v>30.723749999999995</v>
      </c>
      <c r="Z27" s="9"/>
      <c r="AA27" s="9"/>
      <c r="AF27" s="9"/>
      <c r="AG27" s="9"/>
      <c r="AH27" s="9"/>
      <c r="AJ27" s="6"/>
    </row>
    <row r="28" spans="1:36" x14ac:dyDescent="0.25">
      <c r="A28" s="32">
        <v>40100</v>
      </c>
      <c r="B28" s="28">
        <v>131621</v>
      </c>
      <c r="C28" s="7" t="s">
        <v>20</v>
      </c>
      <c r="D28" s="18">
        <v>240805</v>
      </c>
      <c r="E28" s="28">
        <v>1</v>
      </c>
      <c r="F28" s="16">
        <v>0.63618531977443615</v>
      </c>
      <c r="G28" s="15">
        <v>0.37486411257556379</v>
      </c>
      <c r="H28" s="16">
        <v>58.472439708590223</v>
      </c>
      <c r="I28" s="15">
        <v>36.412039820284782</v>
      </c>
      <c r="J28" s="27">
        <v>35.181587323627824</v>
      </c>
      <c r="K28" s="15">
        <v>18.884460335372186</v>
      </c>
      <c r="L28" s="28">
        <v>287</v>
      </c>
      <c r="M28" s="28">
        <v>10</v>
      </c>
      <c r="N28" s="38">
        <v>900.00849999999991</v>
      </c>
      <c r="O28" s="36">
        <v>781.86124999999993</v>
      </c>
      <c r="P28" s="36">
        <v>106.43525000000001</v>
      </c>
      <c r="Q28" s="36">
        <v>69.66149999999999</v>
      </c>
      <c r="R28" s="38">
        <v>464.38599999999997</v>
      </c>
      <c r="S28" s="37">
        <v>410.07125000000002</v>
      </c>
      <c r="T28" s="37">
        <v>55.596500000000006</v>
      </c>
      <c r="U28" s="37">
        <v>40.164000000000001</v>
      </c>
      <c r="V28" s="38">
        <f t="shared" si="8"/>
        <v>435.62249999999995</v>
      </c>
      <c r="W28" s="37">
        <f t="shared" si="8"/>
        <v>371.78999999999991</v>
      </c>
      <c r="X28" s="37">
        <f t="shared" si="8"/>
        <v>50.838750000000005</v>
      </c>
      <c r="Y28" s="37">
        <f t="shared" si="8"/>
        <v>29.497499999999988</v>
      </c>
      <c r="Z28" s="9"/>
      <c r="AA28" s="9"/>
      <c r="AF28" s="9"/>
      <c r="AG28" s="9"/>
      <c r="AH28" s="9"/>
      <c r="AJ28" s="6"/>
    </row>
    <row r="29" spans="1:36" x14ac:dyDescent="0.25">
      <c r="A29" s="32">
        <v>40135</v>
      </c>
      <c r="B29" s="28">
        <v>143219</v>
      </c>
      <c r="C29" s="7" t="s">
        <v>20</v>
      </c>
      <c r="D29" s="18">
        <v>240810</v>
      </c>
      <c r="E29" s="28">
        <v>1</v>
      </c>
      <c r="F29" s="16">
        <v>0.84644995936090239</v>
      </c>
      <c r="G29" s="15">
        <v>0.4729336970390976</v>
      </c>
      <c r="H29" s="16">
        <v>47.509025744511284</v>
      </c>
      <c r="I29" s="15">
        <v>35.196251934388727</v>
      </c>
      <c r="J29" s="27">
        <v>29.191740795921056</v>
      </c>
      <c r="K29" s="15">
        <v>17.696572949728946</v>
      </c>
      <c r="L29" s="28">
        <v>322</v>
      </c>
      <c r="M29" s="28">
        <v>11</v>
      </c>
      <c r="N29" s="38">
        <v>899.62400000000002</v>
      </c>
      <c r="O29" s="36">
        <v>880.21500000000003</v>
      </c>
      <c r="P29" s="36">
        <v>109.73299999999999</v>
      </c>
      <c r="Q29" s="36">
        <v>63.72325</v>
      </c>
      <c r="R29" s="38">
        <v>473.85649999999998</v>
      </c>
      <c r="S29" s="37">
        <v>468.31875000000002</v>
      </c>
      <c r="T29" s="37">
        <v>57.791749999999993</v>
      </c>
      <c r="U29" s="37">
        <v>31.806999999999999</v>
      </c>
      <c r="V29" s="38">
        <f t="shared" si="8"/>
        <v>425.76750000000004</v>
      </c>
      <c r="W29" s="37">
        <f t="shared" si="8"/>
        <v>411.89625000000001</v>
      </c>
      <c r="X29" s="37">
        <f t="shared" si="8"/>
        <v>51.941249999999997</v>
      </c>
      <c r="Y29" s="37">
        <f t="shared" si="8"/>
        <v>31.916250000000002</v>
      </c>
      <c r="Z29" s="9"/>
      <c r="AA29" s="9"/>
      <c r="AF29" s="9"/>
      <c r="AG29" s="9"/>
      <c r="AH29" s="9"/>
      <c r="AJ29" s="6"/>
    </row>
    <row r="30" spans="1:36" x14ac:dyDescent="0.25">
      <c r="A30" s="32">
        <v>40527</v>
      </c>
      <c r="B30" s="28">
        <v>152329</v>
      </c>
      <c r="C30" s="48" t="s">
        <v>64</v>
      </c>
      <c r="D30" s="2">
        <v>240875</v>
      </c>
      <c r="E30" s="28">
        <v>1</v>
      </c>
      <c r="F30" s="16">
        <v>1.0110431428571429</v>
      </c>
      <c r="G30" s="15">
        <v>0.35768035714285701</v>
      </c>
      <c r="H30" s="16">
        <v>32.595903586236929</v>
      </c>
      <c r="I30" s="15">
        <v>26.826502484763068</v>
      </c>
      <c r="J30" s="27">
        <v>19.554248146341465</v>
      </c>
      <c r="K30" s="27">
        <v>14.394776219658542</v>
      </c>
      <c r="L30" s="28">
        <v>349</v>
      </c>
      <c r="M30" s="30">
        <v>12</v>
      </c>
      <c r="N30" s="38">
        <v>804.82850000000008</v>
      </c>
      <c r="O30" s="36">
        <v>852.61424999999986</v>
      </c>
      <c r="P30" s="36">
        <v>70.186750000000004</v>
      </c>
      <c r="Q30" s="36">
        <v>24.346250000000001</v>
      </c>
      <c r="R30" s="38">
        <v>413.46349999999995</v>
      </c>
      <c r="S30" s="37">
        <v>448.67174999999997</v>
      </c>
      <c r="T30" s="37">
        <v>36.121749999999999</v>
      </c>
      <c r="U30" s="37">
        <v>10.643750000000001</v>
      </c>
      <c r="V30" s="38">
        <f t="shared" si="8"/>
        <v>391.36500000000012</v>
      </c>
      <c r="W30" s="37">
        <f t="shared" si="8"/>
        <v>403.94249999999988</v>
      </c>
      <c r="X30" s="37">
        <f t="shared" si="8"/>
        <v>34.065000000000005</v>
      </c>
      <c r="Y30" s="37">
        <f t="shared" si="8"/>
        <v>13.702500000000001</v>
      </c>
      <c r="Z30" s="9"/>
      <c r="AA30" s="9"/>
      <c r="AF30" s="9"/>
      <c r="AG30" s="9"/>
      <c r="AH30" s="9"/>
      <c r="AJ30" s="6"/>
    </row>
    <row r="31" spans="1:36" x14ac:dyDescent="0.25">
      <c r="A31" s="32"/>
      <c r="B31" s="28"/>
      <c r="D31" s="18"/>
      <c r="E31" s="16"/>
      <c r="F31" s="15"/>
      <c r="G31" s="12"/>
      <c r="H31" s="12"/>
      <c r="I31" s="12"/>
      <c r="J31" s="27"/>
      <c r="K31" s="30"/>
      <c r="L31" s="28"/>
      <c r="M31" s="28"/>
      <c r="N31" s="38"/>
      <c r="O31" s="37"/>
      <c r="P31" s="37"/>
      <c r="Q31" s="37"/>
      <c r="R31" s="38"/>
      <c r="S31" s="37"/>
      <c r="T31" s="37"/>
      <c r="U31" s="37"/>
      <c r="V31" s="38">
        <f t="shared" si="3"/>
        <v>0</v>
      </c>
      <c r="W31" s="37">
        <f t="shared" si="5"/>
        <v>0</v>
      </c>
      <c r="X31" s="37">
        <f t="shared" si="6"/>
        <v>0</v>
      </c>
      <c r="Y31" s="37">
        <f t="shared" si="7"/>
        <v>0</v>
      </c>
      <c r="Z31" s="9"/>
      <c r="AA31" s="9"/>
      <c r="AF31" s="9"/>
      <c r="AG31" s="9"/>
      <c r="AH31" s="9"/>
      <c r="AJ31" s="6"/>
    </row>
    <row r="32" spans="1:36" x14ac:dyDescent="0.25">
      <c r="A32" s="4"/>
      <c r="B32" s="28"/>
      <c r="D32" s="18"/>
      <c r="E32" s="16"/>
      <c r="F32" s="15"/>
      <c r="G32" s="15"/>
      <c r="H32" s="12"/>
      <c r="I32" s="12"/>
      <c r="J32" s="27"/>
      <c r="K32" s="30"/>
      <c r="L32" s="28"/>
      <c r="M32" s="28"/>
      <c r="Y32" s="17"/>
      <c r="Z32" s="9"/>
      <c r="AA32" s="9"/>
      <c r="AF32" s="9"/>
      <c r="AG32" s="9"/>
      <c r="AH32" s="9"/>
      <c r="AJ32" s="6"/>
    </row>
    <row r="33" spans="1:36" x14ac:dyDescent="0.25">
      <c r="A33" s="32">
        <v>40205</v>
      </c>
      <c r="B33" s="28">
        <v>133231</v>
      </c>
      <c r="C33" s="2" t="s">
        <v>63</v>
      </c>
      <c r="D33" s="18">
        <v>240820</v>
      </c>
      <c r="E33" s="30">
        <v>1</v>
      </c>
      <c r="F33" s="16">
        <v>0.52835729947368426</v>
      </c>
      <c r="G33" s="15">
        <v>0.10265227532631586</v>
      </c>
      <c r="H33" s="16">
        <v>31.952138115620301</v>
      </c>
      <c r="I33" s="27">
        <v>21.992009966429698</v>
      </c>
      <c r="J33" s="27">
        <v>17.274048852180453</v>
      </c>
      <c r="K33" s="27">
        <v>11.34008419599455</v>
      </c>
      <c r="L33" s="28">
        <v>27</v>
      </c>
      <c r="M33" s="28">
        <v>1</v>
      </c>
      <c r="N33" s="38">
        <v>924.72500000000002</v>
      </c>
      <c r="O33" s="37">
        <v>1002.5194999999999</v>
      </c>
      <c r="P33" s="37">
        <v>81.593249999999998</v>
      </c>
      <c r="Q33" s="37">
        <v>32.326000000000001</v>
      </c>
      <c r="R33" s="38">
        <v>488.60750000000002</v>
      </c>
      <c r="S33" s="37">
        <v>530.68324999999993</v>
      </c>
      <c r="T33" s="37">
        <v>43.152000000000001</v>
      </c>
      <c r="U33" s="37">
        <v>22.75225</v>
      </c>
      <c r="V33" s="38">
        <f t="shared" ref="V33:V44" si="9">(N33-R33)</f>
        <v>436.11750000000001</v>
      </c>
      <c r="W33" s="37">
        <f t="shared" ref="W33:W44" si="10">(O33-S33)</f>
        <v>471.83624999999995</v>
      </c>
      <c r="X33" s="37">
        <f t="shared" ref="X33:X44" si="11">(P33-T33)</f>
        <v>38.441249999999997</v>
      </c>
      <c r="Y33" s="37">
        <f t="shared" ref="Y33:Y44" si="12">(Q33-U33)</f>
        <v>9.5737500000000004</v>
      </c>
      <c r="Z33" s="9"/>
      <c r="AA33" s="9"/>
      <c r="AF33" s="9"/>
      <c r="AG33" s="9"/>
      <c r="AH33" s="9"/>
      <c r="AJ33" s="6"/>
    </row>
    <row r="34" spans="1:36" x14ac:dyDescent="0.25">
      <c r="A34" s="32">
        <v>40224</v>
      </c>
      <c r="B34" s="28">
        <v>142432</v>
      </c>
      <c r="C34" s="2" t="s">
        <v>63</v>
      </c>
      <c r="D34" s="18">
        <v>240825</v>
      </c>
      <c r="E34" s="30">
        <v>1</v>
      </c>
      <c r="F34" s="16">
        <v>0.63079391875939861</v>
      </c>
      <c r="G34" s="15">
        <v>0.12211523299060156</v>
      </c>
      <c r="H34" s="16">
        <v>40.78325297825188</v>
      </c>
      <c r="I34" s="27">
        <v>14.329696929848122</v>
      </c>
      <c r="J34" s="27">
        <v>24.649485440751882</v>
      </c>
      <c r="K34" s="15">
        <v>4.9721117580981211</v>
      </c>
      <c r="L34" s="28">
        <v>46</v>
      </c>
      <c r="M34" s="30">
        <v>2</v>
      </c>
      <c r="N34" s="38">
        <v>882.95675000000006</v>
      </c>
      <c r="O34" s="37">
        <v>1017.23225</v>
      </c>
      <c r="P34" s="37">
        <v>78.926999999999992</v>
      </c>
      <c r="Q34" s="37">
        <v>36.777250000000002</v>
      </c>
      <c r="R34" s="38">
        <v>465.18799999999999</v>
      </c>
      <c r="S34" s="37">
        <v>542.29099999999994</v>
      </c>
      <c r="T34" s="37">
        <v>41.374499999999998</v>
      </c>
      <c r="U34" s="37">
        <v>23.041</v>
      </c>
      <c r="V34" s="38">
        <f t="shared" si="9"/>
        <v>417.76875000000007</v>
      </c>
      <c r="W34" s="37">
        <f t="shared" si="10"/>
        <v>474.94125000000008</v>
      </c>
      <c r="X34" s="37">
        <f t="shared" si="11"/>
        <v>37.552499999999995</v>
      </c>
      <c r="Y34" s="37">
        <f t="shared" si="12"/>
        <v>13.736250000000002</v>
      </c>
      <c r="Z34" s="9"/>
      <c r="AA34" s="9"/>
      <c r="AF34" s="9"/>
      <c r="AG34" s="9"/>
      <c r="AH34" s="9"/>
      <c r="AJ34" s="6"/>
    </row>
    <row r="35" spans="1:36" x14ac:dyDescent="0.25">
      <c r="A35" s="32">
        <v>40253</v>
      </c>
      <c r="B35" s="28">
        <v>160039</v>
      </c>
      <c r="C35" s="2" t="s">
        <v>20</v>
      </c>
      <c r="D35" s="18">
        <v>240830</v>
      </c>
      <c r="E35" s="30">
        <v>1</v>
      </c>
      <c r="F35" s="16">
        <v>0.43670348221804511</v>
      </c>
      <c r="G35" s="27">
        <v>0.21581778263195495</v>
      </c>
      <c r="H35" s="16">
        <v>35.567072496203011</v>
      </c>
      <c r="I35" s="27">
        <v>23.39646993084699</v>
      </c>
      <c r="J35" s="15">
        <v>18.82677234451128</v>
      </c>
      <c r="K35" s="15">
        <v>12.064014567288719</v>
      </c>
      <c r="L35" s="28">
        <v>75</v>
      </c>
      <c r="M35" s="30">
        <v>3</v>
      </c>
      <c r="N35" s="38">
        <v>836.35149999999999</v>
      </c>
      <c r="O35" s="37">
        <v>918.07100000000003</v>
      </c>
      <c r="P35" s="36">
        <v>96.28400000000002</v>
      </c>
      <c r="Q35" s="37">
        <v>50.819499999999998</v>
      </c>
      <c r="R35" s="38">
        <v>435.35650000000004</v>
      </c>
      <c r="S35" s="37">
        <v>486.10474999999997</v>
      </c>
      <c r="T35" s="37">
        <v>51.092750000000002</v>
      </c>
      <c r="U35" s="37">
        <v>31.233250000000002</v>
      </c>
      <c r="V35" s="38">
        <f t="shared" si="9"/>
        <v>400.99499999999995</v>
      </c>
      <c r="W35" s="37">
        <f t="shared" si="10"/>
        <v>431.96625000000006</v>
      </c>
      <c r="X35" s="37">
        <f t="shared" si="11"/>
        <v>45.191250000000018</v>
      </c>
      <c r="Y35" s="37">
        <f t="shared" si="12"/>
        <v>19.586249999999996</v>
      </c>
      <c r="Z35" s="9"/>
      <c r="AA35" s="9"/>
      <c r="AF35" s="9"/>
      <c r="AG35" s="9"/>
      <c r="AH35" s="9"/>
      <c r="AJ35" s="6"/>
    </row>
    <row r="36" spans="1:36" x14ac:dyDescent="0.25">
      <c r="A36" s="32">
        <v>40274</v>
      </c>
      <c r="B36" s="28">
        <v>133111</v>
      </c>
      <c r="C36" s="2" t="s">
        <v>20</v>
      </c>
      <c r="D36" s="18">
        <v>240835</v>
      </c>
      <c r="E36" s="30">
        <v>1</v>
      </c>
      <c r="F36" s="16">
        <v>2.8251213794486212</v>
      </c>
      <c r="G36" s="27">
        <v>0.4762935218847118</v>
      </c>
      <c r="H36" s="16">
        <v>207.95559533054509</v>
      </c>
      <c r="I36" s="27">
        <v>48.753748117621583</v>
      </c>
      <c r="J36" s="15">
        <v>143.40233836992482</v>
      </c>
      <c r="K36" s="15">
        <v>27.578121768741866</v>
      </c>
      <c r="L36" s="28">
        <v>96</v>
      </c>
      <c r="M36" s="28">
        <v>4</v>
      </c>
      <c r="N36" s="38">
        <v>616.01025000000004</v>
      </c>
      <c r="O36" s="37">
        <v>659.92250000000001</v>
      </c>
      <c r="P36" s="36">
        <v>84.876249999999999</v>
      </c>
      <c r="Q36" s="37">
        <v>92.320999999999998</v>
      </c>
      <c r="R36" s="38">
        <v>313.02525000000003</v>
      </c>
      <c r="S36" s="37">
        <v>350.00749999999999</v>
      </c>
      <c r="T36" s="37">
        <v>43.048749999999998</v>
      </c>
      <c r="U36" s="37">
        <v>54.217249999999993</v>
      </c>
      <c r="V36" s="38">
        <f t="shared" si="9"/>
        <v>302.98500000000001</v>
      </c>
      <c r="W36" s="37">
        <f t="shared" si="10"/>
        <v>309.91500000000002</v>
      </c>
      <c r="X36" s="37">
        <f t="shared" si="11"/>
        <v>41.827500000000001</v>
      </c>
      <c r="Y36" s="37">
        <f t="shared" si="12"/>
        <v>38.103750000000005</v>
      </c>
      <c r="Z36" s="9"/>
      <c r="AA36" s="9"/>
      <c r="AF36" s="9"/>
      <c r="AG36" s="9"/>
      <c r="AH36" s="9"/>
      <c r="AJ36" s="6"/>
    </row>
    <row r="37" spans="1:36" x14ac:dyDescent="0.25">
      <c r="A37" s="32">
        <v>40310</v>
      </c>
      <c r="B37" s="28">
        <v>132629</v>
      </c>
      <c r="C37" s="2" t="s">
        <v>20</v>
      </c>
      <c r="D37" s="18">
        <v>240840</v>
      </c>
      <c r="E37" s="30">
        <v>1</v>
      </c>
      <c r="F37" s="16">
        <v>0.71705633499999999</v>
      </c>
      <c r="G37" s="27">
        <v>0.33701647745000002</v>
      </c>
      <c r="H37" s="16">
        <v>51.287050005798875</v>
      </c>
      <c r="I37" s="27">
        <v>49.452194498351126</v>
      </c>
      <c r="J37" s="15">
        <v>30.482981339022558</v>
      </c>
      <c r="K37" s="15">
        <v>22.500311254127443</v>
      </c>
      <c r="L37" s="28">
        <v>131</v>
      </c>
      <c r="M37" s="28">
        <v>5</v>
      </c>
      <c r="N37" s="38">
        <v>478.98325</v>
      </c>
      <c r="O37" s="37">
        <v>411.37425000000002</v>
      </c>
      <c r="P37" s="37">
        <v>76.907249999999991</v>
      </c>
      <c r="Q37" s="37">
        <v>199.50074999999998</v>
      </c>
      <c r="R37" s="38">
        <v>225.73449999999997</v>
      </c>
      <c r="S37" s="37">
        <v>193.56299999999999</v>
      </c>
      <c r="T37" s="37">
        <v>37.03725</v>
      </c>
      <c r="U37" s="37">
        <v>140.0445</v>
      </c>
      <c r="V37" s="38">
        <f t="shared" si="9"/>
        <v>253.24875000000003</v>
      </c>
      <c r="W37" s="37">
        <f t="shared" si="10"/>
        <v>217.81125000000003</v>
      </c>
      <c r="X37" s="37">
        <f t="shared" si="11"/>
        <v>39.86999999999999</v>
      </c>
      <c r="Y37" s="37">
        <f t="shared" si="12"/>
        <v>59.456249999999983</v>
      </c>
      <c r="Z37" s="9"/>
      <c r="AA37" s="9"/>
      <c r="AF37" s="9"/>
      <c r="AG37" s="9"/>
      <c r="AH37" s="9"/>
      <c r="AJ37" s="6"/>
    </row>
    <row r="38" spans="1:36" x14ac:dyDescent="0.25">
      <c r="A38" s="32">
        <v>40343</v>
      </c>
      <c r="B38" s="18">
        <v>125104</v>
      </c>
      <c r="C38" s="28" t="s">
        <v>64</v>
      </c>
      <c r="D38" s="30">
        <v>240845</v>
      </c>
      <c r="E38" s="30">
        <v>1</v>
      </c>
      <c r="F38" s="16">
        <v>3.7544500548872182</v>
      </c>
      <c r="G38" s="27">
        <v>1.2389685181127816</v>
      </c>
      <c r="H38" s="16">
        <v>233.15515591171678</v>
      </c>
      <c r="I38" s="27">
        <v>108.87692707028322</v>
      </c>
      <c r="J38" s="15">
        <v>250.41146700238096</v>
      </c>
      <c r="K38" s="15">
        <v>81.03373286570239</v>
      </c>
      <c r="L38" s="2">
        <v>165</v>
      </c>
      <c r="M38" s="28">
        <v>6</v>
      </c>
      <c r="N38" s="38">
        <v>372.12575000000004</v>
      </c>
      <c r="O38" s="37">
        <v>338.11524999999995</v>
      </c>
      <c r="P38" s="37">
        <v>77.608750000000001</v>
      </c>
      <c r="Q38" s="37">
        <v>71.323750000000004</v>
      </c>
      <c r="R38" s="38">
        <v>130.34074999999999</v>
      </c>
      <c r="S38" s="37">
        <v>128.52775</v>
      </c>
      <c r="T38" s="37">
        <v>35.736249999999998</v>
      </c>
      <c r="U38" s="37">
        <v>38.282499999999999</v>
      </c>
      <c r="V38" s="38">
        <f t="shared" si="9"/>
        <v>241.78500000000005</v>
      </c>
      <c r="W38" s="37">
        <f t="shared" si="10"/>
        <v>209.58749999999995</v>
      </c>
      <c r="X38" s="37">
        <f t="shared" si="11"/>
        <v>41.872500000000002</v>
      </c>
      <c r="Y38" s="37">
        <f t="shared" si="12"/>
        <v>33.041250000000005</v>
      </c>
      <c r="Z38" s="9"/>
      <c r="AA38" s="9"/>
      <c r="AF38" s="9"/>
      <c r="AG38" s="9"/>
      <c r="AH38" s="9"/>
      <c r="AJ38" s="6"/>
    </row>
    <row r="39" spans="1:36" x14ac:dyDescent="0.25">
      <c r="A39" s="32">
        <v>40373</v>
      </c>
      <c r="B39" s="2">
        <v>124817</v>
      </c>
      <c r="C39" s="2" t="s">
        <v>64</v>
      </c>
      <c r="D39" s="2">
        <v>240850</v>
      </c>
      <c r="E39" s="30">
        <v>1</v>
      </c>
      <c r="F39" s="16"/>
      <c r="G39" s="27"/>
      <c r="H39" s="16"/>
      <c r="I39" s="27"/>
      <c r="J39" s="15"/>
      <c r="K39" s="15"/>
      <c r="L39" s="2">
        <v>195</v>
      </c>
      <c r="M39" s="28">
        <v>7</v>
      </c>
      <c r="N39" s="38">
        <v>292.01375000000002</v>
      </c>
      <c r="O39" s="37">
        <v>366.20100000000002</v>
      </c>
      <c r="P39" s="37">
        <v>76.4345</v>
      </c>
      <c r="Q39" s="37">
        <v>88.371250000000003</v>
      </c>
      <c r="R39" s="38">
        <v>119.81</v>
      </c>
      <c r="S39" s="37">
        <v>158.27850000000001</v>
      </c>
      <c r="T39" s="37">
        <v>36.722000000000001</v>
      </c>
      <c r="U39" s="37">
        <v>46.161250000000003</v>
      </c>
      <c r="V39" s="38">
        <f t="shared" si="9"/>
        <v>172.20375000000001</v>
      </c>
      <c r="W39" s="37">
        <f t="shared" si="10"/>
        <v>207.92250000000001</v>
      </c>
      <c r="X39" s="37">
        <f t="shared" si="11"/>
        <v>39.712499999999999</v>
      </c>
      <c r="Y39" s="37">
        <f t="shared" si="12"/>
        <v>42.21</v>
      </c>
      <c r="Z39" s="9"/>
      <c r="AA39" s="9"/>
      <c r="AF39" s="9"/>
      <c r="AG39" s="9"/>
      <c r="AH39" s="9"/>
      <c r="AJ39" s="6"/>
    </row>
    <row r="40" spans="1:36" x14ac:dyDescent="0.25">
      <c r="A40" s="32">
        <v>40406</v>
      </c>
      <c r="B40" s="2">
        <v>125015</v>
      </c>
      <c r="C40" s="2" t="s">
        <v>64</v>
      </c>
      <c r="D40" s="2">
        <v>240855</v>
      </c>
      <c r="E40" s="30">
        <v>1</v>
      </c>
      <c r="F40" s="16">
        <v>4.6646197651629064</v>
      </c>
      <c r="G40" s="27">
        <v>1.236693093837093</v>
      </c>
      <c r="H40" s="16">
        <v>164.55263847080201</v>
      </c>
      <c r="I40" s="27">
        <v>67.248026765698</v>
      </c>
      <c r="J40" s="15">
        <v>112.09589441065164</v>
      </c>
      <c r="K40" s="15">
        <v>39.677379225848362</v>
      </c>
      <c r="L40" s="2">
        <v>228</v>
      </c>
      <c r="M40" s="28">
        <v>8</v>
      </c>
      <c r="N40" s="38">
        <v>413.82150000000001</v>
      </c>
      <c r="O40" s="37">
        <v>557.28700000000003</v>
      </c>
      <c r="P40" s="37">
        <v>84.954250000000002</v>
      </c>
      <c r="Q40" s="37">
        <v>72.891499999999994</v>
      </c>
      <c r="R40" s="38">
        <v>181.61024999999998</v>
      </c>
      <c r="S40" s="37">
        <v>270.60325</v>
      </c>
      <c r="T40" s="37">
        <v>42.946750000000002</v>
      </c>
      <c r="U40" s="37">
        <v>37.0715</v>
      </c>
      <c r="V40" s="38">
        <f t="shared" si="9"/>
        <v>232.21125000000004</v>
      </c>
      <c r="W40" s="37">
        <f t="shared" si="10"/>
        <v>286.68375000000003</v>
      </c>
      <c r="X40" s="37">
        <f t="shared" si="11"/>
        <v>42.0075</v>
      </c>
      <c r="Y40" s="37">
        <f t="shared" si="12"/>
        <v>35.819999999999993</v>
      </c>
      <c r="Z40" s="9"/>
      <c r="AA40" s="9"/>
      <c r="AF40" s="9"/>
      <c r="AG40" s="9"/>
      <c r="AH40" s="9"/>
      <c r="AJ40" s="6"/>
    </row>
    <row r="41" spans="1:36" x14ac:dyDescent="0.25">
      <c r="A41" s="32">
        <v>40442</v>
      </c>
      <c r="B41" s="2">
        <v>125219</v>
      </c>
      <c r="C41" s="2" t="s">
        <v>64</v>
      </c>
      <c r="D41" s="2">
        <v>240860</v>
      </c>
      <c r="E41" s="30">
        <v>1</v>
      </c>
      <c r="F41" s="16">
        <v>4.266728822299652</v>
      </c>
      <c r="G41" s="15">
        <v>0.69427336170034903</v>
      </c>
      <c r="H41" s="16">
        <v>331.98912268641118</v>
      </c>
      <c r="I41" s="15">
        <v>69.097093435588874</v>
      </c>
      <c r="J41" s="15">
        <v>258.37850518641119</v>
      </c>
      <c r="K41" s="15">
        <v>45.145099855588867</v>
      </c>
      <c r="L41" s="2">
        <v>264</v>
      </c>
      <c r="M41" s="28">
        <v>9</v>
      </c>
      <c r="N41" s="38">
        <v>403.44299999999998</v>
      </c>
      <c r="O41" s="37">
        <v>550.3075</v>
      </c>
      <c r="P41" s="37">
        <v>84.59575000000001</v>
      </c>
      <c r="Q41" s="37">
        <v>45.045249999999996</v>
      </c>
      <c r="R41" s="38">
        <v>167.05799999999999</v>
      </c>
      <c r="S41" s="37">
        <v>263.7475</v>
      </c>
      <c r="T41" s="37">
        <v>42.802</v>
      </c>
      <c r="U41" s="37">
        <v>22.18525</v>
      </c>
      <c r="V41" s="38">
        <f t="shared" si="9"/>
        <v>236.38499999999999</v>
      </c>
      <c r="W41" s="37">
        <f t="shared" si="10"/>
        <v>286.56</v>
      </c>
      <c r="X41" s="37">
        <f t="shared" si="11"/>
        <v>41.79375000000001</v>
      </c>
      <c r="Y41" s="37">
        <f t="shared" si="12"/>
        <v>22.859999999999996</v>
      </c>
      <c r="Z41" s="9"/>
      <c r="AA41" s="9"/>
      <c r="AF41" s="9"/>
      <c r="AG41" s="9"/>
      <c r="AH41" s="9"/>
      <c r="AJ41" s="6"/>
    </row>
    <row r="42" spans="1:36" x14ac:dyDescent="0.25">
      <c r="A42" s="32">
        <v>40463</v>
      </c>
      <c r="B42" s="2">
        <v>125240</v>
      </c>
      <c r="C42" s="2" t="s">
        <v>64</v>
      </c>
      <c r="D42" s="2">
        <v>240865</v>
      </c>
      <c r="E42" s="30">
        <v>1</v>
      </c>
      <c r="F42" s="16">
        <v>1.0301194285714284</v>
      </c>
      <c r="G42" s="15">
        <v>0.42620237542857148</v>
      </c>
      <c r="H42" s="16">
        <v>72.017747642857131</v>
      </c>
      <c r="I42" s="15">
        <v>42.385637381142864</v>
      </c>
      <c r="J42" s="15">
        <v>42.616422285714272</v>
      </c>
      <c r="K42" s="15">
        <v>21.773806048285717</v>
      </c>
      <c r="L42" s="2">
        <v>285</v>
      </c>
      <c r="M42" s="28">
        <v>10</v>
      </c>
      <c r="N42" s="38">
        <v>691.64799999999991</v>
      </c>
      <c r="O42" s="37">
        <v>737.70550000000003</v>
      </c>
      <c r="P42" s="37">
        <v>102.94524999999999</v>
      </c>
      <c r="Q42" s="37">
        <v>50.598500000000001</v>
      </c>
      <c r="R42" s="38">
        <v>355.39675</v>
      </c>
      <c r="S42" s="37">
        <v>386.78425000000004</v>
      </c>
      <c r="T42" s="37">
        <v>54.244</v>
      </c>
      <c r="U42" s="37">
        <v>30.213500000000003</v>
      </c>
      <c r="V42" s="38">
        <f t="shared" si="9"/>
        <v>336.25124999999991</v>
      </c>
      <c r="W42" s="37">
        <f t="shared" si="10"/>
        <v>350.92124999999999</v>
      </c>
      <c r="X42" s="37">
        <f t="shared" si="11"/>
        <v>48.701249999999987</v>
      </c>
      <c r="Y42" s="37">
        <f t="shared" si="12"/>
        <v>20.384999999999998</v>
      </c>
      <c r="Z42" s="9"/>
      <c r="AA42" s="9"/>
      <c r="AF42" s="9"/>
      <c r="AG42" s="9"/>
      <c r="AH42" s="9"/>
      <c r="AJ42" s="6"/>
    </row>
    <row r="43" spans="1:36" x14ac:dyDescent="0.25">
      <c r="A43" s="32">
        <v>40497</v>
      </c>
      <c r="B43" s="2">
        <v>134100</v>
      </c>
      <c r="C43" s="2" t="s">
        <v>64</v>
      </c>
      <c r="D43" s="2">
        <v>240870</v>
      </c>
      <c r="E43" s="2">
        <v>1</v>
      </c>
      <c r="F43" s="16">
        <v>0.85843285714285711</v>
      </c>
      <c r="G43" s="15">
        <v>0.29129488285714289</v>
      </c>
      <c r="H43" s="16">
        <v>40.95232196689895</v>
      </c>
      <c r="I43" s="15">
        <v>24.843761090101061</v>
      </c>
      <c r="J43" s="15">
        <v>24.32575650087108</v>
      </c>
      <c r="K43" s="15">
        <v>12.661989586128925</v>
      </c>
      <c r="L43" s="2">
        <v>319</v>
      </c>
      <c r="M43" s="28">
        <v>11</v>
      </c>
      <c r="N43" s="38">
        <v>806.01650000000006</v>
      </c>
      <c r="O43" s="37">
        <v>857.08624999999995</v>
      </c>
      <c r="P43" s="37">
        <v>104.5795</v>
      </c>
      <c r="Q43" s="37">
        <v>39.519750000000002</v>
      </c>
      <c r="R43" s="38">
        <v>415.28150000000005</v>
      </c>
      <c r="S43" s="37">
        <v>479.66</v>
      </c>
      <c r="T43" s="37">
        <v>55.045750000000005</v>
      </c>
      <c r="U43" s="37">
        <v>18.144750000000002</v>
      </c>
      <c r="V43" s="38">
        <f t="shared" si="9"/>
        <v>390.73500000000001</v>
      </c>
      <c r="W43" s="37">
        <f t="shared" si="10"/>
        <v>377.42624999999992</v>
      </c>
      <c r="X43" s="37">
        <f t="shared" si="11"/>
        <v>49.533749999999991</v>
      </c>
      <c r="Y43" s="37">
        <f t="shared" si="12"/>
        <v>21.375</v>
      </c>
      <c r="Z43" s="9"/>
      <c r="AA43" s="9"/>
      <c r="AF43" s="9"/>
      <c r="AG43" s="9"/>
      <c r="AH43" s="9"/>
      <c r="AJ43" s="6"/>
    </row>
    <row r="44" spans="1:36" x14ac:dyDescent="0.25">
      <c r="A44" s="32">
        <v>40527</v>
      </c>
      <c r="B44" s="2">
        <v>152329</v>
      </c>
      <c r="C44" s="2" t="s">
        <v>64</v>
      </c>
      <c r="D44" s="2">
        <v>240875</v>
      </c>
      <c r="E44" s="2">
        <v>1</v>
      </c>
      <c r="F44" s="16">
        <v>1.0110431428571429</v>
      </c>
      <c r="G44" s="15">
        <v>0.35768035714285701</v>
      </c>
      <c r="H44" s="16">
        <v>32.595903586236929</v>
      </c>
      <c r="I44" s="15">
        <v>26.826502484763068</v>
      </c>
      <c r="J44" s="15">
        <v>19.554248146341465</v>
      </c>
      <c r="K44" s="15">
        <v>14.394776219658542</v>
      </c>
      <c r="L44" s="2">
        <v>349</v>
      </c>
      <c r="M44" s="30">
        <v>12</v>
      </c>
      <c r="N44" s="38">
        <v>882.66250000000002</v>
      </c>
      <c r="O44" s="37">
        <v>950.42</v>
      </c>
      <c r="P44" s="37">
        <v>91.457499999999996</v>
      </c>
      <c r="Q44" s="37">
        <v>28.03575</v>
      </c>
      <c r="R44" s="38">
        <v>467.26749999999998</v>
      </c>
      <c r="S44" s="37">
        <v>524.11249999999995</v>
      </c>
      <c r="T44" s="37">
        <v>48.167499999999997</v>
      </c>
      <c r="U44" s="37">
        <v>16.988250000000001</v>
      </c>
      <c r="V44" s="38">
        <f t="shared" si="9"/>
        <v>415.39500000000004</v>
      </c>
      <c r="W44" s="37">
        <f t="shared" si="10"/>
        <v>426.3075</v>
      </c>
      <c r="X44" s="37">
        <f t="shared" si="11"/>
        <v>43.29</v>
      </c>
      <c r="Y44" s="37">
        <f t="shared" si="12"/>
        <v>11.047499999999999</v>
      </c>
      <c r="Z44" s="9"/>
      <c r="AA44" s="9"/>
      <c r="AF44" s="9"/>
      <c r="AG44" s="9"/>
      <c r="AH44" s="9"/>
      <c r="AJ44" s="6"/>
    </row>
    <row r="45" spans="1:36" x14ac:dyDescent="0.25">
      <c r="A45" s="32"/>
      <c r="B45" s="28"/>
      <c r="C45" s="2"/>
      <c r="D45" s="18"/>
      <c r="E45" s="16"/>
      <c r="F45" s="15"/>
      <c r="G45" s="16"/>
      <c r="H45" s="27"/>
      <c r="I45" s="27"/>
      <c r="J45" s="27"/>
      <c r="K45" s="28"/>
      <c r="L45" s="28"/>
      <c r="M45" s="28"/>
      <c r="V45" s="38">
        <f>(N45-R45)</f>
        <v>0</v>
      </c>
      <c r="W45" s="37">
        <f>(O45-S45)</f>
        <v>0</v>
      </c>
      <c r="X45" s="37">
        <f>(P45-T45)</f>
        <v>0</v>
      </c>
      <c r="Y45" s="37">
        <f>(Q45-U45)</f>
        <v>0</v>
      </c>
      <c r="Z45" s="9"/>
      <c r="AA45" s="9"/>
      <c r="AF45" s="9"/>
      <c r="AG45" s="9"/>
      <c r="AH45" s="9"/>
      <c r="AJ45" s="6"/>
    </row>
    <row r="46" spans="1:36" x14ac:dyDescent="0.25">
      <c r="A46" s="32"/>
      <c r="B46" s="28"/>
      <c r="C46" s="2"/>
      <c r="D46" s="18"/>
      <c r="E46" s="16"/>
      <c r="F46" s="15"/>
      <c r="G46" s="16"/>
      <c r="H46" s="15"/>
      <c r="I46" s="27"/>
      <c r="J46" s="27"/>
      <c r="K46" s="28"/>
      <c r="L46" s="28"/>
      <c r="M46" s="28"/>
      <c r="V46" s="38"/>
      <c r="W46" s="37"/>
      <c r="X46" s="37"/>
      <c r="Y46" s="37"/>
      <c r="Z46" s="9"/>
      <c r="AA46" s="9"/>
      <c r="AF46" s="9"/>
      <c r="AG46" s="9"/>
      <c r="AH46" s="9"/>
      <c r="AJ46" s="6"/>
    </row>
    <row r="47" spans="1:36" x14ac:dyDescent="0.25">
      <c r="A47" s="31">
        <v>40560</v>
      </c>
      <c r="B47" s="30">
        <v>131123</v>
      </c>
      <c r="C47" s="48" t="s">
        <v>64</v>
      </c>
      <c r="D47" s="18">
        <v>240880</v>
      </c>
      <c r="E47" s="28">
        <v>1</v>
      </c>
      <c r="F47" s="16">
        <v>0.2550716417910448</v>
      </c>
      <c r="G47" s="15">
        <v>0.33086435820895516</v>
      </c>
      <c r="H47" s="16">
        <v>23.39371343283582</v>
      </c>
      <c r="I47" s="27">
        <v>18.720436567164178</v>
      </c>
      <c r="J47" s="27">
        <v>12.530394402985076</v>
      </c>
      <c r="K47" s="27">
        <v>9.8084155970149265</v>
      </c>
      <c r="L47" s="30">
        <v>17</v>
      </c>
      <c r="M47" s="28">
        <v>1</v>
      </c>
      <c r="N47" s="17">
        <v>854.31725000000006</v>
      </c>
      <c r="O47" s="2">
        <v>916.05499999999995</v>
      </c>
      <c r="P47" s="2">
        <v>85.097750000000019</v>
      </c>
      <c r="Q47" s="2">
        <v>50.58625</v>
      </c>
      <c r="R47" s="17">
        <v>454.42475000000002</v>
      </c>
      <c r="S47" s="2">
        <v>492.60500000000002</v>
      </c>
      <c r="T47" s="2">
        <v>45.29525000000001</v>
      </c>
      <c r="U47" s="18">
        <v>26.30875</v>
      </c>
      <c r="V47" s="38">
        <f t="shared" ref="V47:Y50" si="13">(N47-R47)</f>
        <v>399.89250000000004</v>
      </c>
      <c r="W47" s="37">
        <f t="shared" si="13"/>
        <v>423.44999999999993</v>
      </c>
      <c r="X47" s="37">
        <f t="shared" si="13"/>
        <v>39.802500000000009</v>
      </c>
      <c r="Y47" s="37">
        <f t="shared" si="13"/>
        <v>24.2775</v>
      </c>
      <c r="Z47" s="9"/>
      <c r="AA47" s="9"/>
      <c r="AF47" s="9"/>
      <c r="AG47" s="9"/>
      <c r="AH47" s="9"/>
      <c r="AJ47" s="6"/>
    </row>
    <row r="48" spans="1:36" x14ac:dyDescent="0.25">
      <c r="A48" s="31">
        <v>40590</v>
      </c>
      <c r="B48" s="2">
        <v>140916</v>
      </c>
      <c r="C48" s="48" t="s">
        <v>64</v>
      </c>
      <c r="D48" s="18">
        <v>240885</v>
      </c>
      <c r="E48" s="28">
        <v>1</v>
      </c>
      <c r="F48" s="16">
        <v>0.2824007462686568</v>
      </c>
      <c r="G48" s="15">
        <v>0.19367225373134331</v>
      </c>
      <c r="H48" s="16">
        <v>28.458707462686576</v>
      </c>
      <c r="I48" s="27">
        <v>19.130282037313417</v>
      </c>
      <c r="J48" s="27">
        <v>14.930800746268662</v>
      </c>
      <c r="K48" s="27">
        <v>9.8616162537313379</v>
      </c>
      <c r="L48" s="30">
        <v>47</v>
      </c>
      <c r="M48" s="30">
        <v>2</v>
      </c>
      <c r="N48" s="17">
        <v>777.02424999999994</v>
      </c>
      <c r="O48" s="2">
        <v>855.84899999999993</v>
      </c>
      <c r="P48" s="2">
        <v>83.643500000000003</v>
      </c>
      <c r="Q48" s="2">
        <v>31.635000000000002</v>
      </c>
      <c r="R48" s="17">
        <v>402.8605</v>
      </c>
      <c r="S48" s="2">
        <v>443.05275</v>
      </c>
      <c r="T48" s="2">
        <v>43.120999999999995</v>
      </c>
      <c r="U48" s="2">
        <v>18.045000000000002</v>
      </c>
      <c r="V48" s="38">
        <f t="shared" si="13"/>
        <v>374.16374999999994</v>
      </c>
      <c r="W48" s="37">
        <f t="shared" si="13"/>
        <v>412.79624999999993</v>
      </c>
      <c r="X48" s="37">
        <f t="shared" si="13"/>
        <v>40.522500000000008</v>
      </c>
      <c r="Y48" s="37">
        <f t="shared" si="13"/>
        <v>13.59</v>
      </c>
      <c r="Z48" s="9"/>
      <c r="AA48" s="9"/>
      <c r="AF48" s="9"/>
      <c r="AG48" s="9"/>
      <c r="AH48" s="9"/>
      <c r="AJ48" s="6"/>
    </row>
    <row r="49" spans="1:36" x14ac:dyDescent="0.25">
      <c r="A49" s="32">
        <v>40616</v>
      </c>
      <c r="B49" s="2">
        <v>122058</v>
      </c>
      <c r="C49" s="48" t="s">
        <v>64</v>
      </c>
      <c r="D49" s="2">
        <v>240890</v>
      </c>
      <c r="E49" s="28">
        <v>1</v>
      </c>
      <c r="F49" s="16">
        <v>0.40082686567164183</v>
      </c>
      <c r="G49" s="15">
        <v>0.22173013432835811</v>
      </c>
      <c r="H49" s="16">
        <v>34.844608208955222</v>
      </c>
      <c r="I49" s="27">
        <v>21.222142791044767</v>
      </c>
      <c r="J49" s="27">
        <v>18.85708208955224</v>
      </c>
      <c r="K49" s="27">
        <v>10.842548910447759</v>
      </c>
      <c r="L49" s="28">
        <v>73</v>
      </c>
      <c r="M49" s="30">
        <v>3</v>
      </c>
      <c r="N49" s="17">
        <v>784.87049999999999</v>
      </c>
      <c r="O49" s="2">
        <v>940.55799999999999</v>
      </c>
      <c r="P49" s="2">
        <v>83.815750000000008</v>
      </c>
      <c r="Q49" s="2">
        <v>47.099000000000004</v>
      </c>
      <c r="R49" s="17">
        <v>414.91425000000004</v>
      </c>
      <c r="S49" s="2">
        <v>505.53174999999999</v>
      </c>
      <c r="T49" s="2">
        <v>44.103250000000003</v>
      </c>
      <c r="U49" s="2">
        <v>26.623999999999999</v>
      </c>
      <c r="V49" s="38">
        <f t="shared" si="13"/>
        <v>369.95624999999995</v>
      </c>
      <c r="W49" s="37">
        <f t="shared" si="13"/>
        <v>435.02625</v>
      </c>
      <c r="X49" s="37">
        <f t="shared" si="13"/>
        <v>39.712500000000006</v>
      </c>
      <c r="Y49" s="37">
        <f t="shared" si="13"/>
        <v>20.475000000000005</v>
      </c>
      <c r="Z49" s="9"/>
      <c r="AA49" s="9"/>
      <c r="AF49" s="9"/>
      <c r="AG49" s="9"/>
      <c r="AH49" s="9"/>
      <c r="AJ49" s="6"/>
    </row>
    <row r="50" spans="1:36" x14ac:dyDescent="0.25">
      <c r="A50" s="32">
        <v>40648</v>
      </c>
      <c r="B50" s="2">
        <v>120307</v>
      </c>
      <c r="C50" s="48" t="s">
        <v>63</v>
      </c>
      <c r="D50" s="2">
        <v>240895</v>
      </c>
      <c r="E50" s="28">
        <v>1</v>
      </c>
      <c r="F50" s="16">
        <v>0.46150565853658537</v>
      </c>
      <c r="G50" s="27">
        <v>0.17552598546341455</v>
      </c>
      <c r="H50" s="16">
        <v>32.398796052264807</v>
      </c>
      <c r="I50" s="27">
        <v>16.7504028177352</v>
      </c>
      <c r="J50" s="27">
        <v>18.059155947735192</v>
      </c>
      <c r="K50" s="27">
        <v>4.943609332881536</v>
      </c>
      <c r="L50" s="28">
        <v>105</v>
      </c>
      <c r="M50" s="28">
        <v>4</v>
      </c>
      <c r="N50" s="38">
        <v>788.51150000000007</v>
      </c>
      <c r="O50" s="37">
        <v>768.85300000000007</v>
      </c>
      <c r="P50" s="2">
        <v>82.488</v>
      </c>
      <c r="Q50" s="2">
        <v>46.949249999999999</v>
      </c>
      <c r="R50" s="17">
        <v>448.73900000000003</v>
      </c>
      <c r="S50" s="2">
        <v>403.19425000000001</v>
      </c>
      <c r="T50" s="2">
        <v>42.910500000000006</v>
      </c>
      <c r="U50" s="2">
        <v>23.031750000000002</v>
      </c>
      <c r="V50" s="38">
        <f t="shared" si="13"/>
        <v>339.77250000000004</v>
      </c>
      <c r="W50" s="37">
        <f t="shared" si="13"/>
        <v>365.65875000000005</v>
      </c>
      <c r="X50" s="37">
        <f t="shared" si="13"/>
        <v>39.577499999999993</v>
      </c>
      <c r="Y50" s="37">
        <f t="shared" si="13"/>
        <v>23.917499999999997</v>
      </c>
      <c r="Z50" s="9"/>
      <c r="AA50" s="9"/>
      <c r="AF50" s="9"/>
      <c r="AG50" s="9"/>
      <c r="AH50" s="9"/>
      <c r="AJ50" s="6"/>
    </row>
    <row r="51" spans="1:36" x14ac:dyDescent="0.25">
      <c r="A51" s="32">
        <v>40681</v>
      </c>
      <c r="B51" s="28">
        <v>122042</v>
      </c>
      <c r="C51" s="48" t="s">
        <v>20</v>
      </c>
      <c r="D51" s="2">
        <v>240900</v>
      </c>
      <c r="E51" s="28">
        <v>1</v>
      </c>
      <c r="F51" s="16">
        <v>0.84317182857142858</v>
      </c>
      <c r="G51" s="27">
        <v>0.20362790422857166</v>
      </c>
      <c r="H51" s="16">
        <v>35.261641970034844</v>
      </c>
      <c r="I51" s="27">
        <v>34.498515050365157</v>
      </c>
      <c r="J51" s="27">
        <v>22.652648085017422</v>
      </c>
      <c r="K51" s="27">
        <v>7.6847902521250191</v>
      </c>
      <c r="L51" s="28">
        <v>138</v>
      </c>
      <c r="M51" s="28">
        <v>5</v>
      </c>
      <c r="N51" s="17">
        <v>642.44450000000006</v>
      </c>
      <c r="O51" s="36">
        <v>778.15625</v>
      </c>
      <c r="P51" s="2">
        <v>78.765000000000001</v>
      </c>
      <c r="Q51" s="2">
        <v>103.26325</v>
      </c>
      <c r="R51" s="17">
        <v>340.40449999999998</v>
      </c>
      <c r="S51" s="2">
        <v>451.56875000000002</v>
      </c>
      <c r="T51" s="2">
        <v>40.908749999999998</v>
      </c>
      <c r="U51" s="2">
        <v>52.3795</v>
      </c>
      <c r="V51" s="38">
        <f t="shared" ref="V51:V57" si="14">(N51-R51)</f>
        <v>302.04000000000008</v>
      </c>
      <c r="W51" s="37">
        <f t="shared" ref="W51:W57" si="15">(O51-S51)</f>
        <v>326.58749999999998</v>
      </c>
      <c r="X51" s="37">
        <f t="shared" ref="X51:X57" si="16">(P51-T51)</f>
        <v>37.856250000000003</v>
      </c>
      <c r="Y51" s="37">
        <f t="shared" ref="Y51:Y57" si="17">(Q51-U51)</f>
        <v>50.883749999999999</v>
      </c>
      <c r="Z51" s="9"/>
      <c r="AA51" s="9"/>
      <c r="AF51" s="9"/>
      <c r="AG51" s="9"/>
      <c r="AH51" s="9"/>
      <c r="AJ51" s="6"/>
    </row>
    <row r="52" spans="1:36" x14ac:dyDescent="0.25">
      <c r="A52" s="32">
        <v>40710</v>
      </c>
      <c r="B52" s="28">
        <v>124033</v>
      </c>
      <c r="C52" s="48" t="s">
        <v>64</v>
      </c>
      <c r="D52" s="18">
        <v>22145</v>
      </c>
      <c r="E52" s="28">
        <v>1</v>
      </c>
      <c r="F52" s="16">
        <v>2.4799171428571429</v>
      </c>
      <c r="G52" s="27">
        <v>1.0021154411428568</v>
      </c>
      <c r="H52" s="16">
        <v>171.9627332522648</v>
      </c>
      <c r="I52" s="27">
        <v>75.018009899735176</v>
      </c>
      <c r="J52" s="27">
        <v>158.59795546341462</v>
      </c>
      <c r="K52" s="27">
        <v>39.856128991020675</v>
      </c>
      <c r="L52" s="28">
        <v>167</v>
      </c>
      <c r="M52" s="28">
        <v>6</v>
      </c>
      <c r="N52" s="17">
        <v>534.52600000000007</v>
      </c>
      <c r="O52" s="2">
        <v>487.43799999999999</v>
      </c>
      <c r="P52" s="2">
        <v>82.114499999999992</v>
      </c>
      <c r="Q52" s="2">
        <v>78.660249999999991</v>
      </c>
      <c r="R52" s="17">
        <v>251.791</v>
      </c>
      <c r="S52" s="2">
        <v>241.11924999999997</v>
      </c>
      <c r="T52" s="2">
        <v>41.985749999999996</v>
      </c>
      <c r="U52" s="2">
        <v>40.601500000000001</v>
      </c>
      <c r="V52" s="38">
        <f t="shared" si="14"/>
        <v>282.73500000000007</v>
      </c>
      <c r="W52" s="37">
        <f t="shared" si="15"/>
        <v>246.31875000000002</v>
      </c>
      <c r="X52" s="37">
        <f t="shared" si="16"/>
        <v>40.128749999999997</v>
      </c>
      <c r="Y52" s="37">
        <f t="shared" si="17"/>
        <v>38.058749999999989</v>
      </c>
    </row>
    <row r="53" spans="1:36" x14ac:dyDescent="0.25">
      <c r="A53" s="32">
        <v>40736</v>
      </c>
      <c r="B53" s="28">
        <v>122719</v>
      </c>
      <c r="C53" s="48" t="s">
        <v>64</v>
      </c>
      <c r="D53" s="18">
        <v>22150</v>
      </c>
      <c r="E53" s="28">
        <v>1</v>
      </c>
      <c r="F53" s="16">
        <v>3.3915023972125433</v>
      </c>
      <c r="G53" s="27">
        <v>0.87872733078745713</v>
      </c>
      <c r="H53" s="16">
        <v>266.94169959581876</v>
      </c>
      <c r="I53" s="27">
        <v>83.079897726181201</v>
      </c>
      <c r="J53" s="27">
        <v>153.49283429965155</v>
      </c>
      <c r="K53" s="27">
        <v>24.042011657142861</v>
      </c>
      <c r="L53" s="28">
        <v>193</v>
      </c>
      <c r="M53" s="28">
        <v>7</v>
      </c>
      <c r="N53" s="17">
        <v>398.52350000000001</v>
      </c>
      <c r="O53" s="2">
        <v>341.44450000000006</v>
      </c>
      <c r="P53" s="2">
        <v>72.921750000000003</v>
      </c>
      <c r="Q53" s="2">
        <v>46.213249999999995</v>
      </c>
      <c r="R53" s="17">
        <v>188.38475</v>
      </c>
      <c r="S53" s="2">
        <v>150.5095</v>
      </c>
      <c r="T53" s="2">
        <v>36.719250000000002</v>
      </c>
      <c r="U53" s="2">
        <v>26.311999999999998</v>
      </c>
      <c r="V53" s="38">
        <f t="shared" si="14"/>
        <v>210.13875000000002</v>
      </c>
      <c r="W53" s="37">
        <f t="shared" si="15"/>
        <v>190.93500000000006</v>
      </c>
      <c r="X53" s="37">
        <f t="shared" si="16"/>
        <v>36.202500000000001</v>
      </c>
      <c r="Y53" s="37">
        <f t="shared" si="17"/>
        <v>19.901249999999997</v>
      </c>
    </row>
    <row r="54" spans="1:36" x14ac:dyDescent="0.25">
      <c r="A54" s="32">
        <v>40770</v>
      </c>
      <c r="B54" s="28">
        <v>123513</v>
      </c>
      <c r="C54" s="48" t="s">
        <v>64</v>
      </c>
      <c r="D54" s="18">
        <v>22155</v>
      </c>
      <c r="E54" s="28">
        <v>1</v>
      </c>
      <c r="F54" s="16">
        <v>4.6496403832752611</v>
      </c>
      <c r="G54" s="27">
        <v>0.56255178472473855</v>
      </c>
      <c r="H54" s="16">
        <v>124.86032017944251</v>
      </c>
      <c r="I54" s="15">
        <v>71.56296379855749</v>
      </c>
      <c r="J54" s="27">
        <v>86.016233393728214</v>
      </c>
      <c r="K54" s="27">
        <v>21.298293629440188</v>
      </c>
      <c r="L54" s="28">
        <v>227</v>
      </c>
      <c r="M54" s="28">
        <v>8</v>
      </c>
      <c r="N54" s="17">
        <v>495.33125000000001</v>
      </c>
      <c r="O54" s="2">
        <v>488.03075000000001</v>
      </c>
      <c r="P54" s="2">
        <v>82.976500000000001</v>
      </c>
      <c r="Q54" s="2">
        <v>76.510249999999999</v>
      </c>
      <c r="R54" s="17">
        <v>220.74125000000001</v>
      </c>
      <c r="S54" s="2">
        <v>219.66199999999998</v>
      </c>
      <c r="T54" s="2">
        <v>40.395250000000004</v>
      </c>
      <c r="U54" s="2">
        <v>49.690249999999999</v>
      </c>
      <c r="V54" s="38">
        <f t="shared" si="14"/>
        <v>274.59000000000003</v>
      </c>
      <c r="W54" s="37">
        <f t="shared" si="15"/>
        <v>268.36875000000003</v>
      </c>
      <c r="X54" s="37">
        <f t="shared" si="16"/>
        <v>42.581249999999997</v>
      </c>
      <c r="Y54" s="37">
        <f t="shared" si="17"/>
        <v>26.82</v>
      </c>
    </row>
    <row r="55" spans="1:36" x14ac:dyDescent="0.25">
      <c r="A55" s="61">
        <v>40798</v>
      </c>
      <c r="B55" s="28">
        <v>123615</v>
      </c>
      <c r="C55" s="48" t="s">
        <v>64</v>
      </c>
      <c r="D55" s="2">
        <v>22161</v>
      </c>
      <c r="E55" s="28">
        <v>1</v>
      </c>
      <c r="F55" s="16">
        <v>0.75351328571428555</v>
      </c>
      <c r="G55" s="27">
        <v>0.38526466628571421</v>
      </c>
      <c r="H55" s="16">
        <v>69.086377531358877</v>
      </c>
      <c r="I55" s="15">
        <v>41.626093364641108</v>
      </c>
      <c r="J55" s="27">
        <v>43.250708785714281</v>
      </c>
      <c r="K55" s="15">
        <v>15.21677782593763</v>
      </c>
      <c r="L55" s="28">
        <v>255</v>
      </c>
      <c r="M55" s="28">
        <v>9</v>
      </c>
      <c r="N55" s="17">
        <v>560.61249999999995</v>
      </c>
      <c r="O55" s="2">
        <v>572.95624999999995</v>
      </c>
      <c r="P55" s="2">
        <v>83.768749999999997</v>
      </c>
      <c r="Q55" s="2">
        <v>39.987750000000005</v>
      </c>
      <c r="R55" s="17">
        <v>271.97125</v>
      </c>
      <c r="S55" s="2">
        <v>286.32875000000001</v>
      </c>
      <c r="T55" s="2">
        <v>42.042499999999997</v>
      </c>
      <c r="U55" s="2">
        <v>20.423999999999999</v>
      </c>
      <c r="V55" s="38">
        <f t="shared" si="14"/>
        <v>288.64124999999996</v>
      </c>
      <c r="W55" s="37">
        <f t="shared" si="15"/>
        <v>286.62749999999994</v>
      </c>
      <c r="X55" s="37">
        <f t="shared" si="16"/>
        <v>41.72625</v>
      </c>
      <c r="Y55" s="37">
        <f t="shared" si="17"/>
        <v>19.563750000000006</v>
      </c>
    </row>
    <row r="56" spans="1:36" x14ac:dyDescent="0.25">
      <c r="A56" s="32">
        <v>40827</v>
      </c>
      <c r="B56" s="28">
        <v>142500</v>
      </c>
      <c r="C56" s="48" t="s">
        <v>64</v>
      </c>
      <c r="D56" s="2">
        <v>22167</v>
      </c>
      <c r="E56" s="28">
        <v>1</v>
      </c>
      <c r="F56" s="16">
        <v>0.84412564285714264</v>
      </c>
      <c r="G56" s="15">
        <v>0.35487614314285715</v>
      </c>
      <c r="H56" s="16">
        <v>58.821236932926823</v>
      </c>
      <c r="I56" s="15">
        <v>23.361943315073177</v>
      </c>
      <c r="J56" s="27">
        <v>38.486143853658518</v>
      </c>
      <c r="K56" s="15">
        <v>15.740177364341468</v>
      </c>
      <c r="L56" s="28">
        <v>284</v>
      </c>
      <c r="M56" s="28">
        <v>10</v>
      </c>
      <c r="N56" s="17">
        <v>795.77375000000006</v>
      </c>
      <c r="O56" s="2">
        <v>741.28724999999997</v>
      </c>
      <c r="P56" s="2">
        <v>92.641999999999996</v>
      </c>
      <c r="Q56" s="2">
        <v>32.726500000000001</v>
      </c>
      <c r="R56" s="17">
        <v>420.48500000000001</v>
      </c>
      <c r="S56" s="2">
        <v>399.90599999999995</v>
      </c>
      <c r="T56" s="2">
        <v>49.453249999999997</v>
      </c>
      <c r="U56" s="2">
        <v>20.238999999999997</v>
      </c>
      <c r="V56" s="38">
        <f t="shared" si="14"/>
        <v>375.28875000000005</v>
      </c>
      <c r="W56" s="37">
        <f t="shared" si="15"/>
        <v>341.38125000000002</v>
      </c>
      <c r="X56" s="37">
        <f t="shared" si="16"/>
        <v>43.188749999999999</v>
      </c>
      <c r="Y56" s="37">
        <f t="shared" si="17"/>
        <v>12.487500000000004</v>
      </c>
    </row>
    <row r="57" spans="1:36" x14ac:dyDescent="0.25">
      <c r="A57" s="32">
        <v>40865</v>
      </c>
      <c r="B57" s="28">
        <v>140121</v>
      </c>
      <c r="C57" s="48" t="s">
        <v>64</v>
      </c>
      <c r="D57" s="18">
        <v>22173</v>
      </c>
      <c r="E57" s="28">
        <v>1</v>
      </c>
      <c r="F57" s="16">
        <v>0.65813185714285694</v>
      </c>
      <c r="G57" s="15">
        <v>0.32734906285714299</v>
      </c>
      <c r="H57" s="16">
        <v>65.724957892857134</v>
      </c>
      <c r="I57" s="15">
        <v>15.892024412142867</v>
      </c>
      <c r="J57" s="27">
        <v>40.615796821428567</v>
      </c>
      <c r="K57" s="15">
        <v>12.668609033571439</v>
      </c>
      <c r="L57" s="28">
        <v>322</v>
      </c>
      <c r="M57" s="28">
        <v>11</v>
      </c>
      <c r="N57" s="17">
        <v>860.4297499999999</v>
      </c>
      <c r="O57" s="2">
        <v>754.35599999999999</v>
      </c>
      <c r="P57" s="2">
        <v>101.05125</v>
      </c>
      <c r="Q57" s="2">
        <v>25.575749999999999</v>
      </c>
      <c r="R57" s="17">
        <v>446.98099999999999</v>
      </c>
      <c r="S57" s="2">
        <v>399.94725</v>
      </c>
      <c r="T57" s="2">
        <v>53.7</v>
      </c>
      <c r="U57" s="2">
        <v>18.567</v>
      </c>
      <c r="V57" s="38">
        <f t="shared" si="14"/>
        <v>413.4487499999999</v>
      </c>
      <c r="W57" s="37">
        <f t="shared" si="15"/>
        <v>354.40875</v>
      </c>
      <c r="X57" s="37">
        <f t="shared" si="16"/>
        <v>47.351249999999993</v>
      </c>
      <c r="Y57" s="37">
        <f t="shared" si="17"/>
        <v>7.0087499999999991</v>
      </c>
    </row>
    <row r="58" spans="1:36" x14ac:dyDescent="0.25">
      <c r="A58" s="32">
        <v>40889</v>
      </c>
      <c r="B58" s="28">
        <v>133522</v>
      </c>
      <c r="C58" s="14" t="s">
        <v>64</v>
      </c>
      <c r="D58" s="2">
        <v>22178</v>
      </c>
      <c r="E58" s="28">
        <v>1</v>
      </c>
      <c r="F58" s="16">
        <v>0.60435264808362377</v>
      </c>
      <c r="G58" s="15">
        <v>0.25658615791637635</v>
      </c>
      <c r="H58" s="16">
        <v>31.059605525261333</v>
      </c>
      <c r="I58" s="15">
        <v>24.967642926738669</v>
      </c>
      <c r="J58" s="27">
        <v>18.079758878919861</v>
      </c>
      <c r="K58" s="27">
        <v>11.551673433080136</v>
      </c>
      <c r="L58" s="28">
        <v>346</v>
      </c>
      <c r="M58" s="30">
        <v>12</v>
      </c>
      <c r="N58" s="17">
        <v>997.71749999999997</v>
      </c>
      <c r="O58" s="36">
        <v>829.11749999999995</v>
      </c>
      <c r="P58" s="2">
        <v>98.013000000000005</v>
      </c>
      <c r="Q58" s="2">
        <v>21.98</v>
      </c>
      <c r="R58" s="17">
        <v>516.4425</v>
      </c>
      <c r="S58" s="2">
        <v>443.01749999999998</v>
      </c>
      <c r="T58" s="2">
        <v>52.079250000000002</v>
      </c>
      <c r="U58" s="2">
        <v>13.205</v>
      </c>
      <c r="V58" s="38">
        <f>(N58-R58)</f>
        <v>481.27499999999998</v>
      </c>
      <c r="W58" s="37">
        <f>(O58-S58)</f>
        <v>386.09999999999997</v>
      </c>
      <c r="X58" s="37">
        <f>(P58-T58)</f>
        <v>45.933750000000003</v>
      </c>
      <c r="Y58" s="37">
        <f>(Q58-U58)</f>
        <v>8.7750000000000004</v>
      </c>
    </row>
    <row r="59" spans="1:36" x14ac:dyDescent="0.25">
      <c r="A59" s="32"/>
      <c r="B59" s="28"/>
      <c r="C59" s="2"/>
      <c r="D59" s="18"/>
      <c r="E59" s="16"/>
      <c r="F59" s="15"/>
      <c r="G59" s="16"/>
      <c r="H59" s="15"/>
      <c r="I59" s="27"/>
      <c r="J59" s="15"/>
      <c r="K59" s="28"/>
      <c r="L59" s="28"/>
      <c r="M59" s="28"/>
      <c r="O59" s="36"/>
    </row>
    <row r="60" spans="1:36" x14ac:dyDescent="0.25">
      <c r="A60" s="32"/>
      <c r="B60" s="28"/>
      <c r="C60" s="2"/>
      <c r="D60" s="18"/>
      <c r="E60" s="16"/>
      <c r="F60" s="15"/>
      <c r="G60" s="19"/>
      <c r="H60" s="15"/>
      <c r="I60" s="27"/>
      <c r="J60" s="15"/>
      <c r="K60" s="28"/>
      <c r="L60" s="28"/>
      <c r="M60" s="28"/>
    </row>
    <row r="61" spans="1:36" x14ac:dyDescent="0.25">
      <c r="A61" s="32"/>
      <c r="B61" s="28"/>
      <c r="C61" s="2"/>
      <c r="D61" s="18"/>
      <c r="E61" s="16"/>
      <c r="F61" s="27"/>
      <c r="G61" s="16"/>
      <c r="H61" s="15"/>
      <c r="I61" s="27"/>
      <c r="J61" s="15"/>
      <c r="K61" s="28"/>
      <c r="L61" s="28"/>
      <c r="M61" s="28"/>
    </row>
    <row r="62" spans="1:36" x14ac:dyDescent="0.25">
      <c r="A62" s="32"/>
      <c r="B62" s="28"/>
      <c r="C62" s="2"/>
      <c r="D62" s="18"/>
      <c r="E62" s="16"/>
      <c r="F62" s="27"/>
      <c r="G62" s="16"/>
      <c r="H62" s="15"/>
      <c r="I62" s="27"/>
      <c r="J62" s="15"/>
      <c r="K62" s="28"/>
      <c r="L62" s="28"/>
      <c r="M62" s="28"/>
    </row>
    <row r="63" spans="1:36" x14ac:dyDescent="0.25">
      <c r="A63" s="32"/>
      <c r="B63" s="28"/>
      <c r="C63" s="2"/>
      <c r="D63" s="18"/>
      <c r="E63" s="16"/>
      <c r="F63" s="15"/>
      <c r="G63" s="16"/>
      <c r="H63" s="34"/>
      <c r="I63" s="33"/>
      <c r="J63" s="15"/>
      <c r="K63" s="28"/>
      <c r="L63" s="28"/>
      <c r="M63" s="28"/>
    </row>
    <row r="64" spans="1:36" x14ac:dyDescent="0.25">
      <c r="A64" s="32"/>
      <c r="B64" s="18"/>
      <c r="C64" s="28"/>
      <c r="D64" s="16"/>
      <c r="E64" s="16"/>
      <c r="F64" s="27"/>
      <c r="G64" s="16"/>
      <c r="H64" s="15"/>
      <c r="I64" s="27"/>
      <c r="J64" s="15"/>
      <c r="K64" s="28"/>
      <c r="L64" s="2"/>
      <c r="M64" s="28"/>
    </row>
    <row r="65" spans="1:13" x14ac:dyDescent="0.25">
      <c r="A65" s="2"/>
      <c r="B65" s="2"/>
      <c r="C65" s="2"/>
      <c r="D65" s="2"/>
      <c r="E65" s="16"/>
      <c r="F65" s="27"/>
      <c r="G65" s="16"/>
      <c r="H65" s="15"/>
      <c r="I65" s="27"/>
      <c r="J65" s="15"/>
      <c r="K65" s="28"/>
      <c r="L65" s="2"/>
      <c r="M65" s="28"/>
    </row>
    <row r="66" spans="1:13" x14ac:dyDescent="0.25">
      <c r="A66" s="2"/>
      <c r="B66" s="2"/>
      <c r="C66" s="2"/>
      <c r="D66" s="2"/>
      <c r="E66" s="16"/>
      <c r="F66" s="27"/>
      <c r="G66" s="16"/>
      <c r="H66" s="15"/>
      <c r="I66" s="27"/>
      <c r="J66" s="15"/>
      <c r="K66" s="28"/>
      <c r="L66" s="2"/>
      <c r="M66" s="28"/>
    </row>
    <row r="67" spans="1:13" x14ac:dyDescent="0.25">
      <c r="A67" s="2"/>
      <c r="B67" s="2"/>
      <c r="C67" s="2"/>
      <c r="D67" s="2"/>
      <c r="E67" s="16"/>
      <c r="F67" s="27"/>
      <c r="G67" s="16"/>
      <c r="H67" s="34"/>
      <c r="I67" s="33"/>
      <c r="J67" s="15"/>
      <c r="K67" s="28"/>
      <c r="L67" s="2"/>
      <c r="M67" s="28"/>
    </row>
    <row r="68" spans="1:13" x14ac:dyDescent="0.25">
      <c r="A68" s="2"/>
      <c r="B68" s="2"/>
      <c r="C68" s="2"/>
      <c r="D68" s="2"/>
      <c r="E68" s="16"/>
      <c r="F68" s="27"/>
      <c r="G68" s="16"/>
      <c r="H68" s="15"/>
      <c r="I68" s="16"/>
      <c r="J68" s="15"/>
      <c r="K68" s="28"/>
      <c r="L68" s="2"/>
      <c r="M68" s="28"/>
    </row>
    <row r="69" spans="1:13" x14ac:dyDescent="0.25">
      <c r="A69" s="2"/>
      <c r="B69" s="2"/>
      <c r="C69" s="2"/>
      <c r="D69" s="2"/>
      <c r="E69" s="16"/>
      <c r="F69" s="27"/>
      <c r="G69" s="16"/>
      <c r="H69" s="15"/>
      <c r="I69" s="27"/>
      <c r="J69" s="15"/>
      <c r="K69" s="28"/>
      <c r="L69" s="2"/>
      <c r="M69" s="28"/>
    </row>
    <row r="70" spans="1:13" x14ac:dyDescent="0.25">
      <c r="A70" s="2"/>
      <c r="B70" s="2"/>
      <c r="C70" s="2"/>
      <c r="D70" s="2"/>
      <c r="E70" s="16"/>
      <c r="F70" s="27"/>
      <c r="G70" s="16"/>
      <c r="H70" s="15"/>
      <c r="I70" s="27"/>
      <c r="J70" s="15"/>
      <c r="K70" s="28"/>
      <c r="L70" s="2"/>
      <c r="M70" s="28"/>
    </row>
    <row r="71" spans="1:13" x14ac:dyDescent="0.25">
      <c r="A71" s="2"/>
      <c r="B71" s="2"/>
      <c r="C71" s="2"/>
      <c r="D71" s="2"/>
      <c r="E71" s="16"/>
      <c r="F71" s="27"/>
      <c r="G71" s="27"/>
      <c r="H71" s="15"/>
      <c r="I71" s="27"/>
      <c r="J71" s="15"/>
      <c r="K71" s="28"/>
      <c r="L71" s="2"/>
      <c r="M71" s="28"/>
    </row>
    <row r="72" spans="1:13" x14ac:dyDescent="0.25">
      <c r="A72" s="2"/>
      <c r="B72" s="2"/>
      <c r="C72" s="2"/>
      <c r="D72" s="2"/>
      <c r="E72" s="16"/>
      <c r="F72" s="27"/>
      <c r="G72" s="16"/>
      <c r="H72" s="15"/>
      <c r="I72" s="27"/>
      <c r="J72" s="15"/>
      <c r="K72" s="28"/>
      <c r="L72" s="2"/>
      <c r="M72" s="28"/>
    </row>
    <row r="73" spans="1:13" x14ac:dyDescent="0.25">
      <c r="A73" s="2"/>
      <c r="B73" s="2"/>
      <c r="C73" s="2"/>
      <c r="D73" s="2"/>
      <c r="E73" s="16"/>
      <c r="F73" s="27"/>
      <c r="G73" s="16"/>
      <c r="H73" s="15"/>
      <c r="I73" s="27"/>
      <c r="J73" s="15"/>
      <c r="K73" s="28"/>
      <c r="L73" s="2"/>
      <c r="M73" s="28"/>
    </row>
    <row r="74" spans="1:13" x14ac:dyDescent="0.25">
      <c r="A74" s="2"/>
      <c r="B74" s="2"/>
      <c r="C74" s="2"/>
      <c r="D74" s="2"/>
      <c r="F74" s="2"/>
      <c r="G74" s="2"/>
      <c r="H74" s="2"/>
      <c r="I74" s="2"/>
      <c r="J74" s="2"/>
      <c r="K74" s="2"/>
      <c r="L74" s="2"/>
      <c r="M74" s="28"/>
    </row>
    <row r="75" spans="1:13" x14ac:dyDescent="0.25">
      <c r="A75" s="2"/>
      <c r="B75" s="2"/>
      <c r="C75" s="2"/>
      <c r="D75" s="2"/>
      <c r="F75" s="2"/>
      <c r="G75" s="2"/>
      <c r="H75" s="2"/>
      <c r="I75" s="2"/>
      <c r="J75" s="2"/>
      <c r="K75" s="2"/>
      <c r="L75" s="2"/>
      <c r="M75" s="28"/>
    </row>
    <row r="76" spans="1:13" x14ac:dyDescent="0.25">
      <c r="A76" s="2"/>
      <c r="B76" s="2"/>
      <c r="C76" s="2"/>
      <c r="D76" s="2"/>
      <c r="F76" s="2"/>
      <c r="G76" s="2"/>
      <c r="H76" s="2"/>
      <c r="I76" s="2"/>
      <c r="J76" s="2"/>
      <c r="K76" s="2"/>
      <c r="L76" s="2"/>
      <c r="M76" s="28"/>
    </row>
    <row r="77" spans="1:13" x14ac:dyDescent="0.25">
      <c r="A77" s="2"/>
      <c r="B77" s="2"/>
      <c r="C77" s="2"/>
      <c r="D77" s="2"/>
      <c r="F77" s="2"/>
      <c r="G77" s="2"/>
      <c r="H77" s="2"/>
      <c r="I77" s="2"/>
      <c r="J77" s="2"/>
      <c r="K77" s="2"/>
      <c r="L77" s="2"/>
      <c r="M77" s="28"/>
    </row>
    <row r="78" spans="1:13" x14ac:dyDescent="0.25">
      <c r="A78" s="2"/>
      <c r="B78" s="2"/>
      <c r="C78" s="2"/>
      <c r="D78" s="2"/>
      <c r="F78" s="2"/>
      <c r="G78" s="2"/>
      <c r="H78" s="2"/>
      <c r="I78" s="2"/>
      <c r="J78" s="2"/>
      <c r="K78" s="2"/>
      <c r="L78" s="2"/>
      <c r="M78" s="28"/>
    </row>
    <row r="79" spans="1:13" x14ac:dyDescent="0.25">
      <c r="A79" s="2"/>
      <c r="B79" s="2"/>
      <c r="C79" s="2"/>
      <c r="D79" s="2"/>
      <c r="F79" s="2"/>
      <c r="G79" s="2"/>
      <c r="H79" s="2"/>
      <c r="I79" s="2"/>
      <c r="J79" s="2"/>
      <c r="K79" s="2"/>
      <c r="L79" s="2"/>
      <c r="M79" s="28"/>
    </row>
    <row r="80" spans="1:13" x14ac:dyDescent="0.25">
      <c r="A80" s="2"/>
      <c r="B80" s="2"/>
      <c r="C80" s="2"/>
      <c r="D80" s="2"/>
      <c r="F80" s="2"/>
      <c r="G80" s="2"/>
      <c r="H80" s="2"/>
      <c r="I80" s="2"/>
      <c r="J80" s="2"/>
      <c r="K80" s="2"/>
      <c r="L80" s="2"/>
      <c r="M80" s="28"/>
    </row>
    <row r="81" spans="1:13" x14ac:dyDescent="0.25">
      <c r="A81" s="2"/>
      <c r="B81" s="2"/>
      <c r="C81" s="2"/>
      <c r="D81" s="2"/>
      <c r="F81" s="2"/>
      <c r="G81" s="2"/>
      <c r="H81" s="2"/>
      <c r="I81" s="2"/>
      <c r="J81" s="2"/>
      <c r="K81" s="2"/>
      <c r="L81" s="2"/>
      <c r="M81" s="28"/>
    </row>
    <row r="82" spans="1:13" x14ac:dyDescent="0.25">
      <c r="A82" s="2"/>
      <c r="B82" s="2"/>
      <c r="C82" s="2"/>
      <c r="D82" s="2"/>
      <c r="F82" s="2"/>
      <c r="G82" s="2"/>
      <c r="H82" s="2"/>
      <c r="I82" s="2"/>
      <c r="J82" s="2"/>
      <c r="K82" s="2"/>
      <c r="L82" s="2"/>
      <c r="M82" s="28"/>
    </row>
    <row r="83" spans="1:13" x14ac:dyDescent="0.25">
      <c r="A83" s="2"/>
      <c r="B83" s="2"/>
      <c r="C83" s="2"/>
      <c r="D83" s="2"/>
      <c r="F83" s="2"/>
      <c r="G83" s="2"/>
      <c r="H83" s="2"/>
      <c r="I83" s="2"/>
      <c r="J83" s="2"/>
      <c r="K83" s="2"/>
      <c r="L83" s="2"/>
      <c r="M83" s="28"/>
    </row>
    <row r="84" spans="1:13" x14ac:dyDescent="0.25">
      <c r="A84" s="2"/>
      <c r="B84" s="2"/>
      <c r="C84" s="2"/>
      <c r="D84" s="2"/>
      <c r="F84" s="2"/>
      <c r="G84" s="2"/>
      <c r="H84" s="2"/>
      <c r="I84" s="2"/>
      <c r="J84" s="2"/>
      <c r="K84" s="2"/>
      <c r="L84" s="2"/>
      <c r="M84" s="28"/>
    </row>
    <row r="85" spans="1:13" x14ac:dyDescent="0.25">
      <c r="A85" s="2"/>
      <c r="B85" s="2"/>
      <c r="C85" s="2"/>
      <c r="D85" s="2"/>
      <c r="F85" s="2"/>
      <c r="G85" s="2"/>
      <c r="H85" s="2"/>
      <c r="I85" s="2"/>
      <c r="J85" s="2"/>
      <c r="K85" s="2"/>
      <c r="L85" s="2"/>
      <c r="M85" s="28"/>
    </row>
    <row r="86" spans="1:13" x14ac:dyDescent="0.25">
      <c r="A86" s="2"/>
      <c r="B86" s="2"/>
      <c r="C86" s="2"/>
      <c r="D86" s="2"/>
      <c r="F86" s="2"/>
      <c r="G86" s="2"/>
      <c r="H86" s="2"/>
      <c r="I86" s="2"/>
      <c r="J86" s="2"/>
      <c r="K86" s="2"/>
      <c r="L86" s="2"/>
      <c r="M86" s="28"/>
    </row>
    <row r="87" spans="1:13" x14ac:dyDescent="0.25">
      <c r="A87" s="2"/>
      <c r="B87" s="2"/>
      <c r="C87" s="2"/>
      <c r="D87" s="2"/>
      <c r="F87" s="2"/>
      <c r="G87" s="2"/>
      <c r="H87" s="2"/>
      <c r="I87" s="2"/>
      <c r="J87" s="2"/>
      <c r="K87" s="2"/>
      <c r="L87" s="2"/>
      <c r="M87" s="28"/>
    </row>
    <row r="88" spans="1:13" x14ac:dyDescent="0.25">
      <c r="A88" s="2"/>
      <c r="B88" s="2"/>
      <c r="C88" s="2"/>
      <c r="D88" s="2"/>
      <c r="F88" s="2"/>
      <c r="G88" s="2"/>
      <c r="H88" s="2"/>
      <c r="I88" s="2"/>
      <c r="J88" s="2"/>
      <c r="K88" s="2"/>
      <c r="L88" s="2"/>
      <c r="M88" s="28"/>
    </row>
    <row r="89" spans="1:13" x14ac:dyDescent="0.25">
      <c r="A89" s="2"/>
      <c r="B89" s="2"/>
      <c r="C89" s="2"/>
      <c r="D89" s="2"/>
      <c r="F89" s="2"/>
      <c r="G89" s="2"/>
      <c r="H89" s="2"/>
      <c r="I89" s="2"/>
      <c r="J89" s="2"/>
      <c r="K89" s="2"/>
      <c r="L89" s="2"/>
      <c r="M89" s="28"/>
    </row>
    <row r="90" spans="1:13" x14ac:dyDescent="0.25">
      <c r="A90" s="2"/>
      <c r="B90" s="2"/>
      <c r="C90" s="2"/>
      <c r="D90" s="2"/>
      <c r="F90" s="2"/>
      <c r="G90" s="2"/>
      <c r="H90" s="2"/>
      <c r="I90" s="2"/>
      <c r="J90" s="2"/>
      <c r="K90" s="2"/>
      <c r="L90" s="2"/>
      <c r="M90" s="28"/>
    </row>
    <row r="91" spans="1:13" x14ac:dyDescent="0.25">
      <c r="A91" s="2"/>
      <c r="B91" s="2"/>
      <c r="C91" s="2"/>
      <c r="D91" s="2"/>
      <c r="F91" s="2"/>
      <c r="G91" s="2"/>
      <c r="H91" s="2"/>
      <c r="I91" s="2"/>
      <c r="J91" s="2"/>
      <c r="K91" s="2"/>
      <c r="L91" s="2"/>
      <c r="M91" s="28"/>
    </row>
    <row r="92" spans="1:13" x14ac:dyDescent="0.25">
      <c r="A92" s="2"/>
      <c r="B92" s="2"/>
      <c r="C92" s="2"/>
      <c r="D92" s="2"/>
      <c r="F92" s="2"/>
      <c r="G92" s="2"/>
      <c r="H92" s="2"/>
      <c r="I92" s="2"/>
      <c r="J92" s="2"/>
      <c r="K92" s="2"/>
      <c r="L92" s="2"/>
      <c r="M92" s="28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532"/>
  <sheetViews>
    <sheetView workbookViewId="0">
      <selection activeCell="P1" sqref="P1"/>
    </sheetView>
  </sheetViews>
  <sheetFormatPr defaultRowHeight="13.2" x14ac:dyDescent="0.25"/>
  <cols>
    <col min="1" max="1" width="11.109375" style="4" bestFit="1" customWidth="1"/>
    <col min="2" max="2" width="11.109375" style="28" customWidth="1"/>
    <col min="3" max="3" width="18.6640625" style="4" customWidth="1"/>
    <col min="4" max="4" width="13.33203125" style="2" customWidth="1"/>
    <col min="6" max="6" width="9.109375" style="16"/>
    <col min="7" max="7" width="9.109375" style="15"/>
    <col min="8" max="8" width="9.88671875" style="16" customWidth="1"/>
    <col min="9" max="9" width="9.33203125" style="15" customWidth="1"/>
    <col min="10" max="10" width="9.33203125" style="16" customWidth="1"/>
    <col min="11" max="11" width="9.33203125" style="15" customWidth="1"/>
    <col min="12" max="12" width="9.109375" style="28"/>
    <col min="13" max="13" width="9.109375" style="39"/>
    <col min="15" max="15" width="9.109375" style="38"/>
    <col min="16" max="16" width="10" style="16" customWidth="1"/>
    <col min="17" max="17" width="10.44140625" style="16" customWidth="1"/>
    <col min="18" max="18" width="12.5546875" style="27" customWidth="1"/>
    <col min="19" max="19" width="9.5546875" style="16" customWidth="1"/>
    <col min="20" max="20" width="9.88671875" style="16" customWidth="1"/>
  </cols>
  <sheetData>
    <row r="1" spans="1:21" x14ac:dyDescent="0.25">
      <c r="A1" s="65" t="s">
        <v>102</v>
      </c>
      <c r="B1" s="66" t="s">
        <v>103</v>
      </c>
      <c r="C1" s="6" t="s">
        <v>104</v>
      </c>
      <c r="D1" s="67" t="s">
        <v>105</v>
      </c>
      <c r="E1" s="67" t="s">
        <v>106</v>
      </c>
      <c r="F1" s="68" t="s">
        <v>107</v>
      </c>
      <c r="G1" s="69" t="s">
        <v>108</v>
      </c>
      <c r="H1" s="27" t="s">
        <v>109</v>
      </c>
      <c r="I1" s="6" t="s">
        <v>110</v>
      </c>
      <c r="J1" s="27" t="s">
        <v>111</v>
      </c>
      <c r="K1" s="6" t="s">
        <v>112</v>
      </c>
      <c r="L1" s="6" t="s">
        <v>113</v>
      </c>
      <c r="M1" s="70" t="s">
        <v>114</v>
      </c>
      <c r="N1" s="71" t="s">
        <v>115</v>
      </c>
      <c r="O1" s="70" t="s">
        <v>116</v>
      </c>
      <c r="P1" t="s">
        <v>128</v>
      </c>
      <c r="Q1" s="71" t="s">
        <v>117</v>
      </c>
      <c r="R1" s="72" t="s">
        <v>118</v>
      </c>
      <c r="S1" s="72" t="s">
        <v>119</v>
      </c>
      <c r="T1" s="72" t="s">
        <v>120</v>
      </c>
      <c r="U1" s="72" t="s">
        <v>121</v>
      </c>
    </row>
    <row r="2" spans="1:21" s="6" customFormat="1" x14ac:dyDescent="0.25">
      <c r="A2" s="31">
        <v>40560</v>
      </c>
      <c r="B2" s="30">
        <v>131123</v>
      </c>
      <c r="C2" s="14" t="s">
        <v>64</v>
      </c>
      <c r="D2" s="18">
        <v>240880</v>
      </c>
      <c r="E2" s="5">
        <v>1</v>
      </c>
      <c r="F2" s="16">
        <v>0.2550716417910448</v>
      </c>
      <c r="G2" s="15">
        <v>0.33086435820895516</v>
      </c>
      <c r="H2" s="10">
        <v>23.39371343283582</v>
      </c>
      <c r="I2" s="27">
        <v>18.720436567164178</v>
      </c>
      <c r="J2" s="12">
        <v>12.530394402985076</v>
      </c>
      <c r="K2" s="12">
        <v>9.8084155970149265</v>
      </c>
      <c r="L2" s="30">
        <v>17</v>
      </c>
      <c r="M2">
        <v>92.585232001576301</v>
      </c>
      <c r="N2">
        <v>6.5869999999999997</v>
      </c>
      <c r="O2">
        <v>294</v>
      </c>
      <c r="P2" s="39">
        <v>9.1935000000000002</v>
      </c>
      <c r="Q2" s="39">
        <v>9.9864999999999995</v>
      </c>
      <c r="R2" s="39">
        <v>0.92749999999999999</v>
      </c>
      <c r="S2" s="39">
        <v>0.67249999999999999</v>
      </c>
      <c r="T2" s="39">
        <v>0.184</v>
      </c>
      <c r="U2" s="18"/>
    </row>
    <row r="3" spans="1:21" s="6" customFormat="1" x14ac:dyDescent="0.25">
      <c r="A3" s="18"/>
      <c r="B3" s="30"/>
      <c r="D3" s="18">
        <v>240879</v>
      </c>
      <c r="E3" s="5">
        <v>10</v>
      </c>
      <c r="F3" s="16">
        <v>0.24596194029850749</v>
      </c>
      <c r="G3" s="15">
        <v>0.15686905970149248</v>
      </c>
      <c r="H3" s="10"/>
      <c r="I3" s="16"/>
      <c r="J3" s="27"/>
      <c r="K3" s="27"/>
      <c r="L3" s="30"/>
      <c r="P3" s="39">
        <v>9.0414999999999992</v>
      </c>
      <c r="Q3" s="39">
        <v>9.7889999999999997</v>
      </c>
      <c r="R3" s="39">
        <v>0.92700000000000005</v>
      </c>
      <c r="S3" s="39">
        <v>0.51</v>
      </c>
      <c r="T3" s="39">
        <v>0.1245</v>
      </c>
      <c r="U3" s="18"/>
    </row>
    <row r="4" spans="1:21" s="6" customFormat="1" x14ac:dyDescent="0.25">
      <c r="A4" s="18"/>
      <c r="B4" s="30"/>
      <c r="D4" s="18">
        <v>240878</v>
      </c>
      <c r="E4" s="5">
        <v>25</v>
      </c>
      <c r="F4" s="16">
        <v>0.2550716417910448</v>
      </c>
      <c r="G4" s="15">
        <v>0.18438035820895526</v>
      </c>
      <c r="H4" s="10"/>
      <c r="I4" s="12"/>
      <c r="J4" s="12"/>
      <c r="K4" s="27"/>
      <c r="L4" s="30"/>
      <c r="P4" s="39">
        <v>9.09</v>
      </c>
      <c r="Q4" s="39">
        <v>9.859</v>
      </c>
      <c r="R4" s="39">
        <v>0.88850000000000007</v>
      </c>
      <c r="S4" s="39">
        <v>0.67449999999999999</v>
      </c>
      <c r="T4" s="39">
        <v>0.1555</v>
      </c>
      <c r="U4" s="18"/>
    </row>
    <row r="5" spans="1:21" s="6" customFormat="1" x14ac:dyDescent="0.25">
      <c r="A5" s="18"/>
      <c r="B5" s="30"/>
      <c r="D5" s="18">
        <v>240877</v>
      </c>
      <c r="E5" s="5">
        <v>50</v>
      </c>
      <c r="F5" s="16">
        <v>0.24596194029850746</v>
      </c>
      <c r="G5" s="15">
        <v>0.19349005970149261</v>
      </c>
      <c r="H5" s="10"/>
      <c r="I5" s="12"/>
      <c r="J5" s="12"/>
      <c r="K5" s="27"/>
      <c r="L5" s="30"/>
      <c r="P5" s="39">
        <v>9.0850000000000009</v>
      </c>
      <c r="Q5" s="39">
        <v>9.8424999999999994</v>
      </c>
      <c r="R5" s="39">
        <v>0.90400000000000003</v>
      </c>
      <c r="S5" s="39">
        <v>0.24</v>
      </c>
      <c r="T5" s="39">
        <v>0.155</v>
      </c>
      <c r="U5" s="18"/>
    </row>
    <row r="6" spans="1:21" s="6" customFormat="1" x14ac:dyDescent="0.25">
      <c r="A6" s="18"/>
      <c r="B6" s="30"/>
      <c r="D6" s="18">
        <v>240876</v>
      </c>
      <c r="E6" s="5">
        <v>95</v>
      </c>
      <c r="F6" s="16">
        <v>0.2368522388059702</v>
      </c>
      <c r="G6" s="15">
        <v>0.20259976119402975</v>
      </c>
      <c r="H6" s="10"/>
      <c r="I6" s="12"/>
      <c r="J6" s="12"/>
      <c r="K6" s="27"/>
      <c r="L6" s="30"/>
      <c r="P6" s="39">
        <v>8.6880000000000006</v>
      </c>
      <c r="Q6" s="39">
        <v>8.9774999999999991</v>
      </c>
      <c r="R6" s="39">
        <v>0.86499999999999999</v>
      </c>
      <c r="S6" s="39">
        <v>0.83899999999999997</v>
      </c>
      <c r="T6" s="39">
        <v>0.13400000000000001</v>
      </c>
      <c r="U6" s="18"/>
    </row>
    <row r="7" spans="1:21" x14ac:dyDescent="0.25">
      <c r="A7" s="31">
        <v>40590</v>
      </c>
      <c r="B7" s="2">
        <v>140916</v>
      </c>
      <c r="C7" s="14" t="s">
        <v>64</v>
      </c>
      <c r="D7" s="18">
        <v>240885</v>
      </c>
      <c r="E7" s="5">
        <v>1</v>
      </c>
      <c r="F7" s="16">
        <v>0.2824007462686568</v>
      </c>
      <c r="G7" s="15">
        <v>0.19367225373134331</v>
      </c>
      <c r="H7" s="16">
        <v>28.458707462686576</v>
      </c>
      <c r="I7" s="27">
        <v>19.130282037313417</v>
      </c>
      <c r="J7" s="27">
        <v>14.930800746268662</v>
      </c>
      <c r="K7" s="27">
        <v>9.8616162537313379</v>
      </c>
      <c r="L7" s="30">
        <v>47</v>
      </c>
      <c r="M7">
        <v>90.09837327997387</v>
      </c>
      <c r="N7">
        <v>6.758</v>
      </c>
      <c r="O7">
        <v>302</v>
      </c>
      <c r="P7" s="39">
        <v>8.3375000000000004</v>
      </c>
      <c r="Q7" s="39">
        <v>9.3264999999999993</v>
      </c>
      <c r="R7" s="39">
        <v>0.873</v>
      </c>
      <c r="S7" s="39">
        <v>0.27849999999999997</v>
      </c>
      <c r="T7" s="39">
        <v>0.13800000000000001</v>
      </c>
      <c r="U7" s="18"/>
    </row>
    <row r="8" spans="1:21" x14ac:dyDescent="0.25">
      <c r="A8" s="32"/>
      <c r="C8" s="13"/>
      <c r="D8" s="18">
        <v>240884</v>
      </c>
      <c r="E8" s="5">
        <v>10</v>
      </c>
      <c r="F8" s="16">
        <v>0.30062014925373143</v>
      </c>
      <c r="G8" s="15">
        <v>0.21207385074626858</v>
      </c>
      <c r="I8" s="27"/>
      <c r="J8" s="27"/>
      <c r="K8" s="27"/>
      <c r="P8" s="39">
        <v>7.0114999999999998</v>
      </c>
      <c r="Q8" s="39">
        <v>7.6559999999999997</v>
      </c>
      <c r="R8" s="39">
        <v>0.79099999999999993</v>
      </c>
      <c r="S8" s="39">
        <v>0.23100000000000001</v>
      </c>
      <c r="T8" s="39">
        <v>0.126</v>
      </c>
      <c r="U8" s="18"/>
    </row>
    <row r="9" spans="1:21" x14ac:dyDescent="0.25">
      <c r="A9" s="32"/>
      <c r="C9" s="13"/>
      <c r="D9" s="18">
        <v>240883</v>
      </c>
      <c r="E9" s="5">
        <v>25</v>
      </c>
      <c r="F9" s="16">
        <v>0.30062014925373143</v>
      </c>
      <c r="G9" s="15">
        <v>0.18765985074626854</v>
      </c>
      <c r="J9" s="27"/>
      <c r="K9" s="27"/>
      <c r="P9" s="39">
        <v>8.4604999999999997</v>
      </c>
      <c r="Q9" s="39">
        <v>9.2654999999999994</v>
      </c>
      <c r="R9" s="39">
        <v>0.88450000000000006</v>
      </c>
      <c r="S9" s="39">
        <v>0.41300000000000003</v>
      </c>
      <c r="T9" s="39">
        <v>0.14200000000000002</v>
      </c>
      <c r="U9" s="18"/>
    </row>
    <row r="10" spans="1:21" x14ac:dyDescent="0.25">
      <c r="A10" s="32"/>
      <c r="C10" s="13"/>
      <c r="D10" s="18">
        <v>240882</v>
      </c>
      <c r="E10" s="5">
        <v>50</v>
      </c>
      <c r="F10" s="16">
        <v>0.30062014925373143</v>
      </c>
      <c r="G10" s="15">
        <v>0.19986685074626842</v>
      </c>
      <c r="I10" s="27"/>
      <c r="J10" s="27"/>
      <c r="K10" s="27"/>
      <c r="P10" s="39">
        <v>8.2925000000000004</v>
      </c>
      <c r="Q10" s="39">
        <v>9.1660000000000004</v>
      </c>
      <c r="R10" s="39">
        <v>0.89100000000000001</v>
      </c>
      <c r="S10" s="39">
        <v>0.4385</v>
      </c>
      <c r="T10" s="39">
        <v>0.14000000000000001</v>
      </c>
      <c r="U10" s="18"/>
    </row>
    <row r="11" spans="1:21" x14ac:dyDescent="0.25">
      <c r="A11" s="32"/>
      <c r="C11" s="13"/>
      <c r="D11" s="18">
        <v>240881</v>
      </c>
      <c r="E11" s="5">
        <v>95</v>
      </c>
      <c r="F11" s="16">
        <v>0.30062014925373143</v>
      </c>
      <c r="G11" s="15">
        <v>0.21207385074626853</v>
      </c>
      <c r="I11" s="27"/>
      <c r="J11" s="27"/>
      <c r="K11" s="27"/>
      <c r="O11" s="37"/>
      <c r="P11" s="39">
        <v>8.3369999999999997</v>
      </c>
      <c r="Q11" s="39">
        <v>9.1805000000000003</v>
      </c>
      <c r="R11" s="39">
        <v>0.91</v>
      </c>
      <c r="S11" s="39">
        <v>0.16549999999999998</v>
      </c>
      <c r="T11" s="39">
        <v>0.1555</v>
      </c>
      <c r="U11" s="18"/>
    </row>
    <row r="12" spans="1:21" x14ac:dyDescent="0.25">
      <c r="A12" s="32">
        <v>40616</v>
      </c>
      <c r="B12" s="2">
        <v>122058</v>
      </c>
      <c r="C12" s="14" t="s">
        <v>64</v>
      </c>
      <c r="D12" s="2">
        <v>240890</v>
      </c>
      <c r="E12" s="5">
        <v>1</v>
      </c>
      <c r="F12" s="16">
        <v>0.40082686567164183</v>
      </c>
      <c r="G12" s="15">
        <v>0.22173013432835811</v>
      </c>
      <c r="H12" s="16">
        <v>34.844608208955222</v>
      </c>
      <c r="I12" s="27">
        <v>21.222142791044767</v>
      </c>
      <c r="J12" s="27">
        <v>18.85708208955224</v>
      </c>
      <c r="K12" s="27">
        <v>10.842548910447759</v>
      </c>
      <c r="L12" s="28">
        <v>73</v>
      </c>
      <c r="M12">
        <v>96.70883331521749</v>
      </c>
      <c r="N12">
        <v>7.4950000000000001</v>
      </c>
      <c r="O12">
        <v>335</v>
      </c>
      <c r="P12" s="39">
        <v>8.41</v>
      </c>
      <c r="Q12" s="39">
        <v>10.1975</v>
      </c>
      <c r="R12" s="39">
        <v>0.90200000000000002</v>
      </c>
      <c r="S12" s="39">
        <v>0.70950000000000002</v>
      </c>
      <c r="T12" s="39">
        <v>0.17499999999999999</v>
      </c>
      <c r="U12" s="18"/>
    </row>
    <row r="13" spans="1:21" x14ac:dyDescent="0.25">
      <c r="A13" s="32"/>
      <c r="D13" s="2">
        <v>240889</v>
      </c>
      <c r="E13" s="5">
        <v>10</v>
      </c>
      <c r="F13" s="16">
        <v>0.40082686567164183</v>
      </c>
      <c r="G13" s="15">
        <v>0.20952313432835815</v>
      </c>
      <c r="J13" s="27"/>
      <c r="K13" s="27"/>
      <c r="P13" s="39">
        <v>8.3290000000000006</v>
      </c>
      <c r="Q13" s="39">
        <v>10.289000000000001</v>
      </c>
      <c r="R13" s="39">
        <v>0.89549999999999996</v>
      </c>
      <c r="S13" s="39">
        <v>0.56899999999999995</v>
      </c>
      <c r="T13" s="39">
        <v>0.16300000000000001</v>
      </c>
      <c r="U13" s="18"/>
    </row>
    <row r="14" spans="1:21" x14ac:dyDescent="0.25">
      <c r="A14" s="32"/>
      <c r="D14" s="2">
        <v>240888</v>
      </c>
      <c r="E14" s="5">
        <v>25</v>
      </c>
      <c r="F14" s="16">
        <v>0.36438805970149257</v>
      </c>
      <c r="G14" s="15">
        <v>0.20934094029850739</v>
      </c>
      <c r="J14" s="27"/>
      <c r="K14" s="27"/>
      <c r="P14" s="39">
        <v>8.2914999999999992</v>
      </c>
      <c r="Q14" s="39">
        <v>10.177</v>
      </c>
      <c r="R14" s="39">
        <v>0.85949999999999993</v>
      </c>
      <c r="S14" s="39">
        <v>0.51249999999999996</v>
      </c>
      <c r="T14" s="39">
        <v>0.1595</v>
      </c>
      <c r="U14" s="18"/>
    </row>
    <row r="15" spans="1:21" x14ac:dyDescent="0.25">
      <c r="A15" s="32"/>
      <c r="D15" s="2">
        <v>240887</v>
      </c>
      <c r="E15" s="5">
        <v>50</v>
      </c>
      <c r="F15" s="16">
        <v>0.36438805970149252</v>
      </c>
      <c r="G15" s="15">
        <v>0.23375494029850744</v>
      </c>
      <c r="I15" s="27"/>
      <c r="J15" s="27"/>
      <c r="K15" s="27"/>
      <c r="O15" s="37"/>
      <c r="P15" s="39">
        <v>8.2304999999999993</v>
      </c>
      <c r="Q15" s="39">
        <v>9.7949999999999999</v>
      </c>
      <c r="R15" s="39">
        <v>0.89650000000000007</v>
      </c>
      <c r="S15" s="39">
        <v>0.45150000000000001</v>
      </c>
      <c r="T15" s="39">
        <v>0.153</v>
      </c>
      <c r="U15" s="18"/>
    </row>
    <row r="16" spans="1:21" x14ac:dyDescent="0.25">
      <c r="A16" s="32"/>
      <c r="D16" s="2">
        <v>240886</v>
      </c>
      <c r="E16" s="5">
        <v>95</v>
      </c>
      <c r="F16" s="16">
        <v>0.34616865671641794</v>
      </c>
      <c r="G16" s="15">
        <v>0.22756034328358202</v>
      </c>
      <c r="J16" s="27"/>
      <c r="K16" s="27"/>
      <c r="O16" s="37"/>
      <c r="P16" s="39">
        <v>8.2119999999999997</v>
      </c>
      <c r="Q16" s="39">
        <v>9.5395000000000003</v>
      </c>
      <c r="R16" s="39">
        <v>0.86850000000000005</v>
      </c>
      <c r="S16" s="39">
        <v>0.45850000000000002</v>
      </c>
      <c r="T16" s="39">
        <v>0.14599999999999999</v>
      </c>
      <c r="U16" s="18"/>
    </row>
    <row r="17" spans="1:21" x14ac:dyDescent="0.25">
      <c r="A17" s="32">
        <v>40648</v>
      </c>
      <c r="B17" s="2">
        <v>120307</v>
      </c>
      <c r="C17" s="14" t="s">
        <v>63</v>
      </c>
      <c r="D17" s="2">
        <v>240895</v>
      </c>
      <c r="E17" s="5">
        <v>1</v>
      </c>
      <c r="F17" s="16">
        <v>0.46150565853658537</v>
      </c>
      <c r="G17" s="27">
        <v>0.17552598546341455</v>
      </c>
      <c r="H17" s="16">
        <v>32.398796052264807</v>
      </c>
      <c r="I17" s="27">
        <v>16.7504028177352</v>
      </c>
      <c r="J17" s="27">
        <v>18.059155947735192</v>
      </c>
      <c r="K17" s="15">
        <v>8.3839645222648134</v>
      </c>
      <c r="L17" s="28">
        <v>105</v>
      </c>
      <c r="M17">
        <v>98.422675436509735</v>
      </c>
      <c r="N17">
        <v>7.298</v>
      </c>
      <c r="O17">
        <v>326</v>
      </c>
      <c r="P17" s="39">
        <v>21.478499999999997</v>
      </c>
      <c r="Q17" s="39">
        <v>7.2880000000000003</v>
      </c>
      <c r="R17" s="39">
        <v>0.86299999999999999</v>
      </c>
      <c r="S17" s="39">
        <v>0.70650000000000002</v>
      </c>
      <c r="T17" s="39">
        <v>0.253</v>
      </c>
      <c r="U17" s="18"/>
    </row>
    <row r="18" spans="1:21" x14ac:dyDescent="0.25">
      <c r="A18" s="32"/>
      <c r="C18"/>
      <c r="D18" s="2">
        <v>240894</v>
      </c>
      <c r="E18" s="5">
        <v>10</v>
      </c>
      <c r="F18" s="16">
        <v>0.35711747386759579</v>
      </c>
      <c r="G18" s="27">
        <v>0.15376929013240428</v>
      </c>
      <c r="P18" s="39">
        <v>7.7629999999999999</v>
      </c>
      <c r="Q18" s="39">
        <v>8.1370000000000005</v>
      </c>
      <c r="R18" s="39">
        <v>0.79699999999999993</v>
      </c>
      <c r="S18" s="39">
        <v>0.36799999999999999</v>
      </c>
      <c r="T18" s="39">
        <v>0.2455</v>
      </c>
      <c r="U18" s="18"/>
    </row>
    <row r="19" spans="1:21" x14ac:dyDescent="0.25">
      <c r="A19" s="32"/>
      <c r="C19"/>
      <c r="D19" s="2">
        <v>240893</v>
      </c>
      <c r="E19" s="5">
        <v>25</v>
      </c>
      <c r="F19" s="16">
        <v>0.34887630139372816</v>
      </c>
      <c r="G19" s="27">
        <v>0.16831770660627196</v>
      </c>
      <c r="O19" s="36"/>
      <c r="P19" s="39">
        <v>6.9260000000000002</v>
      </c>
      <c r="Q19" s="39">
        <v>8.1905000000000001</v>
      </c>
      <c r="R19" s="39">
        <v>0.88749999999999996</v>
      </c>
      <c r="S19" s="39">
        <v>0.41649999999999998</v>
      </c>
      <c r="T19" s="39">
        <v>0.246</v>
      </c>
      <c r="U19" s="18"/>
    </row>
    <row r="20" spans="1:21" x14ac:dyDescent="0.25">
      <c r="A20" s="32"/>
      <c r="C20"/>
      <c r="D20" s="2">
        <v>240892</v>
      </c>
      <c r="E20" s="5">
        <v>50</v>
      </c>
      <c r="F20" s="16">
        <v>0.34063512891986064</v>
      </c>
      <c r="G20" s="27">
        <v>0.17655887908013942</v>
      </c>
      <c r="O20" s="36"/>
      <c r="P20" s="39">
        <v>7.9145000000000003</v>
      </c>
      <c r="Q20" s="39">
        <v>8.1325000000000003</v>
      </c>
      <c r="R20" s="39">
        <v>0.8680000000000001</v>
      </c>
      <c r="S20" s="39">
        <v>0.51200000000000001</v>
      </c>
      <c r="T20" s="39">
        <v>0.2475</v>
      </c>
      <c r="U20" s="18"/>
    </row>
    <row r="21" spans="1:21" x14ac:dyDescent="0.25">
      <c r="C21"/>
      <c r="D21" s="2">
        <v>240891</v>
      </c>
      <c r="E21" s="5">
        <v>95</v>
      </c>
      <c r="F21" s="16">
        <v>0.29668220905923343</v>
      </c>
      <c r="G21" s="27">
        <v>0.19528282294076663</v>
      </c>
      <c r="J21" s="27"/>
      <c r="K21" s="27"/>
      <c r="O21" s="36"/>
      <c r="P21" s="39">
        <v>7.1865000000000006</v>
      </c>
      <c r="Q21" s="39">
        <v>8.1189999999999998</v>
      </c>
      <c r="R21" s="39">
        <v>0.89100000000000001</v>
      </c>
      <c r="S21" s="39">
        <v>0.55099999999999993</v>
      </c>
      <c r="T21" s="39">
        <v>0.252</v>
      </c>
      <c r="U21" s="18"/>
    </row>
    <row r="22" spans="1:21" x14ac:dyDescent="0.25">
      <c r="A22" s="32">
        <v>40681</v>
      </c>
      <c r="B22" s="28">
        <v>122042</v>
      </c>
      <c r="C22" s="14" t="s">
        <v>20</v>
      </c>
      <c r="D22" s="2">
        <v>240900</v>
      </c>
      <c r="E22" s="5">
        <v>1</v>
      </c>
      <c r="F22" s="16">
        <v>0.84317182857142858</v>
      </c>
      <c r="G22" s="27">
        <v>0.20362790422857166</v>
      </c>
      <c r="H22" s="16">
        <v>35.261641970034844</v>
      </c>
      <c r="I22" s="27">
        <v>34.498515050365157</v>
      </c>
      <c r="J22" s="27">
        <v>22.652648085017422</v>
      </c>
      <c r="K22" s="27">
        <v>12.906478345382581</v>
      </c>
      <c r="L22" s="28">
        <v>138</v>
      </c>
      <c r="M22">
        <v>97.656152028273439</v>
      </c>
      <c r="N22">
        <v>6.9729999999999999</v>
      </c>
      <c r="O22">
        <v>311</v>
      </c>
      <c r="P22" s="39">
        <v>8.5325000000000006</v>
      </c>
      <c r="Q22" s="39">
        <v>8.5560000000000009</v>
      </c>
      <c r="R22" s="39">
        <v>0.78949999999999998</v>
      </c>
      <c r="S22" s="39">
        <v>0.96450000000000002</v>
      </c>
      <c r="T22" s="39">
        <v>0.26500000000000001</v>
      </c>
      <c r="U22" s="18"/>
    </row>
    <row r="23" spans="1:21" x14ac:dyDescent="0.25">
      <c r="A23" s="32"/>
      <c r="D23" s="2">
        <v>240899</v>
      </c>
      <c r="E23" s="5">
        <v>10</v>
      </c>
      <c r="F23" s="16">
        <v>0.47798800348432052</v>
      </c>
      <c r="G23" s="27">
        <v>0.18427261651567947</v>
      </c>
      <c r="I23" s="27"/>
      <c r="J23" s="27"/>
      <c r="K23" s="27"/>
      <c r="N23" s="37"/>
      <c r="O23" s="37"/>
      <c r="P23" s="39">
        <v>6.5960000000000001</v>
      </c>
      <c r="Q23" s="39">
        <v>8.766</v>
      </c>
      <c r="R23" s="39">
        <v>0.79700000000000004</v>
      </c>
      <c r="S23" s="39">
        <v>0.98549999999999993</v>
      </c>
      <c r="T23" s="39">
        <v>0.26300000000000001</v>
      </c>
      <c r="U23" s="18"/>
    </row>
    <row r="24" spans="1:21" x14ac:dyDescent="0.25">
      <c r="A24" s="32"/>
      <c r="C24"/>
      <c r="D24" s="2">
        <v>240898</v>
      </c>
      <c r="E24" s="5">
        <v>25</v>
      </c>
      <c r="F24" s="16">
        <v>0.41480568118466898</v>
      </c>
      <c r="G24" s="27">
        <v>0.2443013168153311</v>
      </c>
      <c r="J24" s="27"/>
      <c r="K24" s="27"/>
      <c r="N24" s="37"/>
      <c r="O24" s="37"/>
      <c r="P24" s="39">
        <v>6.5414999999999992</v>
      </c>
      <c r="Q24" s="39">
        <v>9.7874999999999996</v>
      </c>
      <c r="R24" s="39">
        <v>0.8294999999999999</v>
      </c>
      <c r="S24" s="39">
        <v>1.0765</v>
      </c>
      <c r="T24" s="39">
        <v>0.26900000000000002</v>
      </c>
      <c r="U24" s="18"/>
    </row>
    <row r="25" spans="1:21" x14ac:dyDescent="0.25">
      <c r="A25" s="32"/>
      <c r="C25"/>
      <c r="D25" s="2">
        <v>240897</v>
      </c>
      <c r="E25" s="5">
        <v>50</v>
      </c>
      <c r="F25" s="16">
        <v>0.31865866898954703</v>
      </c>
      <c r="G25" s="27">
        <v>0.37513817101045294</v>
      </c>
      <c r="J25" s="27"/>
      <c r="K25" s="27"/>
      <c r="N25" s="37"/>
      <c r="O25" s="37"/>
      <c r="P25" s="39">
        <v>6.6795</v>
      </c>
      <c r="Q25" s="39">
        <v>8.285499999999999</v>
      </c>
      <c r="R25" s="39">
        <v>0.83299999999999996</v>
      </c>
      <c r="S25" s="39">
        <v>1.0974999999999999</v>
      </c>
      <c r="T25" s="39">
        <v>0.26700000000000002</v>
      </c>
      <c r="U25" s="18"/>
    </row>
    <row r="26" spans="1:21" x14ac:dyDescent="0.25">
      <c r="A26" s="32"/>
      <c r="C26"/>
      <c r="D26" s="2">
        <v>240896</v>
      </c>
      <c r="E26" s="5">
        <v>95</v>
      </c>
      <c r="F26" s="16">
        <v>0.24174105923344946</v>
      </c>
      <c r="G26" s="27">
        <v>0.58450790476655057</v>
      </c>
      <c r="J26" s="27"/>
      <c r="K26" s="27"/>
      <c r="N26" s="37"/>
      <c r="O26" s="37"/>
      <c r="P26" s="39">
        <v>6.7445000000000004</v>
      </c>
      <c r="Q26" s="39">
        <v>6.2294999999999998</v>
      </c>
      <c r="R26" s="39">
        <v>0.84950000000000003</v>
      </c>
      <c r="S26" s="39">
        <v>1.1640000000000001</v>
      </c>
      <c r="T26" s="39">
        <v>0.25750000000000001</v>
      </c>
      <c r="U26" s="18"/>
    </row>
    <row r="27" spans="1:21" x14ac:dyDescent="0.25">
      <c r="A27" s="32">
        <v>40710</v>
      </c>
      <c r="B27" s="28">
        <v>124033</v>
      </c>
      <c r="C27" s="14" t="s">
        <v>64</v>
      </c>
      <c r="D27" s="18">
        <v>22145</v>
      </c>
      <c r="E27" s="5">
        <v>1</v>
      </c>
      <c r="F27" s="16">
        <v>2.4799171428571429</v>
      </c>
      <c r="G27" s="27">
        <v>1.0021154411428568</v>
      </c>
      <c r="H27" s="16">
        <v>171.9627332522648</v>
      </c>
      <c r="I27" s="27">
        <v>75.018009899735176</v>
      </c>
      <c r="J27" s="27">
        <v>158.59795546341462</v>
      </c>
      <c r="K27" s="15">
        <v>61.32320016858538</v>
      </c>
      <c r="L27" s="28">
        <v>167</v>
      </c>
      <c r="M27" s="41"/>
      <c r="N27" s="2"/>
      <c r="O27" s="37"/>
      <c r="P27" s="39">
        <v>5.1654999999999998</v>
      </c>
      <c r="Q27" s="39">
        <v>4.9740000000000002</v>
      </c>
      <c r="R27" s="39">
        <v>0.85450000000000004</v>
      </c>
      <c r="S27" s="39">
        <v>0.877</v>
      </c>
      <c r="T27" s="39">
        <v>0.38650000000000001</v>
      </c>
      <c r="U27" s="18"/>
    </row>
    <row r="28" spans="1:21" x14ac:dyDescent="0.25">
      <c r="C28"/>
      <c r="D28" s="18">
        <v>22144</v>
      </c>
      <c r="E28" s="5">
        <v>10</v>
      </c>
      <c r="F28" s="16">
        <v>2.3463831428571424</v>
      </c>
      <c r="G28" s="27">
        <v>0.8290553771428576</v>
      </c>
      <c r="J28" s="27"/>
      <c r="N28" s="37"/>
      <c r="O28" s="37"/>
      <c r="P28" s="39">
        <v>4.2709999999999999</v>
      </c>
      <c r="Q28" s="39">
        <v>4.2579999999999991</v>
      </c>
      <c r="R28" s="39">
        <v>0.80800000000000005</v>
      </c>
      <c r="S28" s="39">
        <v>0.71399999999999997</v>
      </c>
      <c r="T28" s="39">
        <v>0.33699999999999997</v>
      </c>
      <c r="U28" s="18"/>
    </row>
    <row r="29" spans="1:21" x14ac:dyDescent="0.25">
      <c r="C29"/>
      <c r="D29" s="18">
        <v>22143</v>
      </c>
      <c r="E29" s="5">
        <v>25</v>
      </c>
      <c r="F29" s="16">
        <v>1.9610421714285711</v>
      </c>
      <c r="G29" s="27">
        <v>0.77640482857142867</v>
      </c>
      <c r="J29" s="27"/>
      <c r="K29" s="27"/>
      <c r="N29" s="37"/>
      <c r="O29" s="37"/>
      <c r="P29" s="39">
        <v>5.2430000000000003</v>
      </c>
      <c r="Q29" s="39">
        <v>4.9530000000000003</v>
      </c>
      <c r="R29" s="39">
        <v>0.84450000000000003</v>
      </c>
      <c r="S29" s="39">
        <v>0.80049999999999999</v>
      </c>
      <c r="T29" s="39">
        <v>0.39500000000000002</v>
      </c>
      <c r="U29" s="18"/>
    </row>
    <row r="30" spans="1:21" x14ac:dyDescent="0.25">
      <c r="C30"/>
      <c r="D30" s="18">
        <v>22142</v>
      </c>
      <c r="E30" s="5">
        <v>50</v>
      </c>
      <c r="F30" s="16">
        <v>2.3721441742160283</v>
      </c>
      <c r="G30" s="27">
        <v>0.99645968978397192</v>
      </c>
      <c r="J30" s="27"/>
      <c r="N30" s="37"/>
      <c r="O30" s="37"/>
      <c r="P30" s="39">
        <v>5.3815</v>
      </c>
      <c r="Q30" s="39">
        <v>5.0884999999999998</v>
      </c>
      <c r="R30" s="39">
        <v>0.85599999999999998</v>
      </c>
      <c r="S30" s="39">
        <v>0.89600000000000002</v>
      </c>
      <c r="T30" s="39">
        <v>0.39300000000000002</v>
      </c>
      <c r="U30" s="18"/>
    </row>
    <row r="31" spans="1:21" x14ac:dyDescent="0.25">
      <c r="C31"/>
      <c r="D31" s="18">
        <v>22141</v>
      </c>
      <c r="E31" s="5">
        <v>95</v>
      </c>
      <c r="F31" s="16">
        <v>0.3845880487804878</v>
      </c>
      <c r="G31" s="27">
        <v>0.3596667432195122</v>
      </c>
      <c r="J31" s="27"/>
      <c r="K31" s="27"/>
      <c r="N31" s="37"/>
      <c r="O31" s="37"/>
      <c r="P31" s="39">
        <v>7.1844999999999999</v>
      </c>
      <c r="Q31" s="39">
        <v>5.859</v>
      </c>
      <c r="R31" s="39">
        <v>0.92749999999999999</v>
      </c>
      <c r="S31" s="39">
        <v>0.79549999999999998</v>
      </c>
      <c r="T31" s="39">
        <v>0.42399999999999999</v>
      </c>
      <c r="U31" s="18"/>
    </row>
    <row r="32" spans="1:21" x14ac:dyDescent="0.25">
      <c r="A32" s="32">
        <v>40736</v>
      </c>
      <c r="B32" s="28">
        <v>122719</v>
      </c>
      <c r="C32" s="14" t="s">
        <v>64</v>
      </c>
      <c r="D32" s="18">
        <v>22150</v>
      </c>
      <c r="E32" s="5">
        <v>1</v>
      </c>
      <c r="F32" s="16">
        <v>3.3915023972125433</v>
      </c>
      <c r="G32" s="27">
        <v>0.87872733078745713</v>
      </c>
      <c r="H32" s="16">
        <v>266.94169959581876</v>
      </c>
      <c r="I32" s="27">
        <v>83.079897726181201</v>
      </c>
      <c r="J32" s="27">
        <v>153.49283429965155</v>
      </c>
      <c r="K32" s="27">
        <v>41.304998292348451</v>
      </c>
      <c r="L32" s="28">
        <v>193</v>
      </c>
      <c r="M32" s="41"/>
      <c r="N32" s="18"/>
      <c r="O32" s="36"/>
      <c r="P32" s="39">
        <v>3.2725</v>
      </c>
      <c r="Q32" s="39">
        <v>2.3744999999999998</v>
      </c>
      <c r="R32" s="39">
        <v>0.72</v>
      </c>
      <c r="S32" s="39">
        <v>1.1525000000000001</v>
      </c>
      <c r="T32" s="39">
        <v>0.24249999999999999</v>
      </c>
      <c r="U32" s="18"/>
    </row>
    <row r="33" spans="1:22" x14ac:dyDescent="0.25">
      <c r="A33" s="32"/>
      <c r="C33"/>
      <c r="D33" s="18">
        <v>22149</v>
      </c>
      <c r="E33" s="5">
        <v>10</v>
      </c>
      <c r="F33" s="16">
        <v>3.0085908362369338</v>
      </c>
      <c r="G33" s="27">
        <v>0.69646142776306641</v>
      </c>
      <c r="J33" s="27"/>
      <c r="O33" s="36"/>
      <c r="P33" s="39">
        <v>3.7255000000000003</v>
      </c>
      <c r="Q33" s="39">
        <v>2.7404999999999999</v>
      </c>
      <c r="R33" s="39">
        <v>0.71649999999999991</v>
      </c>
      <c r="S33" s="39">
        <v>0.48850000000000005</v>
      </c>
      <c r="T33" s="39">
        <v>0.24399999999999999</v>
      </c>
      <c r="U33" s="18"/>
    </row>
    <row r="34" spans="1:22" x14ac:dyDescent="0.25">
      <c r="A34" s="32"/>
      <c r="C34"/>
      <c r="D34" s="18">
        <v>22148</v>
      </c>
      <c r="E34" s="5">
        <v>25</v>
      </c>
      <c r="F34" s="16">
        <v>2.9538891846689896</v>
      </c>
      <c r="G34" s="27">
        <v>0.87675807133101091</v>
      </c>
      <c r="J34" s="27"/>
      <c r="O34" s="36"/>
      <c r="P34" s="39">
        <v>3.8064999999999998</v>
      </c>
      <c r="Q34" s="39">
        <v>2.8010000000000002</v>
      </c>
      <c r="R34" s="39">
        <v>0.73150000000000004</v>
      </c>
      <c r="S34" s="39">
        <v>0.40649999999999997</v>
      </c>
      <c r="T34" s="39">
        <v>0.26450000000000001</v>
      </c>
      <c r="U34" s="18"/>
    </row>
    <row r="35" spans="1:22" x14ac:dyDescent="0.25">
      <c r="A35" s="32"/>
      <c r="C35"/>
      <c r="D35" s="18">
        <v>22147</v>
      </c>
      <c r="E35" s="5">
        <v>50</v>
      </c>
      <c r="F35" s="16">
        <v>3.1726957909407663</v>
      </c>
      <c r="G35" s="27">
        <v>0.84634395305923371</v>
      </c>
      <c r="J35" s="27"/>
      <c r="O35" s="36"/>
      <c r="P35" s="39">
        <v>3.964</v>
      </c>
      <c r="Q35" s="39">
        <v>3.8835000000000002</v>
      </c>
      <c r="R35" s="39">
        <v>0.76249999999999996</v>
      </c>
      <c r="S35" s="39">
        <v>0.47850000000000004</v>
      </c>
      <c r="T35" s="39">
        <v>0.27900000000000003</v>
      </c>
      <c r="U35" s="18"/>
    </row>
    <row r="36" spans="1:22" x14ac:dyDescent="0.25">
      <c r="A36" s="32"/>
      <c r="C36"/>
      <c r="D36" s="18">
        <v>22146</v>
      </c>
      <c r="E36" s="5">
        <v>95</v>
      </c>
      <c r="F36" s="16">
        <v>1.8694759999999997</v>
      </c>
      <c r="G36" s="27">
        <v>1.0103182440000003</v>
      </c>
      <c r="J36" s="27"/>
      <c r="O36" s="36"/>
      <c r="P36" s="39">
        <v>5.3755000000000006</v>
      </c>
      <c r="Q36" s="39">
        <v>4.6025</v>
      </c>
      <c r="R36" s="39">
        <v>0.84650000000000003</v>
      </c>
      <c r="S36" s="39">
        <v>0.40600000000000003</v>
      </c>
      <c r="T36" s="39">
        <v>0.26900000000000002</v>
      </c>
      <c r="U36" s="18"/>
    </row>
    <row r="37" spans="1:22" x14ac:dyDescent="0.25">
      <c r="A37" s="32">
        <v>40770</v>
      </c>
      <c r="B37" s="28">
        <v>123513</v>
      </c>
      <c r="C37" s="14" t="s">
        <v>64</v>
      </c>
      <c r="D37" s="18">
        <v>22155</v>
      </c>
      <c r="E37" s="5">
        <v>1</v>
      </c>
      <c r="F37" s="16">
        <v>4.6496403832752611</v>
      </c>
      <c r="G37" s="27">
        <v>0.56255178472473855</v>
      </c>
      <c r="H37" s="16">
        <v>124.86032017944251</v>
      </c>
      <c r="I37" s="15">
        <v>71.56296379855749</v>
      </c>
      <c r="J37" s="27">
        <v>86.016233393728214</v>
      </c>
      <c r="K37" s="15">
        <v>32.800428134271783</v>
      </c>
      <c r="L37" s="28">
        <v>227</v>
      </c>
      <c r="M37" s="41"/>
      <c r="N37" s="6"/>
      <c r="O37" s="36"/>
      <c r="P37" s="39">
        <v>2.585</v>
      </c>
      <c r="Q37" s="39">
        <v>2.4264999999999999</v>
      </c>
      <c r="R37" s="39">
        <v>0.67149999999999999</v>
      </c>
      <c r="S37" s="39">
        <v>2.2370000000000001</v>
      </c>
      <c r="T37" s="39">
        <v>0.30099999999999999</v>
      </c>
      <c r="U37" s="18"/>
    </row>
    <row r="38" spans="1:22" x14ac:dyDescent="0.25">
      <c r="C38"/>
      <c r="D38" s="18">
        <v>22154</v>
      </c>
      <c r="E38" s="5">
        <v>10</v>
      </c>
      <c r="F38" s="16">
        <v>1.535641</v>
      </c>
      <c r="G38" s="27">
        <v>0.64336681200000012</v>
      </c>
      <c r="J38" s="27"/>
      <c r="O38" s="36"/>
      <c r="P38" s="39">
        <v>4.1449999999999996</v>
      </c>
      <c r="Q38" s="39">
        <v>4.0949999999999998</v>
      </c>
      <c r="R38" s="39">
        <v>0.78349999999999997</v>
      </c>
      <c r="S38" s="39">
        <v>0.73399999999999999</v>
      </c>
      <c r="T38" s="39">
        <v>0.33950000000000002</v>
      </c>
      <c r="U38" s="18"/>
    </row>
    <row r="39" spans="1:22" x14ac:dyDescent="0.25">
      <c r="C39"/>
      <c r="D39" s="18">
        <v>22153</v>
      </c>
      <c r="E39" s="5">
        <v>25</v>
      </c>
      <c r="F39" s="16">
        <v>1.3734925714285708</v>
      </c>
      <c r="G39" s="27">
        <v>0.663167996571429</v>
      </c>
      <c r="J39" s="27"/>
      <c r="O39" s="36"/>
      <c r="P39" s="39">
        <v>4.6545000000000005</v>
      </c>
      <c r="Q39" s="39">
        <v>4.4535</v>
      </c>
      <c r="R39" s="39">
        <v>0.80249999999999999</v>
      </c>
      <c r="S39" s="39">
        <v>0.91050000000000009</v>
      </c>
      <c r="T39" s="39">
        <v>0.35699999999999998</v>
      </c>
      <c r="U39" s="18"/>
    </row>
    <row r="40" spans="1:22" x14ac:dyDescent="0.25">
      <c r="C40"/>
      <c r="D40" s="18">
        <v>22152</v>
      </c>
      <c r="E40" s="5">
        <v>50</v>
      </c>
      <c r="F40" s="16">
        <v>1.1636534285714288</v>
      </c>
      <c r="G40" s="27">
        <v>0.69781053142857108</v>
      </c>
      <c r="J40" s="27"/>
      <c r="O40" s="36"/>
      <c r="P40" s="39">
        <v>5.0954999999999995</v>
      </c>
      <c r="Q40" s="39">
        <v>5.4484999999999992</v>
      </c>
      <c r="R40" s="39">
        <v>0.9</v>
      </c>
      <c r="S40" s="39">
        <v>0.82950000000000002</v>
      </c>
      <c r="T40" s="39">
        <v>0.35849999999999999</v>
      </c>
      <c r="U40" s="18"/>
    </row>
    <row r="41" spans="1:22" x14ac:dyDescent="0.25">
      <c r="C41"/>
      <c r="D41" s="18">
        <v>22151</v>
      </c>
      <c r="E41" s="5">
        <v>95</v>
      </c>
      <c r="F41" s="16">
        <v>0.56275042857142854</v>
      </c>
      <c r="G41" s="27">
        <v>1.024968831428571</v>
      </c>
      <c r="I41" s="34"/>
      <c r="J41" s="27"/>
      <c r="O41" s="36"/>
      <c r="P41" s="39">
        <v>7.1085000000000003</v>
      </c>
      <c r="Q41" s="39">
        <v>6.4790000000000001</v>
      </c>
      <c r="R41" s="39">
        <v>0.99250000000000005</v>
      </c>
      <c r="S41" s="39">
        <v>0.36249999999999999</v>
      </c>
      <c r="T41" s="39">
        <v>0.312</v>
      </c>
      <c r="U41" s="18"/>
    </row>
    <row r="42" spans="1:22" x14ac:dyDescent="0.25">
      <c r="A42" s="55">
        <v>40798</v>
      </c>
      <c r="B42" s="28">
        <v>123615</v>
      </c>
      <c r="C42" s="14" t="s">
        <v>64</v>
      </c>
      <c r="D42" s="2">
        <v>22161</v>
      </c>
      <c r="E42" s="5">
        <v>1</v>
      </c>
      <c r="F42" s="16">
        <v>0.75351328571428555</v>
      </c>
      <c r="G42" s="27">
        <v>0.38526466628571421</v>
      </c>
      <c r="H42" s="16">
        <v>69.086377531358877</v>
      </c>
      <c r="I42" s="15">
        <v>41.626093364641108</v>
      </c>
      <c r="J42" s="27">
        <v>43.250708785714281</v>
      </c>
      <c r="K42" s="15">
        <v>23.181655010285709</v>
      </c>
      <c r="L42" s="28">
        <v>255</v>
      </c>
      <c r="M42" s="41"/>
      <c r="N42" s="6"/>
      <c r="O42" s="36"/>
      <c r="P42" s="39">
        <v>5.7765000000000004</v>
      </c>
      <c r="Q42" s="39">
        <v>6.0779999999999994</v>
      </c>
      <c r="R42" s="39">
        <v>0.86599999999999999</v>
      </c>
      <c r="S42" s="39">
        <v>0.54349999999999998</v>
      </c>
      <c r="T42" s="39">
        <v>0.58250000000000002</v>
      </c>
      <c r="U42">
        <v>31.62</v>
      </c>
      <c r="V42" s="36"/>
    </row>
    <row r="43" spans="1:22" x14ac:dyDescent="0.25">
      <c r="A43" s="62" t="s">
        <v>95</v>
      </c>
      <c r="C43"/>
      <c r="D43" s="2">
        <v>22160</v>
      </c>
      <c r="E43" s="5">
        <v>10</v>
      </c>
      <c r="F43" s="16">
        <v>0.76305142857142849</v>
      </c>
      <c r="G43" s="27">
        <v>0.41952567542857139</v>
      </c>
      <c r="J43" s="27"/>
      <c r="P43" s="39">
        <v>4.4239999999999995</v>
      </c>
      <c r="Q43" s="39">
        <v>4.6430000000000007</v>
      </c>
      <c r="R43" s="39">
        <v>0.74350000000000005</v>
      </c>
      <c r="S43" s="39">
        <v>0.4355</v>
      </c>
      <c r="T43" s="39">
        <v>0.41249999999999998</v>
      </c>
      <c r="V43" s="38"/>
    </row>
    <row r="44" spans="1:22" x14ac:dyDescent="0.25">
      <c r="A44" s="32"/>
      <c r="C44"/>
      <c r="D44" s="2">
        <v>22159</v>
      </c>
      <c r="E44" s="5">
        <v>25</v>
      </c>
      <c r="F44" s="16">
        <v>0.85843285714285711</v>
      </c>
      <c r="G44" s="27">
        <v>0.38984297485714281</v>
      </c>
      <c r="J44" s="27"/>
      <c r="O44" s="36"/>
      <c r="P44" s="39">
        <v>5.3925000000000001</v>
      </c>
      <c r="Q44" s="39">
        <v>5.7970000000000006</v>
      </c>
      <c r="R44" s="39">
        <v>0.83600000000000008</v>
      </c>
      <c r="S44" s="39">
        <v>0.28200000000000003</v>
      </c>
      <c r="T44" s="39">
        <v>0.53300000000000003</v>
      </c>
      <c r="V44" s="36"/>
    </row>
    <row r="45" spans="1:22" x14ac:dyDescent="0.25">
      <c r="A45" s="32"/>
      <c r="C45"/>
      <c r="D45" s="2">
        <v>22158</v>
      </c>
      <c r="E45" s="5">
        <v>50</v>
      </c>
      <c r="F45" s="16">
        <v>0.68674628571428575</v>
      </c>
      <c r="G45" s="27">
        <v>0.4739312422857142</v>
      </c>
      <c r="J45" s="27"/>
      <c r="O45" s="36"/>
      <c r="P45" s="39">
        <v>6.3409999999999993</v>
      </c>
      <c r="Q45" s="39">
        <v>6.4994999999999994</v>
      </c>
      <c r="R45" s="39">
        <v>0.93100000000000005</v>
      </c>
      <c r="S45" s="39">
        <v>0.52550000000000008</v>
      </c>
      <c r="T45" s="39">
        <v>0.51800000000000002</v>
      </c>
      <c r="V45" s="36"/>
    </row>
    <row r="46" spans="1:22" x14ac:dyDescent="0.25">
      <c r="A46" s="32"/>
      <c r="C46"/>
      <c r="D46" s="2">
        <v>22157</v>
      </c>
      <c r="E46" s="5">
        <v>95</v>
      </c>
      <c r="F46" s="16">
        <v>0.46150565853658532</v>
      </c>
      <c r="G46" s="27">
        <v>0.34582157346341469</v>
      </c>
      <c r="I46" s="34"/>
      <c r="J46" s="33"/>
      <c r="O46" s="36"/>
      <c r="P46" s="39">
        <v>6.4874999999999998</v>
      </c>
      <c r="Q46" s="39">
        <v>6.2394999999999996</v>
      </c>
      <c r="R46" s="39">
        <v>0.92349999999999999</v>
      </c>
      <c r="S46" s="39">
        <v>0.34399999999999997</v>
      </c>
      <c r="T46" s="39">
        <v>0.46050000000000002</v>
      </c>
      <c r="U46">
        <v>31.92</v>
      </c>
      <c r="V46" s="36"/>
    </row>
    <row r="47" spans="1:22" x14ac:dyDescent="0.25">
      <c r="A47" s="32">
        <v>40827</v>
      </c>
      <c r="B47" s="28">
        <v>142500</v>
      </c>
      <c r="C47" s="14" t="s">
        <v>64</v>
      </c>
      <c r="D47" s="2">
        <v>22167</v>
      </c>
      <c r="E47" s="5">
        <v>1</v>
      </c>
      <c r="F47" s="16">
        <v>0.84412564285714264</v>
      </c>
      <c r="G47" s="15">
        <v>0.35487614314285715</v>
      </c>
      <c r="H47" s="16">
        <v>58.821236932926823</v>
      </c>
      <c r="I47" s="15">
        <v>23.361943315073177</v>
      </c>
      <c r="J47" s="27">
        <v>38.486143853658518</v>
      </c>
      <c r="K47" s="15">
        <v>15.740177364341468</v>
      </c>
      <c r="L47" s="28">
        <v>284</v>
      </c>
      <c r="M47" s="41"/>
      <c r="N47" s="6"/>
      <c r="O47" s="36"/>
      <c r="P47" s="39">
        <v>8.2420000000000009</v>
      </c>
      <c r="Q47" s="39">
        <v>7.8345000000000002</v>
      </c>
      <c r="R47" s="39">
        <v>1.004</v>
      </c>
      <c r="S47" s="39">
        <v>0.66200000000000003</v>
      </c>
      <c r="T47" s="39">
        <v>0.51200000000000001</v>
      </c>
      <c r="U47">
        <v>32.26</v>
      </c>
      <c r="V47" s="36"/>
    </row>
    <row r="48" spans="1:22" x14ac:dyDescent="0.25">
      <c r="A48" s="32"/>
      <c r="C48"/>
      <c r="D48" s="2">
        <v>22166</v>
      </c>
      <c r="E48" s="5">
        <v>10</v>
      </c>
      <c r="F48" s="16">
        <v>0.70582257142857119</v>
      </c>
      <c r="G48" s="15">
        <v>0.34535707657142867</v>
      </c>
      <c r="J48" s="27"/>
      <c r="O48" s="36"/>
      <c r="P48" s="39">
        <v>8.2919999999999998</v>
      </c>
      <c r="Q48" s="39">
        <v>7.9775</v>
      </c>
      <c r="R48" s="39">
        <v>0.9425</v>
      </c>
      <c r="S48" s="39">
        <v>0.2515</v>
      </c>
      <c r="T48" s="39">
        <v>0.51049999999999995</v>
      </c>
      <c r="V48" s="36"/>
    </row>
    <row r="49" spans="1:22" x14ac:dyDescent="0.25">
      <c r="C49"/>
      <c r="D49" s="2">
        <v>22165</v>
      </c>
      <c r="E49" s="5">
        <v>25</v>
      </c>
      <c r="F49" s="16">
        <v>0.66766999999999976</v>
      </c>
      <c r="G49" s="15">
        <v>0.35066028400000016</v>
      </c>
      <c r="J49" s="27"/>
      <c r="O49" s="36"/>
      <c r="P49" s="39">
        <v>8.3975000000000009</v>
      </c>
      <c r="Q49" s="39">
        <v>7.9640000000000004</v>
      </c>
      <c r="R49" s="39">
        <v>1.0145</v>
      </c>
      <c r="S49" s="39">
        <v>0.42149999999999999</v>
      </c>
      <c r="T49" s="39">
        <v>0.51100000000000001</v>
      </c>
      <c r="V49" s="36"/>
    </row>
    <row r="50" spans="1:22" x14ac:dyDescent="0.25">
      <c r="C50"/>
      <c r="D50" s="2">
        <v>22164</v>
      </c>
      <c r="E50" s="5">
        <v>50</v>
      </c>
      <c r="F50" s="16">
        <v>0.6510526254355401</v>
      </c>
      <c r="G50" s="15">
        <v>5.8512324564460004E-2</v>
      </c>
      <c r="J50" s="27"/>
      <c r="O50" s="36"/>
      <c r="P50" s="39">
        <v>8.6159999999999997</v>
      </c>
      <c r="Q50" s="39">
        <v>8.1445000000000007</v>
      </c>
      <c r="R50" s="39">
        <v>0.98649999999999993</v>
      </c>
      <c r="S50" s="39">
        <v>0.41199999999999998</v>
      </c>
      <c r="T50" s="39">
        <v>0.47299999999999998</v>
      </c>
      <c r="U50" s="36"/>
      <c r="V50" s="36"/>
    </row>
    <row r="51" spans="1:22" x14ac:dyDescent="0.25">
      <c r="C51"/>
      <c r="D51" s="2">
        <v>22163</v>
      </c>
      <c r="E51" s="5">
        <v>95</v>
      </c>
      <c r="F51" s="16">
        <v>0.25272928919860632</v>
      </c>
      <c r="G51" s="15">
        <v>0.28023282880139377</v>
      </c>
      <c r="J51" s="27"/>
      <c r="O51" s="36"/>
      <c r="P51" s="39">
        <v>8.0635000000000012</v>
      </c>
      <c r="Q51" s="39">
        <v>7.0280000000000005</v>
      </c>
      <c r="R51" s="39">
        <v>0.93300000000000005</v>
      </c>
      <c r="S51" s="39">
        <v>0.14300000000000002</v>
      </c>
      <c r="T51" s="39">
        <v>0.31900000000000001</v>
      </c>
      <c r="U51">
        <v>32.74</v>
      </c>
      <c r="V51" s="36"/>
    </row>
    <row r="52" spans="1:22" x14ac:dyDescent="0.25">
      <c r="A52" s="32">
        <v>40865</v>
      </c>
      <c r="B52" s="28">
        <v>140121</v>
      </c>
      <c r="C52" s="14" t="s">
        <v>64</v>
      </c>
      <c r="D52" s="18">
        <v>22173</v>
      </c>
      <c r="E52" s="5">
        <v>1</v>
      </c>
      <c r="F52" s="16">
        <v>0.65813185714285694</v>
      </c>
      <c r="G52" s="15">
        <v>0.32734906285714299</v>
      </c>
      <c r="H52" s="16">
        <v>65.724957892857134</v>
      </c>
      <c r="I52" s="15">
        <v>15.892024412142867</v>
      </c>
      <c r="J52" s="27">
        <v>40.615796821428567</v>
      </c>
      <c r="K52" s="15">
        <v>12.668609033571439</v>
      </c>
      <c r="L52" s="28">
        <v>322</v>
      </c>
      <c r="M52" s="2"/>
      <c r="N52" s="2"/>
      <c r="O52" s="2"/>
      <c r="P52" s="39">
        <v>10.532999999999999</v>
      </c>
      <c r="Q52" s="39">
        <v>9.0069999999999997</v>
      </c>
      <c r="R52" s="15">
        <v>1.208</v>
      </c>
      <c r="S52" s="15">
        <v>1.069</v>
      </c>
      <c r="T52" s="39">
        <v>0.32300000000000001</v>
      </c>
      <c r="U52">
        <v>32.21</v>
      </c>
      <c r="V52" s="2"/>
    </row>
    <row r="53" spans="1:22" x14ac:dyDescent="0.25">
      <c r="C53"/>
      <c r="D53" s="18">
        <v>22172</v>
      </c>
      <c r="E53" s="5">
        <v>10</v>
      </c>
      <c r="F53" s="16">
        <v>0.78689678571428567</v>
      </c>
      <c r="G53" s="15">
        <v>0.31355690828571448</v>
      </c>
      <c r="O53" s="36"/>
      <c r="P53" s="39">
        <v>8.7259999999999991</v>
      </c>
      <c r="Q53" s="39">
        <v>8.3674999999999997</v>
      </c>
      <c r="R53" s="39">
        <v>1.0754999999999999</v>
      </c>
      <c r="S53" s="39">
        <v>0.3175</v>
      </c>
      <c r="T53" s="39">
        <v>0.28200000000000003</v>
      </c>
    </row>
    <row r="54" spans="1:22" x14ac:dyDescent="0.25">
      <c r="C54"/>
      <c r="D54" s="18">
        <v>22171</v>
      </c>
      <c r="E54" s="5">
        <v>25</v>
      </c>
      <c r="F54" s="16">
        <v>0.64859371428571411</v>
      </c>
      <c r="G54" s="15">
        <v>0.33688720571428599</v>
      </c>
      <c r="O54" s="36"/>
      <c r="P54" s="39">
        <v>8.89</v>
      </c>
      <c r="Q54" s="39">
        <v>7.7364999999999995</v>
      </c>
      <c r="R54" s="39">
        <v>1.06</v>
      </c>
      <c r="S54" s="39">
        <v>0.32200000000000001</v>
      </c>
      <c r="T54" s="39">
        <v>0.2175</v>
      </c>
      <c r="U54" s="36"/>
    </row>
    <row r="55" spans="1:22" x14ac:dyDescent="0.25">
      <c r="C55"/>
      <c r="D55" s="18">
        <v>22170</v>
      </c>
      <c r="E55" s="5">
        <v>50</v>
      </c>
      <c r="F55" s="16">
        <v>0.8202802857142858</v>
      </c>
      <c r="G55" s="15">
        <v>-0.10854406571428571</v>
      </c>
      <c r="J55" s="27"/>
      <c r="O55" s="36"/>
      <c r="P55" s="39">
        <v>8.5229999999999997</v>
      </c>
      <c r="Q55" s="39">
        <v>7.6214999999999993</v>
      </c>
      <c r="R55" s="39">
        <v>1.036</v>
      </c>
      <c r="S55" s="39">
        <v>0.19500000000000001</v>
      </c>
      <c r="T55" s="39">
        <v>0.1925</v>
      </c>
      <c r="V55" s="36"/>
    </row>
    <row r="56" spans="1:22" x14ac:dyDescent="0.25">
      <c r="C56"/>
      <c r="D56" s="18">
        <v>22169</v>
      </c>
      <c r="E56" s="5">
        <v>95</v>
      </c>
      <c r="F56" s="16">
        <v>0.29568242857142857</v>
      </c>
      <c r="G56" s="15">
        <v>0.25180697142857145</v>
      </c>
      <c r="J56" s="27"/>
      <c r="O56" s="36"/>
      <c r="P56" s="39">
        <v>9.8524999999999991</v>
      </c>
      <c r="Q56" s="39">
        <v>8.1300000000000008</v>
      </c>
      <c r="R56" s="39">
        <v>1.0685</v>
      </c>
      <c r="S56" s="39">
        <v>0.11649999999999999</v>
      </c>
      <c r="T56" s="39">
        <v>0.159</v>
      </c>
      <c r="U56">
        <v>32.68</v>
      </c>
      <c r="V56" s="36"/>
    </row>
    <row r="57" spans="1:22" x14ac:dyDescent="0.25">
      <c r="A57" s="32">
        <v>40889</v>
      </c>
      <c r="B57" s="28">
        <v>133522</v>
      </c>
      <c r="C57" s="14" t="s">
        <v>64</v>
      </c>
      <c r="D57" s="2">
        <v>22178</v>
      </c>
      <c r="E57" s="5">
        <v>1</v>
      </c>
      <c r="F57" s="16">
        <v>0.60435264808362377</v>
      </c>
      <c r="G57" s="15">
        <v>0.25658615791637635</v>
      </c>
      <c r="H57" s="16">
        <v>31.059605525261333</v>
      </c>
      <c r="I57" s="15">
        <v>24.967642926738669</v>
      </c>
      <c r="J57" s="27">
        <v>18.079758878919861</v>
      </c>
      <c r="K57" s="27">
        <v>11.551673433080136</v>
      </c>
      <c r="L57" s="28">
        <v>346</v>
      </c>
      <c r="M57" s="2"/>
      <c r="N57" s="2"/>
      <c r="O57" s="2"/>
      <c r="P57" s="39">
        <v>10.57</v>
      </c>
      <c r="Q57" s="39">
        <v>9.5950000000000006</v>
      </c>
      <c r="R57" s="39">
        <v>1.1225000000000001</v>
      </c>
      <c r="S57" s="39">
        <v>1.2450000000000001</v>
      </c>
      <c r="T57" s="2"/>
      <c r="U57" s="18"/>
    </row>
    <row r="58" spans="1:22" x14ac:dyDescent="0.25">
      <c r="C58"/>
      <c r="D58" s="2">
        <v>22177</v>
      </c>
      <c r="E58" s="5">
        <v>10</v>
      </c>
      <c r="F58" s="16">
        <v>0.34887630139372822</v>
      </c>
      <c r="G58" s="15">
        <v>0.23769739060627179</v>
      </c>
      <c r="O58" s="36"/>
      <c r="P58" s="39">
        <v>10.36</v>
      </c>
      <c r="Q58" s="39">
        <v>9.01</v>
      </c>
      <c r="R58" s="39">
        <v>1.0489999999999999</v>
      </c>
      <c r="S58" s="39">
        <v>0.11</v>
      </c>
      <c r="T58" s="2"/>
      <c r="U58" s="18"/>
    </row>
    <row r="59" spans="1:22" x14ac:dyDescent="0.25">
      <c r="C59"/>
      <c r="D59" s="2">
        <v>22176</v>
      </c>
      <c r="E59" s="5">
        <v>25</v>
      </c>
      <c r="F59" s="16">
        <v>0.33788807142857147</v>
      </c>
      <c r="G59" s="15">
        <v>0.22976388857142846</v>
      </c>
      <c r="O59" s="36"/>
      <c r="P59" s="39">
        <v>10.164999999999999</v>
      </c>
      <c r="Q59" s="39">
        <v>8.6999999999999993</v>
      </c>
      <c r="R59" s="39">
        <v>1.0289999999999999</v>
      </c>
      <c r="S59" s="39">
        <v>0.13</v>
      </c>
      <c r="T59" s="2"/>
      <c r="U59" s="18"/>
    </row>
    <row r="60" spans="1:22" x14ac:dyDescent="0.25">
      <c r="C60"/>
      <c r="D60" s="2">
        <v>22175</v>
      </c>
      <c r="E60" s="5">
        <v>50</v>
      </c>
      <c r="F60" s="16">
        <v>0.30492338153310117</v>
      </c>
      <c r="G60" s="15">
        <v>0.21542424846689889</v>
      </c>
      <c r="O60" s="36"/>
      <c r="P60" s="39">
        <v>10.455</v>
      </c>
      <c r="Q60" s="39">
        <v>8.65</v>
      </c>
      <c r="R60" s="39">
        <v>1.0190000000000001</v>
      </c>
      <c r="S60" s="39">
        <v>0.19500000000000001</v>
      </c>
      <c r="T60" s="2"/>
      <c r="U60" s="18"/>
    </row>
    <row r="61" spans="1:22" x14ac:dyDescent="0.25">
      <c r="C61"/>
      <c r="D61" s="2">
        <v>22174</v>
      </c>
      <c r="E61" s="5">
        <v>95</v>
      </c>
      <c r="F61" s="16">
        <v>0.2719586916376307</v>
      </c>
      <c r="G61" s="15">
        <v>0.38084106236236925</v>
      </c>
      <c r="O61" s="36"/>
      <c r="P61" s="39">
        <v>10.935</v>
      </c>
      <c r="Q61" s="39">
        <v>8.51</v>
      </c>
      <c r="R61" s="39">
        <v>1.0225</v>
      </c>
      <c r="S61" s="39">
        <v>0.19500000000000001</v>
      </c>
      <c r="T61" s="2"/>
      <c r="U61" s="18"/>
    </row>
    <row r="62" spans="1:22" x14ac:dyDescent="0.25">
      <c r="C62"/>
      <c r="E62" s="5">
        <v>1</v>
      </c>
      <c r="G62" s="16"/>
      <c r="H62" s="19"/>
      <c r="O62" s="36"/>
    </row>
    <row r="63" spans="1:22" x14ac:dyDescent="0.25">
      <c r="C63"/>
      <c r="E63" s="5">
        <v>10</v>
      </c>
      <c r="G63" s="16"/>
      <c r="O63" s="36"/>
    </row>
    <row r="64" spans="1:22" x14ac:dyDescent="0.25">
      <c r="C64"/>
      <c r="E64" s="5">
        <v>25</v>
      </c>
      <c r="O64" s="36"/>
    </row>
    <row r="65" spans="3:15" x14ac:dyDescent="0.25">
      <c r="C65"/>
      <c r="D65" s="17"/>
      <c r="E65" s="5">
        <v>50</v>
      </c>
      <c r="O65" s="36"/>
    </row>
    <row r="66" spans="3:15" x14ac:dyDescent="0.25">
      <c r="C66"/>
      <c r="D66" s="17"/>
      <c r="E66" s="5">
        <v>95</v>
      </c>
      <c r="O66" s="36"/>
    </row>
    <row r="67" spans="3:15" x14ac:dyDescent="0.25">
      <c r="C67" s="7"/>
      <c r="E67" s="5">
        <v>1</v>
      </c>
      <c r="O67" s="36"/>
    </row>
    <row r="68" spans="3:15" x14ac:dyDescent="0.25">
      <c r="C68"/>
      <c r="E68" s="5">
        <v>10</v>
      </c>
    </row>
    <row r="69" spans="3:15" x14ac:dyDescent="0.25">
      <c r="C69"/>
      <c r="E69" s="5">
        <v>25</v>
      </c>
      <c r="G69" s="16"/>
    </row>
    <row r="70" spans="3:15" x14ac:dyDescent="0.25">
      <c r="C70"/>
      <c r="E70" s="5">
        <v>50</v>
      </c>
      <c r="G70" s="16"/>
      <c r="I70" s="34"/>
      <c r="J70" s="19"/>
    </row>
    <row r="71" spans="3:15" x14ac:dyDescent="0.25">
      <c r="C71"/>
      <c r="E71" s="5">
        <v>95</v>
      </c>
      <c r="G71" s="16"/>
    </row>
    <row r="72" spans="3:15" x14ac:dyDescent="0.25">
      <c r="C72" s="7"/>
      <c r="E72" s="5">
        <v>1</v>
      </c>
      <c r="G72" s="16"/>
      <c r="K72" s="34"/>
      <c r="O72" s="36"/>
    </row>
    <row r="73" spans="3:15" x14ac:dyDescent="0.25">
      <c r="C73"/>
      <c r="E73" s="5">
        <v>10</v>
      </c>
      <c r="G73" s="16"/>
      <c r="I73" s="34"/>
      <c r="K73" s="34"/>
    </row>
    <row r="74" spans="3:15" x14ac:dyDescent="0.25">
      <c r="C74"/>
      <c r="E74" s="5">
        <v>25</v>
      </c>
      <c r="G74" s="16"/>
    </row>
    <row r="75" spans="3:15" x14ac:dyDescent="0.25">
      <c r="C75"/>
      <c r="E75" s="5">
        <v>50</v>
      </c>
      <c r="G75" s="16"/>
    </row>
    <row r="76" spans="3:15" x14ac:dyDescent="0.25">
      <c r="C76"/>
      <c r="E76" s="5">
        <v>95</v>
      </c>
      <c r="G76" s="16"/>
    </row>
    <row r="77" spans="3:15" x14ac:dyDescent="0.25">
      <c r="C77" s="7"/>
      <c r="E77" s="5">
        <v>1</v>
      </c>
      <c r="G77" s="16"/>
    </row>
    <row r="78" spans="3:15" x14ac:dyDescent="0.25">
      <c r="C78"/>
      <c r="E78" s="5">
        <v>10</v>
      </c>
      <c r="G78" s="16"/>
      <c r="J78" s="19"/>
    </row>
    <row r="79" spans="3:15" x14ac:dyDescent="0.25">
      <c r="C79"/>
      <c r="E79" s="5">
        <v>25</v>
      </c>
      <c r="G79" s="16"/>
      <c r="J79" s="19"/>
    </row>
    <row r="80" spans="3:15" x14ac:dyDescent="0.25">
      <c r="C80"/>
      <c r="E80" s="5">
        <v>50</v>
      </c>
      <c r="G80" s="16"/>
      <c r="I80" s="34"/>
      <c r="J80" s="19"/>
    </row>
    <row r="81" spans="3:10" x14ac:dyDescent="0.25">
      <c r="C81"/>
      <c r="E81" s="5">
        <v>95</v>
      </c>
      <c r="G81" s="16"/>
      <c r="I81" s="34"/>
    </row>
    <row r="82" spans="3:10" x14ac:dyDescent="0.25">
      <c r="C82" s="7"/>
      <c r="E82" s="5">
        <v>1</v>
      </c>
      <c r="G82" s="16"/>
    </row>
    <row r="83" spans="3:10" x14ac:dyDescent="0.25">
      <c r="C83"/>
      <c r="E83" s="5">
        <v>10</v>
      </c>
      <c r="G83" s="16"/>
    </row>
    <row r="84" spans="3:10" x14ac:dyDescent="0.25">
      <c r="C84"/>
      <c r="E84" s="5">
        <v>25</v>
      </c>
      <c r="G84" s="16"/>
    </row>
    <row r="85" spans="3:10" x14ac:dyDescent="0.25">
      <c r="C85"/>
      <c r="E85" s="5">
        <v>50</v>
      </c>
      <c r="G85" s="16"/>
      <c r="I85" s="34"/>
    </row>
    <row r="86" spans="3:10" x14ac:dyDescent="0.25">
      <c r="C86"/>
      <c r="E86" s="5">
        <v>95</v>
      </c>
      <c r="G86" s="16"/>
    </row>
    <row r="87" spans="3:10" x14ac:dyDescent="0.25">
      <c r="C87" s="7"/>
      <c r="E87" s="5">
        <v>1</v>
      </c>
      <c r="G87" s="16"/>
    </row>
    <row r="88" spans="3:10" x14ac:dyDescent="0.25">
      <c r="C88"/>
      <c r="E88" s="5">
        <v>10</v>
      </c>
      <c r="G88" s="16"/>
      <c r="J88" s="19"/>
    </row>
    <row r="89" spans="3:10" x14ac:dyDescent="0.25">
      <c r="C89"/>
      <c r="E89" s="5">
        <v>25</v>
      </c>
      <c r="G89" s="16"/>
    </row>
    <row r="90" spans="3:10" x14ac:dyDescent="0.25">
      <c r="C90"/>
      <c r="E90" s="5">
        <v>50</v>
      </c>
      <c r="G90" s="16"/>
    </row>
    <row r="91" spans="3:10" x14ac:dyDescent="0.25">
      <c r="C91"/>
      <c r="E91" s="5">
        <v>95</v>
      </c>
      <c r="G91" s="16"/>
      <c r="I91" s="34"/>
    </row>
    <row r="92" spans="3:10" x14ac:dyDescent="0.25">
      <c r="C92" s="7"/>
      <c r="E92" s="5">
        <v>1</v>
      </c>
      <c r="G92" s="16"/>
    </row>
    <row r="93" spans="3:10" x14ac:dyDescent="0.25">
      <c r="C93"/>
      <c r="E93" s="5">
        <v>10</v>
      </c>
      <c r="G93" s="16"/>
    </row>
    <row r="94" spans="3:10" x14ac:dyDescent="0.25">
      <c r="C94"/>
      <c r="E94" s="5">
        <v>25</v>
      </c>
      <c r="G94" s="16"/>
      <c r="J94" s="19"/>
    </row>
    <row r="95" spans="3:10" x14ac:dyDescent="0.25">
      <c r="C95"/>
      <c r="E95" s="5">
        <v>50</v>
      </c>
    </row>
    <row r="96" spans="3:10" x14ac:dyDescent="0.25">
      <c r="C96"/>
      <c r="E96" s="5">
        <v>95</v>
      </c>
    </row>
    <row r="97" spans="3:5" x14ac:dyDescent="0.25">
      <c r="C97" s="7"/>
      <c r="E97" s="5">
        <v>1</v>
      </c>
    </row>
    <row r="98" spans="3:5" x14ac:dyDescent="0.25">
      <c r="C98"/>
      <c r="E98" s="5">
        <v>10</v>
      </c>
    </row>
    <row r="99" spans="3:5" x14ac:dyDescent="0.25">
      <c r="C99"/>
      <c r="E99" s="5">
        <v>25</v>
      </c>
    </row>
    <row r="100" spans="3:5" x14ac:dyDescent="0.25">
      <c r="C100"/>
      <c r="E100" s="5">
        <v>50</v>
      </c>
    </row>
    <row r="101" spans="3:5" x14ac:dyDescent="0.25">
      <c r="C101"/>
      <c r="E101" s="5">
        <v>95</v>
      </c>
    </row>
    <row r="102" spans="3:5" x14ac:dyDescent="0.25">
      <c r="C102" s="7"/>
      <c r="E102" s="5">
        <v>1</v>
      </c>
    </row>
    <row r="103" spans="3:5" x14ac:dyDescent="0.25">
      <c r="C103" s="7"/>
      <c r="E103" s="5">
        <v>10</v>
      </c>
    </row>
    <row r="104" spans="3:5" x14ac:dyDescent="0.25">
      <c r="C104"/>
      <c r="E104" s="5">
        <v>25</v>
      </c>
    </row>
    <row r="105" spans="3:5" x14ac:dyDescent="0.25">
      <c r="C105"/>
      <c r="E105" s="5">
        <v>50</v>
      </c>
    </row>
    <row r="106" spans="3:5" x14ac:dyDescent="0.25">
      <c r="C106"/>
      <c r="E106" s="5">
        <v>95</v>
      </c>
    </row>
    <row r="107" spans="3:5" x14ac:dyDescent="0.25">
      <c r="C107"/>
      <c r="E107" s="5">
        <v>1</v>
      </c>
    </row>
    <row r="108" spans="3:5" x14ac:dyDescent="0.25">
      <c r="C108" s="7"/>
      <c r="E108" s="5">
        <v>10</v>
      </c>
    </row>
    <row r="109" spans="3:5" x14ac:dyDescent="0.25">
      <c r="C109"/>
      <c r="E109" s="5">
        <v>25</v>
      </c>
    </row>
    <row r="110" spans="3:5" x14ac:dyDescent="0.25">
      <c r="C110"/>
      <c r="E110" s="5">
        <v>50</v>
      </c>
    </row>
    <row r="111" spans="3:5" x14ac:dyDescent="0.25">
      <c r="C111"/>
      <c r="E111" s="5">
        <v>95</v>
      </c>
    </row>
    <row r="112" spans="3:5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532" spans="2:2" x14ac:dyDescent="0.25">
      <c r="B65532" s="28" t="s">
        <v>47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M14" sqref="M14"/>
    </sheetView>
  </sheetViews>
  <sheetFormatPr defaultRowHeight="13.2" x14ac:dyDescent="0.25"/>
  <sheetData>
    <row r="1" spans="1:21" x14ac:dyDescent="0.25">
      <c r="A1" s="8" t="s">
        <v>67</v>
      </c>
      <c r="B1" s="28"/>
      <c r="C1" s="4"/>
      <c r="D1" s="2"/>
      <c r="F1" s="16"/>
      <c r="G1" s="15"/>
      <c r="H1" s="16"/>
      <c r="I1" s="15"/>
      <c r="J1" s="16"/>
      <c r="K1" s="15"/>
      <c r="L1" s="28"/>
      <c r="M1" s="39"/>
      <c r="O1" s="38"/>
      <c r="P1" s="16"/>
      <c r="Q1" s="16"/>
      <c r="R1" s="27"/>
      <c r="S1" s="16"/>
      <c r="T1" s="16"/>
    </row>
    <row r="2" spans="1:21" x14ac:dyDescent="0.25">
      <c r="A2" s="4" t="s">
        <v>48</v>
      </c>
      <c r="B2" s="28"/>
      <c r="C2" s="4"/>
      <c r="D2" s="2"/>
      <c r="F2" s="16"/>
      <c r="G2" s="15"/>
      <c r="H2" s="16"/>
      <c r="I2" s="15"/>
      <c r="J2" s="16"/>
      <c r="K2" s="15"/>
      <c r="L2" s="28"/>
      <c r="M2" s="40" t="s">
        <v>35</v>
      </c>
      <c r="O2" s="38"/>
      <c r="P2" s="16"/>
      <c r="Q2" s="16"/>
      <c r="R2" s="27"/>
      <c r="S2" s="16"/>
      <c r="T2" s="16"/>
    </row>
    <row r="3" spans="1:21" x14ac:dyDescent="0.25">
      <c r="A3" s="4" t="s">
        <v>19</v>
      </c>
      <c r="B3" s="28"/>
      <c r="C3" s="4"/>
      <c r="D3" s="2"/>
      <c r="F3" s="16"/>
      <c r="G3" s="15"/>
      <c r="H3" s="16"/>
      <c r="I3" s="15"/>
      <c r="J3" s="16"/>
      <c r="K3" s="15"/>
      <c r="L3" s="28"/>
      <c r="M3" s="40" t="s">
        <v>45</v>
      </c>
      <c r="O3" s="38"/>
      <c r="P3" s="27" t="s">
        <v>25</v>
      </c>
      <c r="Q3" s="27" t="s">
        <v>25</v>
      </c>
      <c r="R3" s="27" t="s">
        <v>25</v>
      </c>
      <c r="S3" s="27" t="s">
        <v>25</v>
      </c>
      <c r="T3" s="27" t="s">
        <v>25</v>
      </c>
    </row>
    <row r="4" spans="1:21" x14ac:dyDescent="0.25">
      <c r="A4" s="4" t="s">
        <v>40</v>
      </c>
      <c r="B4" s="28"/>
      <c r="C4" s="4"/>
      <c r="D4" s="17" t="s">
        <v>46</v>
      </c>
      <c r="F4" s="16"/>
      <c r="G4" s="15"/>
      <c r="H4" s="16" t="s">
        <v>17</v>
      </c>
      <c r="I4" s="16"/>
      <c r="J4" s="16" t="s">
        <v>18</v>
      </c>
      <c r="K4" s="15"/>
      <c r="L4" s="28"/>
      <c r="M4" s="40" t="s">
        <v>36</v>
      </c>
      <c r="N4" s="9" t="s">
        <v>36</v>
      </c>
      <c r="O4" s="38" t="s">
        <v>36</v>
      </c>
      <c r="P4" s="16" t="s">
        <v>29</v>
      </c>
      <c r="Q4" s="16" t="s">
        <v>29</v>
      </c>
      <c r="R4" s="16" t="s">
        <v>29</v>
      </c>
      <c r="S4" s="16" t="s">
        <v>29</v>
      </c>
      <c r="T4" s="16" t="s">
        <v>29</v>
      </c>
      <c r="U4" s="17" t="s">
        <v>53</v>
      </c>
    </row>
    <row r="5" spans="1:21" x14ac:dyDescent="0.25">
      <c r="A5" s="8" t="s">
        <v>4</v>
      </c>
      <c r="B5" s="29" t="s">
        <v>38</v>
      </c>
      <c r="C5" s="8" t="s">
        <v>39</v>
      </c>
      <c r="D5" s="17" t="s">
        <v>5</v>
      </c>
      <c r="E5" s="9" t="s">
        <v>0</v>
      </c>
      <c r="F5" s="16" t="s">
        <v>6</v>
      </c>
      <c r="G5" s="16" t="s">
        <v>7</v>
      </c>
      <c r="H5" s="16" t="s">
        <v>3</v>
      </c>
      <c r="I5" s="16" t="s">
        <v>7</v>
      </c>
      <c r="J5" s="16" t="s">
        <v>3</v>
      </c>
      <c r="K5" s="16" t="s">
        <v>7</v>
      </c>
      <c r="L5" s="29" t="s">
        <v>8</v>
      </c>
      <c r="M5" s="40" t="s">
        <v>51</v>
      </c>
      <c r="N5" s="9" t="s">
        <v>44</v>
      </c>
      <c r="O5" s="38" t="s">
        <v>37</v>
      </c>
      <c r="P5" s="16" t="s">
        <v>42</v>
      </c>
      <c r="Q5" s="16" t="s">
        <v>49</v>
      </c>
      <c r="R5" s="16" t="s">
        <v>52</v>
      </c>
      <c r="S5" s="16" t="s">
        <v>56</v>
      </c>
      <c r="T5" s="16" t="s">
        <v>43</v>
      </c>
      <c r="U5" s="17" t="s">
        <v>54</v>
      </c>
    </row>
    <row r="7" spans="1:21" x14ac:dyDescent="0.25">
      <c r="A7" s="65" t="s">
        <v>102</v>
      </c>
      <c r="B7" s="66" t="s">
        <v>103</v>
      </c>
      <c r="C7" s="6" t="s">
        <v>104</v>
      </c>
      <c r="D7" s="67" t="s">
        <v>105</v>
      </c>
      <c r="E7" s="67" t="s">
        <v>106</v>
      </c>
      <c r="F7" s="68" t="s">
        <v>107</v>
      </c>
      <c r="G7" s="69" t="s">
        <v>108</v>
      </c>
      <c r="H7" s="27" t="s">
        <v>109</v>
      </c>
      <c r="I7" s="6" t="s">
        <v>110</v>
      </c>
      <c r="J7" s="27" t="s">
        <v>111</v>
      </c>
      <c r="K7" s="6" t="s">
        <v>112</v>
      </c>
      <c r="L7" s="6" t="s">
        <v>113</v>
      </c>
      <c r="M7" s="70" t="s">
        <v>114</v>
      </c>
      <c r="N7" s="71" t="s">
        <v>115</v>
      </c>
      <c r="O7" s="70" t="s">
        <v>116</v>
      </c>
      <c r="P7" s="73" t="s">
        <v>128</v>
      </c>
      <c r="Q7" s="71" t="s">
        <v>117</v>
      </c>
      <c r="R7" s="72" t="s">
        <v>118</v>
      </c>
      <c r="S7" s="72" t="s">
        <v>119</v>
      </c>
      <c r="T7" s="72" t="s">
        <v>120</v>
      </c>
      <c r="U7" s="72" t="s">
        <v>121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tabSelected="1" workbookViewId="0">
      <selection activeCell="L21" sqref="L21"/>
    </sheetView>
  </sheetViews>
  <sheetFormatPr defaultRowHeight="13.2" x14ac:dyDescent="0.25"/>
  <sheetData>
    <row r="2" spans="1:1" x14ac:dyDescent="0.25">
      <c r="A2" s="4">
        <v>42682</v>
      </c>
    </row>
    <row r="4" spans="1:1" x14ac:dyDescent="0.25">
      <c r="A4" s="6" t="s">
        <v>101</v>
      </c>
    </row>
    <row r="5" spans="1:1" x14ac:dyDescent="0.25">
      <c r="A5" s="6" t="s">
        <v>96</v>
      </c>
    </row>
    <row r="6" spans="1:1" x14ac:dyDescent="0.25">
      <c r="A6" s="6" t="s">
        <v>97</v>
      </c>
    </row>
    <row r="7" spans="1:1" x14ac:dyDescent="0.25">
      <c r="A7" s="6" t="s">
        <v>98</v>
      </c>
    </row>
    <row r="8" spans="1:1" x14ac:dyDescent="0.25">
      <c r="A8" s="6" t="s">
        <v>99</v>
      </c>
    </row>
    <row r="10" spans="1:1" x14ac:dyDescent="0.25">
      <c r="A10" s="6" t="s">
        <v>100</v>
      </c>
    </row>
    <row r="13" spans="1:1" x14ac:dyDescent="0.25">
      <c r="A13" s="9" t="s">
        <v>122</v>
      </c>
    </row>
    <row r="15" spans="1:1" x14ac:dyDescent="0.25">
      <c r="A15" s="73" t="s">
        <v>123</v>
      </c>
    </row>
    <row r="16" spans="1:1" x14ac:dyDescent="0.25">
      <c r="A16" t="s">
        <v>124</v>
      </c>
    </row>
    <row r="18" spans="1:1" ht="14.4" x14ac:dyDescent="0.25">
      <c r="A18" s="74" t="s">
        <v>125</v>
      </c>
    </row>
    <row r="19" spans="1:1" ht="14.4" x14ac:dyDescent="0.25">
      <c r="A19" s="74" t="s">
        <v>126</v>
      </c>
    </row>
    <row r="20" spans="1:1" x14ac:dyDescent="0.25">
      <c r="A20" s="73"/>
    </row>
    <row r="21" spans="1:1" x14ac:dyDescent="0.25">
      <c r="A21" s="73" t="s">
        <v>127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P5_CHLINT</vt:lpstr>
      <vt:lpstr>P5_PLT</vt:lpstr>
      <vt:lpstr>WOLVES_PLT</vt:lpstr>
      <vt:lpstr>DIARY</vt:lpstr>
      <vt:lpstr>1uM_Nuts</vt:lpstr>
      <vt:lpstr>Work</vt:lpstr>
      <vt:lpstr>BIOLSUMS_FOR_RELOAD</vt:lpstr>
      <vt:lpstr>MAP</vt:lpstr>
      <vt:lpstr>README</vt:lpstr>
      <vt:lpstr>DIARY!Print_Area</vt:lpstr>
      <vt:lpstr>P5_CHLINT!Print_Area</vt:lpstr>
      <vt:lpstr>P5_PLT!Print_Area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Steele, Reid</cp:lastModifiedBy>
  <cp:lastPrinted>2002-11-07T21:08:12Z</cp:lastPrinted>
  <dcterms:created xsi:type="dcterms:W3CDTF">2000-03-27T17:24:05Z</dcterms:created>
  <dcterms:modified xsi:type="dcterms:W3CDTF">2020-08-12T17:04:42Z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2020-08-12T17:04:41Z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1e360235-7b67-4eb2-ae14-0000f99dc800</vt:lpwstr>
  </property>
</Properties>
</file>