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ka\Documents\Visual Studio Code\Web Development\Artify\"/>
    </mc:Choice>
  </mc:AlternateContent>
  <xr:revisionPtr revIDLastSave="0" documentId="8_{E9B822B7-8766-4D13-BC3E-0C91955110F1}" xr6:coauthVersionLast="47" xr6:coauthVersionMax="47" xr10:uidLastSave="{00000000-0000-0000-0000-000000000000}"/>
  <bookViews>
    <workbookView xWindow="9195" yWindow="0" windowWidth="28800" windowHeight="15345" xr2:uid="{A9E60F6E-8B72-4779-81DF-54A25EDDE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D82" i="1" s="1"/>
  <c r="C81" i="1"/>
  <c r="D81" i="1" s="1"/>
  <c r="C80" i="1"/>
  <c r="D80" i="1" s="1"/>
  <c r="C77" i="1"/>
  <c r="D77" i="1" s="1"/>
  <c r="C78" i="1"/>
  <c r="D78" i="1" s="1"/>
  <c r="C76" i="1"/>
  <c r="D76" i="1" s="1"/>
  <c r="C75" i="1"/>
  <c r="D75" i="1" s="1"/>
  <c r="C73" i="1"/>
  <c r="D73" i="1" s="1"/>
  <c r="C72" i="1"/>
  <c r="D72" i="1" s="1"/>
  <c r="C71" i="1"/>
  <c r="D71" i="1" s="1"/>
  <c r="C70" i="1"/>
  <c r="D70" i="1" s="1"/>
  <c r="C69" i="1"/>
  <c r="D69" i="1" s="1"/>
  <c r="B79" i="1"/>
  <c r="B83" i="1"/>
  <c r="C79" i="1"/>
  <c r="C74" i="1"/>
  <c r="B74" i="1"/>
  <c r="B68" i="1"/>
  <c r="C68" i="1"/>
  <c r="E45" i="1"/>
  <c r="E44" i="1"/>
  <c r="E43" i="1"/>
  <c r="E42" i="1"/>
  <c r="E41" i="1"/>
  <c r="E40" i="1"/>
  <c r="E39" i="1"/>
  <c r="E38" i="1"/>
  <c r="E20" i="1"/>
  <c r="E21" i="1"/>
  <c r="E22" i="1"/>
  <c r="E23" i="1"/>
  <c r="E24" i="1"/>
  <c r="E25" i="1"/>
  <c r="E26" i="1"/>
  <c r="E27" i="1"/>
  <c r="E28" i="1"/>
  <c r="E29" i="1"/>
  <c r="E30" i="1"/>
  <c r="E31" i="1"/>
  <c r="E19" i="1"/>
  <c r="E10" i="1"/>
  <c r="E11" i="1"/>
  <c r="E9" i="1"/>
  <c r="E3" i="1"/>
  <c r="E4" i="1"/>
  <c r="E2" i="1"/>
  <c r="D83" i="1" l="1"/>
  <c r="E46" i="1"/>
  <c r="E48" i="1" s="1"/>
  <c r="E5" i="1"/>
  <c r="E32" i="1"/>
  <c r="E34" i="1" s="1"/>
  <c r="E12" i="1"/>
  <c r="E14" i="1" s="1"/>
  <c r="E49" i="1" l="1"/>
</calcChain>
</file>

<file path=xl/sharedStrings.xml><?xml version="1.0" encoding="utf-8"?>
<sst xmlns="http://schemas.openxmlformats.org/spreadsheetml/2006/main" count="121" uniqueCount="110">
  <si>
    <t xml:space="preserve">Actor Type </t>
  </si>
  <si>
    <t xml:space="preserve">Description </t>
  </si>
  <si>
    <t xml:space="preserve">Weighting Factor </t>
  </si>
  <si>
    <t>Number</t>
  </si>
  <si>
    <t xml:space="preserve">Result </t>
  </si>
  <si>
    <t xml:space="preserve">External System with well-defined API </t>
  </si>
  <si>
    <t xml:space="preserve">External system using a protocol based interface as TCP/IP </t>
  </si>
  <si>
    <t xml:space="preserve">Number </t>
  </si>
  <si>
    <t xml:space="preserve">1 – 3 transactions </t>
  </si>
  <si>
    <t xml:space="preserve">4 – 7 transactions </t>
  </si>
  <si>
    <t xml:space="preserve"> </t>
  </si>
  <si>
    <t>Weight</t>
  </si>
  <si>
    <t xml:space="preserve">(0–5)  </t>
  </si>
  <si>
    <t xml:space="preserve">T1  </t>
  </si>
  <si>
    <t xml:space="preserve">T2  </t>
  </si>
  <si>
    <t xml:space="preserve">T3  </t>
  </si>
  <si>
    <t xml:space="preserve">T4  </t>
  </si>
  <si>
    <t xml:space="preserve">T5  </t>
  </si>
  <si>
    <t xml:space="preserve">T6  </t>
  </si>
  <si>
    <t xml:space="preserve">T7  </t>
  </si>
  <si>
    <t xml:space="preserve">T8  </t>
  </si>
  <si>
    <t xml:space="preserve">T9  </t>
  </si>
  <si>
    <t xml:space="preserve">T10  </t>
  </si>
  <si>
    <t xml:space="preserve">T11  </t>
  </si>
  <si>
    <t xml:space="preserve">T12  </t>
  </si>
  <si>
    <t xml:space="preserve">T13  </t>
  </si>
  <si>
    <t xml:space="preserve">E1 </t>
  </si>
  <si>
    <t xml:space="preserve">E2 </t>
  </si>
  <si>
    <t xml:space="preserve">E3 </t>
  </si>
  <si>
    <t xml:space="preserve">E4 </t>
  </si>
  <si>
    <t xml:space="preserve">E5 </t>
  </si>
  <si>
    <t xml:space="preserve">E6 </t>
  </si>
  <si>
    <t xml:space="preserve">E7 </t>
  </si>
  <si>
    <t xml:space="preserve">E8 </t>
  </si>
  <si>
    <t xml:space="preserve">Activities </t>
  </si>
  <si>
    <t xml:space="preserve">Needs analysis (Requirement) </t>
  </si>
  <si>
    <t xml:space="preserve">Specification </t>
  </si>
  <si>
    <t xml:space="preserve">Design </t>
  </si>
  <si>
    <t xml:space="preserve">Implementation </t>
  </si>
  <si>
    <t xml:space="preserve">Acceptance &amp; installation </t>
  </si>
  <si>
    <t xml:space="preserve">Project management </t>
  </si>
  <si>
    <t xml:space="preserve">Configuration management </t>
  </si>
  <si>
    <t xml:space="preserve">Documentation </t>
  </si>
  <si>
    <t xml:space="preserve">Training &amp; technical support </t>
  </si>
  <si>
    <t xml:space="preserve">Integrated testing </t>
  </si>
  <si>
    <t xml:space="preserve">Quality assurance </t>
  </si>
  <si>
    <t xml:space="preserve">Evaluation &amp; testing </t>
  </si>
  <si>
    <t xml:space="preserve">Software Phase Development </t>
  </si>
  <si>
    <t xml:space="preserve">Ongoing life-cycle activity </t>
  </si>
  <si>
    <t xml:space="preserve">Quality and testing phases  </t>
  </si>
  <si>
    <t xml:space="preserve">Human interacts through Graphic User Interface (GUI) or Web Page </t>
  </si>
  <si>
    <t xml:space="preserve">Use Case Type </t>
  </si>
  <si>
    <t>UUCP (UAW + UUW)</t>
  </si>
  <si>
    <t xml:space="preserve">Response time or throughput performance objectives   </t>
  </si>
  <si>
    <t xml:space="preserve">Easy to install  </t>
  </si>
  <si>
    <t>TCF = 0.6 + (0.01 * TF)</t>
  </si>
  <si>
    <t xml:space="preserve">Assigned Value  (0–5) </t>
  </si>
  <si>
    <t xml:space="preserve">UCP Weighted Value </t>
  </si>
  <si>
    <t>Factor Number</t>
  </si>
  <si>
    <t xml:space="preserve">Requirements stability  </t>
  </si>
  <si>
    <t xml:space="preserve">Difficulty of programming language  </t>
  </si>
  <si>
    <t>UCP =  UUCP * TCF * ECF</t>
  </si>
  <si>
    <t>ECF = 1.4 + (-0.03 * EF)</t>
  </si>
  <si>
    <t>Effort = UCP * Effort Rate</t>
  </si>
  <si>
    <t>Phase/Activities</t>
  </si>
  <si>
    <t>Prosentase Effort Distribution</t>
  </si>
  <si>
    <t>Effort Distribution</t>
  </si>
  <si>
    <t>Cost Estimation (rupiah)</t>
  </si>
  <si>
    <t>Needs analysis (Requirement)</t>
  </si>
  <si>
    <t>Specification</t>
  </si>
  <si>
    <t>Design</t>
  </si>
  <si>
    <t>Implementation</t>
  </si>
  <si>
    <t>Acceptance &amp; installation</t>
  </si>
  <si>
    <t>Project management</t>
  </si>
  <si>
    <t>Configuration management</t>
  </si>
  <si>
    <t>Documentation</t>
  </si>
  <si>
    <t>Training &amp; technical support</t>
  </si>
  <si>
    <t>Integrated testing</t>
  </si>
  <si>
    <t>Quality assurance</t>
  </si>
  <si>
    <t>Evaluation &amp; testing</t>
  </si>
  <si>
    <t>Total</t>
  </si>
  <si>
    <t>Estimated duration = 300 Hours / 2 weeks</t>
  </si>
  <si>
    <t xml:space="preserve">Simple </t>
  </si>
  <si>
    <t xml:space="preserve">Average </t>
  </si>
  <si>
    <t xml:space="preserve">Complex </t>
  </si>
  <si>
    <t xml:space="preserve">Unadjusted Actor Weight Total (UAW) </t>
  </si>
  <si>
    <t xml:space="preserve">&gt; 7 transactions </t>
  </si>
  <si>
    <t xml:space="preserve">Unadjusted Use Case Weight Total (UUCW) </t>
  </si>
  <si>
    <t xml:space="preserve">Distributed Systems  </t>
  </si>
  <si>
    <t xml:space="preserve">End-user online efficiency  </t>
  </si>
  <si>
    <t xml:space="preserve">Complex internal proccesing  </t>
  </si>
  <si>
    <t xml:space="preserve">Reusability of code  </t>
  </si>
  <si>
    <t xml:space="preserve">Ease of use  </t>
  </si>
  <si>
    <t xml:space="preserve">Portability  </t>
  </si>
  <si>
    <t xml:space="preserve">Ease of change  </t>
  </si>
  <si>
    <t xml:space="preserve">Concurrency  </t>
  </si>
  <si>
    <t xml:space="preserve">Special security objectives included  </t>
  </si>
  <si>
    <t xml:space="preserve">Direct access for third parties  </t>
  </si>
  <si>
    <t xml:space="preserve">Special user training required  </t>
  </si>
  <si>
    <t xml:space="preserve">Nilai Tehnical Factor (TF) </t>
  </si>
  <si>
    <t xml:space="preserve">Familiarity with system development process being used  </t>
  </si>
  <si>
    <t xml:space="preserve">Application experience  </t>
  </si>
  <si>
    <t xml:space="preserve">Object oriented experience  </t>
  </si>
  <si>
    <t xml:space="preserve">Lead analyst capability  </t>
  </si>
  <si>
    <t xml:space="preserve">Motivation  </t>
  </si>
  <si>
    <t xml:space="preserve">Part time staff  </t>
  </si>
  <si>
    <t xml:space="preserve">Nilai Environmental  Factor (EF) </t>
  </si>
  <si>
    <t xml:space="preserve">Pay rate per hours (rupiah) </t>
  </si>
  <si>
    <t xml:space="preserve">Assigned  Value  </t>
  </si>
  <si>
    <t xml:space="preserve">UCP  Weighted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</si>
</sst>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9EA-5D14-4A1B-B697-EE5241599132}">
  <dimension ref="A1:I83"/>
  <sheetViews>
    <sheetView tabSelected="1" topLeftCell="A37" workbookViewId="0">
      <selection activeCell="C17" sqref="C17"/>
    </sheetView>
  </sheetViews>
  <sheetFormatPr defaultRowHeight="12.75" x14ac:dyDescent="0.25"/>
  <cols>
    <col min="1" max="1" width="28.28515625" style="8" bestFit="1" customWidth="1"/>
    <col min="2" max="2" width="25.7109375" style="8" bestFit="1" customWidth="1"/>
    <col min="3" max="3" width="24.28515625" style="8" bestFit="1" customWidth="1"/>
    <col min="4" max="4" width="22.7109375" style="8" bestFit="1" customWidth="1"/>
    <col min="5" max="16384" width="9.140625" style="8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/>
      <c r="G1" s="7"/>
      <c r="H1" s="7"/>
      <c r="I1" s="7"/>
    </row>
    <row r="2" spans="1:9" ht="25.5" x14ac:dyDescent="0.25">
      <c r="A2" s="2" t="s">
        <v>82</v>
      </c>
      <c r="B2" s="2" t="s">
        <v>5</v>
      </c>
      <c r="C2" s="2">
        <v>1</v>
      </c>
      <c r="D2" s="2">
        <v>2</v>
      </c>
      <c r="E2" s="2">
        <f>C2*D2</f>
        <v>2</v>
      </c>
      <c r="F2" s="7"/>
      <c r="G2" s="7"/>
      <c r="H2" s="7"/>
      <c r="I2" s="7"/>
    </row>
    <row r="3" spans="1:9" ht="38.25" x14ac:dyDescent="0.25">
      <c r="A3" s="2" t="s">
        <v>83</v>
      </c>
      <c r="B3" s="2" t="s">
        <v>6</v>
      </c>
      <c r="C3" s="2">
        <v>2</v>
      </c>
      <c r="D3" s="2">
        <v>0</v>
      </c>
      <c r="E3" s="2">
        <f t="shared" ref="E3:E4" si="0">C3*D3</f>
        <v>0</v>
      </c>
      <c r="F3" s="7"/>
      <c r="G3" s="7"/>
      <c r="H3" s="7"/>
      <c r="I3" s="7"/>
    </row>
    <row r="4" spans="1:9" ht="38.25" x14ac:dyDescent="0.25">
      <c r="A4" s="2" t="s">
        <v>84</v>
      </c>
      <c r="B4" s="2" t="s">
        <v>50</v>
      </c>
      <c r="C4" s="2">
        <v>3</v>
      </c>
      <c r="D4" s="2">
        <v>8</v>
      </c>
      <c r="E4" s="2">
        <f t="shared" si="0"/>
        <v>24</v>
      </c>
      <c r="F4" s="7"/>
      <c r="G4" s="7"/>
      <c r="H4" s="7"/>
      <c r="I4" s="7"/>
    </row>
    <row r="5" spans="1:9" x14ac:dyDescent="0.25">
      <c r="A5" s="3" t="s">
        <v>85</v>
      </c>
      <c r="B5" s="3"/>
      <c r="C5" s="3"/>
      <c r="D5" s="3"/>
      <c r="E5" s="2">
        <f>SUM(E2:E4)</f>
        <v>26</v>
      </c>
      <c r="F5" s="7"/>
      <c r="G5" s="7"/>
      <c r="H5" s="7"/>
      <c r="I5" s="7"/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7" spans="1:9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ht="30.75" customHeight="1" x14ac:dyDescent="0.25">
      <c r="A8" s="2" t="s">
        <v>51</v>
      </c>
      <c r="B8" s="2" t="s">
        <v>1</v>
      </c>
      <c r="C8" s="2" t="s">
        <v>2</v>
      </c>
      <c r="D8" s="2" t="s">
        <v>7</v>
      </c>
      <c r="E8" s="2" t="s">
        <v>4</v>
      </c>
      <c r="F8" s="7"/>
      <c r="G8" s="7"/>
      <c r="H8" s="7"/>
      <c r="I8" s="7"/>
    </row>
    <row r="9" spans="1:9" x14ac:dyDescent="0.25">
      <c r="A9" s="2" t="s">
        <v>82</v>
      </c>
      <c r="B9" s="2" t="s">
        <v>8</v>
      </c>
      <c r="C9" s="2">
        <v>5</v>
      </c>
      <c r="D9" s="2">
        <v>2</v>
      </c>
      <c r="E9" s="2">
        <f>C9*D9</f>
        <v>10</v>
      </c>
      <c r="F9" s="7"/>
      <c r="G9" s="7"/>
      <c r="H9" s="7"/>
      <c r="I9" s="7"/>
    </row>
    <row r="10" spans="1:9" x14ac:dyDescent="0.25">
      <c r="A10" s="2" t="s">
        <v>83</v>
      </c>
      <c r="B10" s="2" t="s">
        <v>9</v>
      </c>
      <c r="C10" s="2">
        <v>10</v>
      </c>
      <c r="D10" s="2">
        <v>1</v>
      </c>
      <c r="E10" s="2">
        <f t="shared" ref="E10:E11" si="1">C10*D10</f>
        <v>10</v>
      </c>
      <c r="F10" s="7"/>
      <c r="G10" s="7"/>
      <c r="H10" s="7"/>
      <c r="I10" s="7"/>
    </row>
    <row r="11" spans="1:9" x14ac:dyDescent="0.25">
      <c r="A11" s="2" t="s">
        <v>84</v>
      </c>
      <c r="B11" s="2" t="s">
        <v>86</v>
      </c>
      <c r="C11" s="2">
        <v>15</v>
      </c>
      <c r="D11" s="2">
        <v>2</v>
      </c>
      <c r="E11" s="2">
        <f t="shared" si="1"/>
        <v>30</v>
      </c>
      <c r="F11" s="7"/>
      <c r="G11" s="7"/>
      <c r="H11" s="7"/>
      <c r="I11" s="7"/>
    </row>
    <row r="12" spans="1:9" x14ac:dyDescent="0.25">
      <c r="A12" s="15" t="s">
        <v>87</v>
      </c>
      <c r="B12" s="15"/>
      <c r="C12" s="15"/>
      <c r="D12" s="15"/>
      <c r="E12" s="16">
        <f>SUM(E9:E11)</f>
        <v>50</v>
      </c>
      <c r="F12" s="7"/>
      <c r="G12" s="7"/>
      <c r="H12" s="7"/>
      <c r="I12" s="7"/>
    </row>
    <row r="13" spans="1:9" x14ac:dyDescent="0.25">
      <c r="A13" s="19"/>
      <c r="B13" s="19"/>
      <c r="C13" s="19"/>
      <c r="D13" s="19"/>
      <c r="E13" s="19"/>
      <c r="F13" s="7"/>
      <c r="G13" s="7"/>
      <c r="H13" s="7"/>
      <c r="I13" s="7"/>
    </row>
    <row r="14" spans="1:9" x14ac:dyDescent="0.25">
      <c r="A14" s="17" t="s">
        <v>52</v>
      </c>
      <c r="B14" s="17"/>
      <c r="C14" s="17"/>
      <c r="D14" s="17"/>
      <c r="E14" s="18">
        <f>SUM(E12+E5)</f>
        <v>76</v>
      </c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1"/>
      <c r="B16" s="1" t="s">
        <v>10</v>
      </c>
      <c r="C16" s="1" t="s">
        <v>10</v>
      </c>
      <c r="D16" s="1"/>
      <c r="E16" s="1"/>
      <c r="F16" s="7"/>
      <c r="G16" s="7"/>
      <c r="H16" s="7"/>
      <c r="I16" s="7"/>
    </row>
    <row r="17" spans="1:9" ht="38.25" x14ac:dyDescent="0.25">
      <c r="A17" s="2" t="s">
        <v>58</v>
      </c>
      <c r="B17" s="2" t="s">
        <v>1</v>
      </c>
      <c r="C17" s="2" t="s">
        <v>11</v>
      </c>
      <c r="D17" s="2" t="s">
        <v>108</v>
      </c>
      <c r="E17" s="2" t="s">
        <v>109</v>
      </c>
      <c r="F17" s="7"/>
      <c r="G17" s="7"/>
      <c r="H17" s="7"/>
      <c r="I17" s="7"/>
    </row>
    <row r="18" spans="1:9" x14ac:dyDescent="0.25">
      <c r="A18" s="2"/>
      <c r="B18" s="2"/>
      <c r="C18" s="2"/>
      <c r="D18" s="2" t="s">
        <v>12</v>
      </c>
      <c r="E18" s="2"/>
      <c r="F18" s="7"/>
      <c r="G18" s="7"/>
      <c r="H18" s="7"/>
      <c r="I18" s="7"/>
    </row>
    <row r="19" spans="1:9" x14ac:dyDescent="0.25">
      <c r="A19" s="2" t="s">
        <v>13</v>
      </c>
      <c r="B19" s="2" t="s">
        <v>88</v>
      </c>
      <c r="C19" s="2">
        <v>2</v>
      </c>
      <c r="D19" s="2">
        <v>5</v>
      </c>
      <c r="E19" s="2">
        <f>(C19*D19)</f>
        <v>10</v>
      </c>
      <c r="F19" s="7"/>
      <c r="G19" s="7"/>
      <c r="H19" s="7"/>
      <c r="I19" s="7"/>
    </row>
    <row r="20" spans="1:9" ht="38.25" x14ac:dyDescent="0.25">
      <c r="A20" s="2" t="s">
        <v>14</v>
      </c>
      <c r="B20" s="2" t="s">
        <v>53</v>
      </c>
      <c r="C20" s="2">
        <v>1</v>
      </c>
      <c r="D20" s="2">
        <v>3</v>
      </c>
      <c r="E20" s="2">
        <f t="shared" ref="E20:E31" si="2">(C20*D20)</f>
        <v>3</v>
      </c>
      <c r="F20" s="7"/>
      <c r="G20" s="7"/>
      <c r="H20" s="7"/>
      <c r="I20" s="7"/>
    </row>
    <row r="21" spans="1:9" x14ac:dyDescent="0.25">
      <c r="A21" s="2" t="s">
        <v>15</v>
      </c>
      <c r="B21" s="2" t="s">
        <v>89</v>
      </c>
      <c r="C21" s="2">
        <v>1</v>
      </c>
      <c r="D21" s="2">
        <v>4</v>
      </c>
      <c r="E21" s="2">
        <f t="shared" si="2"/>
        <v>4</v>
      </c>
      <c r="F21" s="7"/>
      <c r="G21" s="7"/>
      <c r="H21" s="7"/>
      <c r="I21" s="7"/>
    </row>
    <row r="22" spans="1:9" ht="25.5" x14ac:dyDescent="0.25">
      <c r="A22" s="2" t="s">
        <v>16</v>
      </c>
      <c r="B22" s="2" t="s">
        <v>90</v>
      </c>
      <c r="C22" s="2">
        <v>1</v>
      </c>
      <c r="D22" s="2">
        <v>3</v>
      </c>
      <c r="E22" s="2">
        <f t="shared" si="2"/>
        <v>3</v>
      </c>
      <c r="F22" s="7"/>
      <c r="G22" s="7"/>
      <c r="H22" s="7"/>
      <c r="I22" s="7"/>
    </row>
    <row r="23" spans="1:9" x14ac:dyDescent="0.25">
      <c r="A23" s="2" t="s">
        <v>17</v>
      </c>
      <c r="B23" s="2" t="s">
        <v>91</v>
      </c>
      <c r="C23" s="2">
        <v>1</v>
      </c>
      <c r="D23" s="2">
        <v>4</v>
      </c>
      <c r="E23" s="2">
        <f t="shared" si="2"/>
        <v>4</v>
      </c>
      <c r="F23" s="7"/>
      <c r="G23" s="7"/>
      <c r="H23" s="7"/>
      <c r="I23" s="7"/>
    </row>
    <row r="24" spans="1:9" x14ac:dyDescent="0.25">
      <c r="A24" s="2" t="s">
        <v>18</v>
      </c>
      <c r="B24" s="2" t="s">
        <v>54</v>
      </c>
      <c r="C24" s="2">
        <v>0.5</v>
      </c>
      <c r="D24" s="2">
        <v>5</v>
      </c>
      <c r="E24" s="2">
        <f t="shared" si="2"/>
        <v>2.5</v>
      </c>
      <c r="F24" s="7"/>
      <c r="G24" s="7"/>
      <c r="H24" s="7"/>
      <c r="I24" s="7"/>
    </row>
    <row r="25" spans="1:9" x14ac:dyDescent="0.25">
      <c r="A25" s="2" t="s">
        <v>19</v>
      </c>
      <c r="B25" s="2" t="s">
        <v>92</v>
      </c>
      <c r="C25" s="2">
        <v>0.5</v>
      </c>
      <c r="D25" s="2">
        <v>5</v>
      </c>
      <c r="E25" s="2">
        <f t="shared" si="2"/>
        <v>2.5</v>
      </c>
      <c r="F25" s="7"/>
      <c r="G25" s="7"/>
      <c r="H25" s="7"/>
      <c r="I25" s="7"/>
    </row>
    <row r="26" spans="1:9" x14ac:dyDescent="0.25">
      <c r="A26" s="2" t="s">
        <v>20</v>
      </c>
      <c r="B26" s="2" t="s">
        <v>93</v>
      </c>
      <c r="C26" s="2">
        <v>2</v>
      </c>
      <c r="D26" s="2">
        <v>5</v>
      </c>
      <c r="E26" s="2">
        <f t="shared" si="2"/>
        <v>10</v>
      </c>
      <c r="F26" s="7"/>
      <c r="G26" s="7"/>
      <c r="H26" s="7"/>
      <c r="I26" s="7"/>
    </row>
    <row r="27" spans="1:9" x14ac:dyDescent="0.25">
      <c r="A27" s="2" t="s">
        <v>21</v>
      </c>
      <c r="B27" s="2" t="s">
        <v>94</v>
      </c>
      <c r="C27" s="2">
        <v>1</v>
      </c>
      <c r="D27" s="2">
        <v>5</v>
      </c>
      <c r="E27" s="2">
        <f t="shared" si="2"/>
        <v>5</v>
      </c>
      <c r="F27" s="7"/>
      <c r="G27" s="7"/>
      <c r="H27" s="7"/>
      <c r="I27" s="7"/>
    </row>
    <row r="28" spans="1:9" x14ac:dyDescent="0.25">
      <c r="A28" s="2" t="s">
        <v>22</v>
      </c>
      <c r="B28" s="2" t="s">
        <v>95</v>
      </c>
      <c r="C28" s="2">
        <v>1</v>
      </c>
      <c r="D28" s="2">
        <v>4</v>
      </c>
      <c r="E28" s="2">
        <f t="shared" si="2"/>
        <v>4</v>
      </c>
      <c r="F28" s="7"/>
      <c r="G28" s="7"/>
      <c r="H28" s="7"/>
      <c r="I28" s="7"/>
    </row>
    <row r="29" spans="1:9" ht="25.5" x14ac:dyDescent="0.25">
      <c r="A29" s="2" t="s">
        <v>23</v>
      </c>
      <c r="B29" s="2" t="s">
        <v>96</v>
      </c>
      <c r="C29" s="2">
        <v>1</v>
      </c>
      <c r="D29" s="2">
        <v>2</v>
      </c>
      <c r="E29" s="2">
        <f t="shared" si="2"/>
        <v>2</v>
      </c>
      <c r="F29" s="7"/>
      <c r="G29" s="7"/>
      <c r="H29" s="7"/>
      <c r="I29" s="7"/>
    </row>
    <row r="30" spans="1:9" ht="25.5" x14ac:dyDescent="0.25">
      <c r="A30" s="2" t="s">
        <v>24</v>
      </c>
      <c r="B30" s="2" t="s">
        <v>97</v>
      </c>
      <c r="C30" s="2">
        <v>1</v>
      </c>
      <c r="D30" s="2">
        <v>3</v>
      </c>
      <c r="E30" s="2">
        <f t="shared" si="2"/>
        <v>3</v>
      </c>
      <c r="F30" s="7"/>
      <c r="G30" s="7"/>
      <c r="H30" s="7"/>
      <c r="I30" s="7"/>
    </row>
    <row r="31" spans="1:9" ht="25.5" x14ac:dyDescent="0.25">
      <c r="A31" s="2" t="s">
        <v>25</v>
      </c>
      <c r="B31" s="2" t="s">
        <v>98</v>
      </c>
      <c r="C31" s="2">
        <v>1</v>
      </c>
      <c r="D31" s="2">
        <v>1</v>
      </c>
      <c r="E31" s="2">
        <f t="shared" si="2"/>
        <v>1</v>
      </c>
      <c r="F31" s="7"/>
      <c r="G31" s="7"/>
      <c r="H31" s="7"/>
      <c r="I31" s="7"/>
    </row>
    <row r="32" spans="1:9" x14ac:dyDescent="0.25">
      <c r="A32" s="3" t="s">
        <v>99</v>
      </c>
      <c r="B32" s="3"/>
      <c r="C32" s="3"/>
      <c r="D32" s="3"/>
      <c r="E32" s="2">
        <f>SUM(E19:E31)</f>
        <v>54</v>
      </c>
      <c r="F32" s="7"/>
      <c r="G32" s="7"/>
      <c r="H32" s="7"/>
      <c r="I32" s="7"/>
    </row>
    <row r="33" spans="1:9" x14ac:dyDescent="0.25">
      <c r="A33" s="1"/>
      <c r="B33" s="1"/>
      <c r="C33" s="1"/>
      <c r="D33" s="1"/>
      <c r="E33" s="1"/>
      <c r="F33" s="7"/>
      <c r="G33" s="7"/>
      <c r="H33" s="7"/>
      <c r="I33" s="7"/>
    </row>
    <row r="34" spans="1:9" x14ac:dyDescent="0.25">
      <c r="A34" s="3" t="s">
        <v>55</v>
      </c>
      <c r="B34" s="3"/>
      <c r="C34" s="3"/>
      <c r="D34" s="3"/>
      <c r="E34" s="2">
        <f>(0.6+(0.01*E32))</f>
        <v>1.1400000000000001</v>
      </c>
      <c r="F34" s="7"/>
      <c r="G34" s="7"/>
      <c r="H34" s="7"/>
      <c r="I34" s="7"/>
    </row>
    <row r="35" spans="1:9" ht="44.25" customHeight="1" x14ac:dyDescent="0.25">
      <c r="A35" s="10"/>
      <c r="B35" s="10"/>
      <c r="C35" s="10"/>
      <c r="D35" s="10"/>
      <c r="E35" s="10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ht="38.25" x14ac:dyDescent="0.25">
      <c r="A37" s="2" t="s">
        <v>58</v>
      </c>
      <c r="B37" s="2" t="s">
        <v>1</v>
      </c>
      <c r="C37" s="2" t="s">
        <v>11</v>
      </c>
      <c r="D37" s="2" t="s">
        <v>56</v>
      </c>
      <c r="E37" s="2" t="s">
        <v>57</v>
      </c>
      <c r="F37" s="7"/>
      <c r="G37" s="7"/>
      <c r="H37" s="7"/>
      <c r="I37" s="7"/>
    </row>
    <row r="38" spans="1:9" ht="38.25" x14ac:dyDescent="0.25">
      <c r="A38" s="2" t="s">
        <v>26</v>
      </c>
      <c r="B38" s="2" t="s">
        <v>100</v>
      </c>
      <c r="C38" s="2">
        <v>1.5</v>
      </c>
      <c r="D38" s="2">
        <v>3</v>
      </c>
      <c r="E38" s="2">
        <f>(C38*D38)</f>
        <v>4.5</v>
      </c>
      <c r="F38" s="7"/>
      <c r="G38" s="7"/>
      <c r="H38" s="7"/>
      <c r="I38" s="7"/>
    </row>
    <row r="39" spans="1:9" x14ac:dyDescent="0.25">
      <c r="A39" s="2" t="s">
        <v>27</v>
      </c>
      <c r="B39" s="2" t="s">
        <v>101</v>
      </c>
      <c r="C39" s="2">
        <v>0.5</v>
      </c>
      <c r="D39" s="2">
        <v>4</v>
      </c>
      <c r="E39" s="2">
        <f t="shared" ref="E39:E45" si="3">(C39*D39)</f>
        <v>2</v>
      </c>
      <c r="F39" s="7"/>
      <c r="G39" s="7"/>
      <c r="H39" s="7"/>
      <c r="I39" s="7"/>
    </row>
    <row r="40" spans="1:9" ht="25.5" x14ac:dyDescent="0.25">
      <c r="A40" s="2" t="s">
        <v>28</v>
      </c>
      <c r="B40" s="2" t="s">
        <v>102</v>
      </c>
      <c r="C40" s="2">
        <v>1</v>
      </c>
      <c r="D40" s="2">
        <v>4</v>
      </c>
      <c r="E40" s="2">
        <f t="shared" si="3"/>
        <v>4</v>
      </c>
      <c r="F40" s="7"/>
      <c r="G40" s="7"/>
      <c r="H40" s="7"/>
      <c r="I40" s="7"/>
    </row>
    <row r="41" spans="1:9" x14ac:dyDescent="0.25">
      <c r="A41" s="2" t="s">
        <v>29</v>
      </c>
      <c r="B41" s="2" t="s">
        <v>103</v>
      </c>
      <c r="C41" s="2">
        <v>0.5</v>
      </c>
      <c r="D41" s="2">
        <v>5</v>
      </c>
      <c r="E41" s="2">
        <f t="shared" si="3"/>
        <v>2.5</v>
      </c>
      <c r="F41" s="7"/>
      <c r="G41" s="7"/>
      <c r="H41" s="7"/>
      <c r="I41" s="7"/>
    </row>
    <row r="42" spans="1:9" x14ac:dyDescent="0.25">
      <c r="A42" s="2" t="s">
        <v>30</v>
      </c>
      <c r="B42" s="2" t="s">
        <v>104</v>
      </c>
      <c r="C42" s="2">
        <v>1</v>
      </c>
      <c r="D42" s="2">
        <v>5</v>
      </c>
      <c r="E42" s="2">
        <f t="shared" si="3"/>
        <v>5</v>
      </c>
      <c r="F42" s="7"/>
      <c r="G42" s="7"/>
      <c r="H42" s="7"/>
      <c r="I42" s="7"/>
    </row>
    <row r="43" spans="1:9" x14ac:dyDescent="0.25">
      <c r="A43" s="2" t="s">
        <v>31</v>
      </c>
      <c r="B43" s="2" t="s">
        <v>59</v>
      </c>
      <c r="C43" s="2">
        <v>2</v>
      </c>
      <c r="D43" s="2">
        <v>3</v>
      </c>
      <c r="E43" s="2">
        <f t="shared" si="3"/>
        <v>6</v>
      </c>
      <c r="F43" s="7"/>
      <c r="G43" s="7"/>
      <c r="H43" s="7"/>
      <c r="I43" s="7"/>
    </row>
    <row r="44" spans="1:9" x14ac:dyDescent="0.25">
      <c r="A44" s="2" t="s">
        <v>32</v>
      </c>
      <c r="B44" s="2" t="s">
        <v>105</v>
      </c>
      <c r="C44" s="2">
        <v>-1</v>
      </c>
      <c r="D44" s="2">
        <v>0</v>
      </c>
      <c r="E44" s="2">
        <f t="shared" si="3"/>
        <v>0</v>
      </c>
      <c r="F44" s="7"/>
      <c r="G44" s="7"/>
      <c r="H44" s="7"/>
      <c r="I44" s="7"/>
    </row>
    <row r="45" spans="1:9" ht="25.5" x14ac:dyDescent="0.25">
      <c r="A45" s="2" t="s">
        <v>33</v>
      </c>
      <c r="B45" s="2" t="s">
        <v>60</v>
      </c>
      <c r="C45" s="2">
        <v>-1</v>
      </c>
      <c r="D45" s="2">
        <v>2</v>
      </c>
      <c r="E45" s="2">
        <f t="shared" si="3"/>
        <v>-2</v>
      </c>
      <c r="F45" s="7"/>
      <c r="G45" s="7"/>
      <c r="H45" s="7"/>
      <c r="I45" s="7"/>
    </row>
    <row r="46" spans="1:9" x14ac:dyDescent="0.25">
      <c r="A46" s="3" t="s">
        <v>106</v>
      </c>
      <c r="B46" s="3"/>
      <c r="C46" s="3"/>
      <c r="D46" s="3"/>
      <c r="E46" s="2">
        <f>SUM(E38:E45)</f>
        <v>22</v>
      </c>
      <c r="F46" s="7"/>
      <c r="G46" s="7"/>
      <c r="H46" s="7"/>
      <c r="I46" s="7"/>
    </row>
    <row r="47" spans="1:9" x14ac:dyDescent="0.25">
      <c r="A47" s="1"/>
      <c r="B47" s="1"/>
      <c r="C47" s="1"/>
      <c r="D47" s="1"/>
      <c r="E47" s="1"/>
      <c r="F47" s="7"/>
      <c r="G47" s="7"/>
      <c r="H47" s="7"/>
      <c r="I47" s="7"/>
    </row>
    <row r="48" spans="1:9" x14ac:dyDescent="0.25">
      <c r="A48" s="10" t="s">
        <v>62</v>
      </c>
      <c r="B48" s="10"/>
      <c r="C48" s="10"/>
      <c r="D48" s="10"/>
      <c r="E48" s="7">
        <f>(1.4 + (-0.03 * E46))</f>
        <v>0.74</v>
      </c>
      <c r="F48" s="7"/>
      <c r="G48" s="7"/>
      <c r="H48" s="7"/>
      <c r="I48" s="7"/>
    </row>
    <row r="49" spans="1:9" x14ac:dyDescent="0.25">
      <c r="A49" s="10" t="s">
        <v>61</v>
      </c>
      <c r="B49" s="10"/>
      <c r="C49" s="10"/>
      <c r="D49" s="10"/>
      <c r="E49" s="7">
        <f>(E14*E34*E48)</f>
        <v>64.113600000000005</v>
      </c>
      <c r="F49" s="7"/>
      <c r="G49" s="7"/>
      <c r="H49" s="7"/>
      <c r="I49" s="7"/>
    </row>
    <row r="50" spans="1:9" x14ac:dyDescent="0.25">
      <c r="A50" s="10" t="s">
        <v>63</v>
      </c>
      <c r="B50" s="10"/>
      <c r="C50" s="10"/>
      <c r="D50" s="10"/>
      <c r="E50" s="7">
        <v>40242.82</v>
      </c>
      <c r="F50" s="7"/>
      <c r="G50" s="7"/>
      <c r="H50" s="7"/>
      <c r="I50" s="7"/>
    </row>
    <row r="51" spans="1:9" x14ac:dyDescent="0.25">
      <c r="A51" s="10" t="s">
        <v>81</v>
      </c>
      <c r="B51" s="10"/>
      <c r="C51" s="10"/>
      <c r="D51" s="10"/>
      <c r="E51" s="10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ht="25.5" x14ac:dyDescent="0.25">
      <c r="A53" s="2" t="s">
        <v>34</v>
      </c>
      <c r="B53" s="2" t="s">
        <v>107</v>
      </c>
      <c r="C53" s="7"/>
      <c r="D53" s="7"/>
      <c r="E53" s="7"/>
      <c r="F53" s="7"/>
      <c r="G53" s="7"/>
      <c r="H53" s="7"/>
      <c r="I53" s="7"/>
    </row>
    <row r="54" spans="1:9" x14ac:dyDescent="0.25">
      <c r="A54" s="2" t="s">
        <v>35</v>
      </c>
      <c r="B54" s="4">
        <v>40462</v>
      </c>
      <c r="C54" s="7"/>
      <c r="D54" s="7"/>
      <c r="E54" s="7"/>
      <c r="F54" s="7"/>
      <c r="G54" s="7"/>
      <c r="H54" s="7"/>
      <c r="I54" s="7"/>
    </row>
    <row r="55" spans="1:9" x14ac:dyDescent="0.25">
      <c r="A55" s="2" t="s">
        <v>36</v>
      </c>
      <c r="B55" s="4">
        <v>40462</v>
      </c>
      <c r="C55" s="7"/>
      <c r="D55" s="7"/>
      <c r="E55" s="7"/>
      <c r="F55" s="7"/>
      <c r="G55" s="7"/>
      <c r="H55" s="7"/>
      <c r="I55" s="7"/>
    </row>
    <row r="56" spans="1:9" x14ac:dyDescent="0.25">
      <c r="A56" s="2" t="s">
        <v>37</v>
      </c>
      <c r="B56" s="4">
        <v>28902</v>
      </c>
      <c r="C56" s="7"/>
      <c r="D56" s="7"/>
      <c r="E56" s="7"/>
      <c r="F56" s="7"/>
      <c r="G56" s="7"/>
      <c r="H56" s="7"/>
      <c r="I56" s="7"/>
    </row>
    <row r="57" spans="1:9" x14ac:dyDescent="0.25">
      <c r="A57" s="2" t="s">
        <v>38</v>
      </c>
      <c r="B57" s="4">
        <v>28902</v>
      </c>
      <c r="C57" s="7"/>
      <c r="D57" s="7"/>
      <c r="E57" s="7"/>
      <c r="F57" s="7"/>
      <c r="G57" s="7"/>
      <c r="H57" s="7"/>
      <c r="I57" s="7"/>
    </row>
    <row r="58" spans="1:9" x14ac:dyDescent="0.25">
      <c r="A58" s="2" t="s">
        <v>39</v>
      </c>
      <c r="B58" s="4">
        <v>28902</v>
      </c>
      <c r="C58" s="7"/>
      <c r="D58" s="7"/>
      <c r="E58" s="7"/>
      <c r="F58" s="7"/>
      <c r="G58" s="7"/>
      <c r="H58" s="7"/>
      <c r="I58" s="7"/>
    </row>
    <row r="59" spans="1:9" x14ac:dyDescent="0.25">
      <c r="A59" s="2" t="s">
        <v>40</v>
      </c>
      <c r="B59" s="4">
        <v>86705</v>
      </c>
      <c r="C59" s="7"/>
      <c r="D59" s="7"/>
      <c r="E59" s="7"/>
      <c r="F59" s="7"/>
      <c r="G59" s="7"/>
      <c r="H59" s="7"/>
      <c r="I59" s="7"/>
    </row>
    <row r="60" spans="1:9" x14ac:dyDescent="0.25">
      <c r="A60" s="2" t="s">
        <v>41</v>
      </c>
      <c r="B60" s="4">
        <v>86705</v>
      </c>
      <c r="C60" s="7"/>
      <c r="D60" s="7"/>
      <c r="E60" s="7"/>
      <c r="F60" s="7"/>
      <c r="G60" s="7"/>
      <c r="H60" s="7"/>
      <c r="I60" s="7"/>
    </row>
    <row r="61" spans="1:9" x14ac:dyDescent="0.25">
      <c r="A61" s="2" t="s">
        <v>42</v>
      </c>
      <c r="B61" s="4">
        <v>28902</v>
      </c>
      <c r="C61" s="7"/>
      <c r="D61" s="7"/>
      <c r="E61" s="7"/>
      <c r="F61" s="7"/>
      <c r="G61" s="7"/>
      <c r="H61" s="7"/>
      <c r="I61" s="7"/>
    </row>
    <row r="62" spans="1:9" x14ac:dyDescent="0.25">
      <c r="A62" s="2" t="s">
        <v>43</v>
      </c>
      <c r="B62" s="4">
        <v>28902</v>
      </c>
      <c r="C62" s="7"/>
      <c r="D62" s="7"/>
      <c r="E62" s="7"/>
      <c r="F62" s="7"/>
      <c r="G62" s="7"/>
      <c r="H62" s="7"/>
      <c r="I62" s="7"/>
    </row>
    <row r="63" spans="1:9" x14ac:dyDescent="0.25">
      <c r="A63" s="2" t="s">
        <v>44</v>
      </c>
      <c r="B63" s="4">
        <v>28902</v>
      </c>
      <c r="C63" s="7"/>
      <c r="D63" s="7"/>
      <c r="E63" s="7"/>
      <c r="F63" s="7"/>
      <c r="G63" s="7"/>
      <c r="H63" s="7"/>
      <c r="I63" s="7"/>
    </row>
    <row r="64" spans="1:9" x14ac:dyDescent="0.25">
      <c r="A64" s="2" t="s">
        <v>45</v>
      </c>
      <c r="B64" s="4">
        <v>46243</v>
      </c>
      <c r="C64" s="7"/>
      <c r="D64" s="7"/>
      <c r="E64" s="7"/>
      <c r="F64" s="7"/>
      <c r="G64" s="7"/>
      <c r="H64" s="7"/>
      <c r="I64" s="7"/>
    </row>
    <row r="65" spans="1:9" x14ac:dyDescent="0.25">
      <c r="A65" s="2" t="s">
        <v>46</v>
      </c>
      <c r="B65" s="4">
        <v>28902</v>
      </c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ht="28.5" customHeight="1" x14ac:dyDescent="0.25">
      <c r="A67" s="9" t="s">
        <v>64</v>
      </c>
      <c r="B67" s="9" t="s">
        <v>65</v>
      </c>
      <c r="C67" s="9" t="s">
        <v>66</v>
      </c>
      <c r="D67" s="9" t="s">
        <v>67</v>
      </c>
      <c r="E67" s="7"/>
      <c r="F67" s="7"/>
      <c r="G67" s="7"/>
      <c r="H67" s="7"/>
      <c r="I67" s="7"/>
    </row>
    <row r="68" spans="1:9" ht="25.5" x14ac:dyDescent="0.25">
      <c r="A68" s="6" t="s">
        <v>47</v>
      </c>
      <c r="B68" s="5">
        <f>SUM(B69:B73)</f>
        <v>0.72599999999999998</v>
      </c>
      <c r="C68" s="6">
        <f>SUM(C69:C73)</f>
        <v>217.8</v>
      </c>
      <c r="D68" s="2"/>
      <c r="E68" s="7"/>
      <c r="F68" s="7"/>
      <c r="G68" s="7"/>
      <c r="H68" s="7"/>
      <c r="I68" s="7"/>
    </row>
    <row r="69" spans="1:9" x14ac:dyDescent="0.25">
      <c r="A69" s="11" t="s">
        <v>68</v>
      </c>
      <c r="B69" s="12">
        <v>0.12</v>
      </c>
      <c r="C69" s="11">
        <f>(C83*B69)</f>
        <v>36</v>
      </c>
      <c r="D69" s="13">
        <f>(B54*C69)</f>
        <v>1456632</v>
      </c>
    </row>
    <row r="70" spans="1:9" x14ac:dyDescent="0.25">
      <c r="A70" s="11" t="s">
        <v>69</v>
      </c>
      <c r="B70" s="12">
        <v>0.1</v>
      </c>
      <c r="C70" s="11">
        <f>(C83*B70)</f>
        <v>30</v>
      </c>
      <c r="D70" s="13">
        <f>(B55*C70)</f>
        <v>1213860</v>
      </c>
    </row>
    <row r="71" spans="1:9" x14ac:dyDescent="0.25">
      <c r="A71" s="11" t="s">
        <v>70</v>
      </c>
      <c r="B71" s="12">
        <v>0.16</v>
      </c>
      <c r="C71" s="11">
        <f>(C83*B71)</f>
        <v>48</v>
      </c>
      <c r="D71" s="13">
        <f>(B56*C71)</f>
        <v>1387296</v>
      </c>
    </row>
    <row r="72" spans="1:9" x14ac:dyDescent="0.25">
      <c r="A72" s="11" t="s">
        <v>71</v>
      </c>
      <c r="B72" s="12">
        <v>0.16</v>
      </c>
      <c r="C72" s="11">
        <f>(C83*B72)</f>
        <v>48</v>
      </c>
      <c r="D72" s="13">
        <f t="shared" ref="D72:D73" si="4">(B57*C72)</f>
        <v>1387296</v>
      </c>
    </row>
    <row r="73" spans="1:9" x14ac:dyDescent="0.25">
      <c r="A73" s="11" t="s">
        <v>72</v>
      </c>
      <c r="B73" s="12">
        <v>0.186</v>
      </c>
      <c r="C73" s="11">
        <f>(C83*B73)</f>
        <v>55.8</v>
      </c>
      <c r="D73" s="13">
        <f t="shared" si="4"/>
        <v>1612731.5999999999</v>
      </c>
    </row>
    <row r="74" spans="1:9" ht="16.5" customHeight="1" x14ac:dyDescent="0.25">
      <c r="A74" s="6" t="s">
        <v>48</v>
      </c>
      <c r="B74" s="5">
        <f>SUM(B75:B78)</f>
        <v>0.17500000000000004</v>
      </c>
      <c r="C74" s="6">
        <f>SUM(C75:C78)</f>
        <v>52.5</v>
      </c>
      <c r="D74" s="2"/>
      <c r="E74" s="7"/>
      <c r="F74" s="7"/>
      <c r="G74" s="7"/>
      <c r="H74" s="7"/>
      <c r="I74" s="7"/>
    </row>
    <row r="75" spans="1:9" x14ac:dyDescent="0.25">
      <c r="A75" s="11" t="s">
        <v>73</v>
      </c>
      <c r="B75" s="12">
        <v>0.08</v>
      </c>
      <c r="C75" s="11">
        <f>(C83*B75)</f>
        <v>24</v>
      </c>
      <c r="D75" s="13">
        <f>(B59*C75)</f>
        <v>2080920</v>
      </c>
    </row>
    <row r="76" spans="1:9" x14ac:dyDescent="0.25">
      <c r="A76" s="11" t="s">
        <v>74</v>
      </c>
      <c r="B76" s="12">
        <v>6.5000000000000002E-2</v>
      </c>
      <c r="C76" s="11">
        <f>(C83*B76)</f>
        <v>19.5</v>
      </c>
      <c r="D76" s="13">
        <f t="shared" ref="D76:D78" si="5">(B60*C76)</f>
        <v>1690747.5</v>
      </c>
    </row>
    <row r="77" spans="1:9" x14ac:dyDescent="0.25">
      <c r="A77" s="11" t="s">
        <v>75</v>
      </c>
      <c r="B77" s="12">
        <v>1.4999999999999999E-2</v>
      </c>
      <c r="C77" s="11">
        <f>(C83*B77)</f>
        <v>4.5</v>
      </c>
      <c r="D77" s="13">
        <f t="shared" si="5"/>
        <v>130059</v>
      </c>
    </row>
    <row r="78" spans="1:9" x14ac:dyDescent="0.25">
      <c r="A78" s="11" t="s">
        <v>76</v>
      </c>
      <c r="B78" s="12">
        <v>1.4999999999999999E-2</v>
      </c>
      <c r="C78" s="11">
        <f>(C83*B78)</f>
        <v>4.5</v>
      </c>
      <c r="D78" s="13">
        <f t="shared" si="5"/>
        <v>130059</v>
      </c>
    </row>
    <row r="79" spans="1:9" ht="21.75" customHeight="1" x14ac:dyDescent="0.25">
      <c r="A79" s="6" t="s">
        <v>49</v>
      </c>
      <c r="B79" s="5">
        <f>SUM(B80:B82)</f>
        <v>9.9000000000000005E-2</v>
      </c>
      <c r="C79" s="6">
        <f>SUM(C80:C82)</f>
        <v>29.7</v>
      </c>
      <c r="D79" s="2"/>
      <c r="E79" s="7"/>
      <c r="F79" s="7"/>
      <c r="G79" s="7"/>
      <c r="H79" s="7"/>
      <c r="I79" s="7"/>
    </row>
    <row r="80" spans="1:9" x14ac:dyDescent="0.25">
      <c r="A80" s="11" t="s">
        <v>77</v>
      </c>
      <c r="B80" s="12">
        <v>0.02</v>
      </c>
      <c r="C80" s="11">
        <f>(C83*B80)</f>
        <v>6</v>
      </c>
      <c r="D80" s="13">
        <f>(B63*C80)</f>
        <v>173412</v>
      </c>
    </row>
    <row r="81" spans="1:4" x14ac:dyDescent="0.25">
      <c r="A81" s="11" t="s">
        <v>78</v>
      </c>
      <c r="B81" s="12">
        <v>2.4E-2</v>
      </c>
      <c r="C81" s="11">
        <f>(C83*B81)</f>
        <v>7.2</v>
      </c>
      <c r="D81" s="13">
        <f t="shared" ref="D81:D82" si="6">(B64*C81)</f>
        <v>332949.60000000003</v>
      </c>
    </row>
    <row r="82" spans="1:4" x14ac:dyDescent="0.25">
      <c r="A82" s="11" t="s">
        <v>79</v>
      </c>
      <c r="B82" s="12">
        <v>5.5E-2</v>
      </c>
      <c r="C82" s="11">
        <f>(C83*B82)</f>
        <v>16.5</v>
      </c>
      <c r="D82" s="13">
        <f t="shared" si="6"/>
        <v>476883</v>
      </c>
    </row>
    <row r="83" spans="1:4" x14ac:dyDescent="0.25">
      <c r="A83" s="11" t="s">
        <v>80</v>
      </c>
      <c r="B83" s="14">
        <f>SUM(B80:B82,B75:B78,B69:B73)</f>
        <v>1</v>
      </c>
      <c r="C83" s="11">
        <v>300</v>
      </c>
      <c r="D83" s="13">
        <f>SUM(D80:D82,D75:D78,D69:D73)</f>
        <v>12072845.699999999</v>
      </c>
    </row>
  </sheetData>
  <mergeCells count="11">
    <mergeCell ref="A51:E51"/>
    <mergeCell ref="A49:D49"/>
    <mergeCell ref="A48:D48"/>
    <mergeCell ref="A50:D50"/>
    <mergeCell ref="A46:D46"/>
    <mergeCell ref="A14:D14"/>
    <mergeCell ref="A35:E35"/>
    <mergeCell ref="A34:D34"/>
    <mergeCell ref="A32:D32"/>
    <mergeCell ref="A12:D12"/>
    <mergeCell ref="A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Reinata Kidd</dc:creator>
  <cp:lastModifiedBy>Reinata Kidd</cp:lastModifiedBy>
  <dcterms:created xsi:type="dcterms:W3CDTF">2023-04-02T23:40:09Z</dcterms:created>
  <dcterms:modified xsi:type="dcterms:W3CDTF">2023-04-03T01:53:38Z</dcterms:modified>
</cp:coreProperties>
</file>