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Z:\IBP\002. REPORTING\006. Weekly KPI (Sabtu - Jum'at)\2018\"/>
    </mc:Choice>
  </mc:AlternateContent>
  <bookViews>
    <workbookView xWindow="0" yWindow="0" windowWidth="20490" windowHeight="7050" tabRatio="864" activeTab="3"/>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KPI!$A$1:$X$55</definedName>
    <definedName name="_xlnm._FilterDatabase" localSheetId="6" hidden="1">'Raw Data KPI ( ZMC5042R )'!$A$2:$V$35</definedName>
    <definedName name="_xlnm._FilterDatabase" localSheetId="5" hidden="1">'Raw Event BD ( ZMC8011R )'!$E$1:$U$44</definedName>
    <definedName name="_xlnm._FilterDatabase" localSheetId="4" hidden="1">'SA (ZPM025R)'!$G$1:$Q$23</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3">KPI!$G$57:$R$84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62913"/>
  <pivotCaches>
    <pivotCache cacheId="0" r:id="rId15"/>
  </pivotCaches>
  <fileRecoveryPr autoRecover="0"/>
</workbook>
</file>

<file path=xl/calcChain.xml><?xml version="1.0" encoding="utf-8"?>
<calcChain xmlns="http://schemas.openxmlformats.org/spreadsheetml/2006/main">
  <c r="T2" i="29" l="1"/>
  <c r="T3" i="29"/>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36" i="29"/>
  <c r="T37" i="29"/>
  <c r="T38" i="29"/>
  <c r="T39" i="29"/>
  <c r="T40" i="29"/>
  <c r="T41" i="29"/>
  <c r="T42" i="29"/>
  <c r="T44" i="29"/>
  <c r="D75" i="1" l="1"/>
  <c r="Q51" i="1" l="1"/>
  <c r="R51" i="1"/>
  <c r="S51" i="1"/>
  <c r="T51" i="1"/>
  <c r="U51" i="1"/>
  <c r="V51" i="1"/>
  <c r="Q52" i="1"/>
  <c r="R52" i="1"/>
  <c r="S52" i="1"/>
  <c r="T52" i="1"/>
  <c r="U52" i="1"/>
  <c r="V52" i="1"/>
  <c r="H51" i="1" l="1"/>
  <c r="H52" i="1"/>
  <c r="K51" i="1"/>
  <c r="N51" i="1"/>
  <c r="W51" i="1" s="1"/>
  <c r="J51" i="1"/>
  <c r="D51" i="1"/>
  <c r="I51" i="1"/>
  <c r="O51" i="1"/>
  <c r="L51" i="1"/>
  <c r="D52" i="1"/>
  <c r="B52" i="1" s="1"/>
  <c r="O52" i="1"/>
  <c r="K52" i="1"/>
  <c r="I52" i="1"/>
  <c r="N52" i="1"/>
  <c r="W52" i="1" s="1"/>
  <c r="J52" i="1"/>
  <c r="L52" i="1"/>
  <c r="M52" i="1" s="1"/>
  <c r="C3" i="33"/>
  <c r="A51" i="1" l="1"/>
  <c r="E51" i="1"/>
  <c r="B51" i="1"/>
  <c r="M51" i="1"/>
  <c r="A52" i="1"/>
  <c r="E52" i="1"/>
  <c r="Q3" i="1" l="1"/>
  <c r="R3" i="1"/>
  <c r="S3" i="1"/>
  <c r="T3" i="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3" i="1"/>
  <c r="R53" i="1"/>
  <c r="S53" i="1"/>
  <c r="T53" i="1"/>
  <c r="U53" i="1"/>
  <c r="V53" i="1"/>
  <c r="Q54" i="1"/>
  <c r="R54" i="1"/>
  <c r="S54" i="1"/>
  <c r="T54" i="1"/>
  <c r="U54" i="1"/>
  <c r="V54" i="1"/>
  <c r="V2" i="1"/>
  <c r="U2" i="1"/>
  <c r="T2" i="1"/>
  <c r="S2" i="1"/>
  <c r="R2" i="1"/>
  <c r="Q2" i="1"/>
  <c r="H3" i="1" l="1"/>
  <c r="H54"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5" i="1"/>
  <c r="I35" i="1"/>
  <c r="I33" i="1"/>
  <c r="I29" i="1"/>
  <c r="I27" i="1"/>
  <c r="I25" i="1"/>
  <c r="I23" i="1"/>
  <c r="J37" i="1"/>
  <c r="H53" i="1"/>
  <c r="H50" i="1"/>
  <c r="H48" i="1"/>
  <c r="H46" i="1"/>
  <c r="H44" i="1"/>
  <c r="H42" i="1"/>
  <c r="I34" i="1"/>
  <c r="I32" i="1"/>
  <c r="I30" i="1"/>
  <c r="I28" i="1"/>
  <c r="I26" i="1"/>
  <c r="I24" i="1"/>
  <c r="H18" i="1"/>
  <c r="O2" i="1"/>
  <c r="O54" i="1"/>
  <c r="K54" i="1"/>
  <c r="I54" i="1"/>
  <c r="O53" i="1"/>
  <c r="K53" i="1"/>
  <c r="I53"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5" i="1"/>
  <c r="N54" i="1"/>
  <c r="W54" i="1" s="1"/>
  <c r="L54" i="1"/>
  <c r="J54" i="1"/>
  <c r="N53" i="1"/>
  <c r="W53" i="1" s="1"/>
  <c r="L53" i="1"/>
  <c r="J53"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5" i="1" l="1"/>
  <c r="H55" i="1" s="1"/>
  <c r="O55" i="1"/>
  <c r="I55" i="1"/>
  <c r="N55" i="1"/>
  <c r="J55"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3" i="1"/>
  <c r="M36" i="1"/>
  <c r="M6" i="1"/>
  <c r="M8" i="1"/>
  <c r="M10" i="1"/>
  <c r="M12" i="1"/>
  <c r="M14" i="1"/>
  <c r="M16" i="1"/>
  <c r="M18" i="1"/>
  <c r="M19" i="1"/>
  <c r="M37" i="1"/>
  <c r="M39" i="1"/>
  <c r="M41" i="1"/>
  <c r="M43" i="1"/>
  <c r="M45" i="1"/>
  <c r="M47" i="1"/>
  <c r="M49" i="1"/>
  <c r="M54" i="1"/>
  <c r="K55" i="1" l="1"/>
  <c r="D76" i="1"/>
  <c r="D74" i="1"/>
  <c r="D73" i="1"/>
  <c r="D72" i="1"/>
  <c r="D71" i="1"/>
  <c r="D70" i="1"/>
  <c r="D69" i="1"/>
  <c r="D68" i="1"/>
  <c r="D66" i="1"/>
  <c r="D65" i="1"/>
  <c r="D64" i="1"/>
  <c r="D63" i="1"/>
  <c r="D62" i="1"/>
  <c r="D61" i="1"/>
  <c r="D60"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D3" i="33"/>
  <c r="E3" i="33" s="1"/>
  <c r="O42" i="35" l="1"/>
  <c r="E42" i="35"/>
  <c r="I42" i="35" s="1"/>
  <c r="D48" i="1" l="1"/>
  <c r="E48" i="1" s="1"/>
  <c r="D53" i="1"/>
  <c r="A53" i="1" s="1"/>
  <c r="E4" i="1"/>
  <c r="D47" i="1"/>
  <c r="A47" i="1" s="1"/>
  <c r="D22" i="1"/>
  <c r="E22" i="1" s="1"/>
  <c r="A4" i="1"/>
  <c r="B4" i="1"/>
  <c r="B48" i="1" l="1"/>
  <c r="A48" i="1"/>
  <c r="B22" i="1"/>
  <c r="B53" i="1"/>
  <c r="E53"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4" i="1"/>
  <c r="E54" i="1" s="1"/>
  <c r="D41" i="1"/>
  <c r="E41" i="1" s="1"/>
  <c r="E5" i="1" l="1"/>
  <c r="A5" i="1"/>
  <c r="B5" i="1"/>
  <c r="A40" i="1"/>
  <c r="B49" i="1"/>
  <c r="B23" i="1"/>
  <c r="A32" i="1"/>
  <c r="A49" i="1"/>
  <c r="A43" i="1"/>
  <c r="A45" i="1"/>
  <c r="A35" i="1"/>
  <c r="B44" i="1"/>
  <c r="B35" i="1"/>
  <c r="B40" i="1"/>
  <c r="A23" i="1"/>
  <c r="B43" i="1"/>
  <c r="A44" i="1"/>
  <c r="B32" i="1"/>
  <c r="B45" i="1"/>
  <c r="B41" i="1"/>
  <c r="A41" i="1"/>
  <c r="A50" i="1"/>
  <c r="B54" i="1"/>
  <c r="A54"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E14"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52" i="1" l="1"/>
  <c r="P51" i="1"/>
  <c r="P2" i="1"/>
  <c r="P21" i="1"/>
  <c r="P23" i="1"/>
  <c r="P25" i="1"/>
  <c r="P27" i="1"/>
  <c r="P29" i="1"/>
  <c r="P31" i="1"/>
  <c r="P33" i="1"/>
  <c r="P35" i="1"/>
  <c r="P37" i="1"/>
  <c r="P3" i="1"/>
  <c r="P7" i="1"/>
  <c r="P11" i="1"/>
  <c r="P15" i="1"/>
  <c r="P38" i="1"/>
  <c r="P42" i="1"/>
  <c r="P46" i="1"/>
  <c r="P50" i="1"/>
  <c r="P8" i="1"/>
  <c r="P12" i="1"/>
  <c r="P16" i="1"/>
  <c r="P19" i="1"/>
  <c r="P39" i="1"/>
  <c r="P43" i="1"/>
  <c r="P47" i="1"/>
  <c r="P20" i="1"/>
  <c r="P22" i="1"/>
  <c r="P24" i="1"/>
  <c r="P26" i="1"/>
  <c r="P28" i="1"/>
  <c r="P30" i="1"/>
  <c r="P32" i="1"/>
  <c r="P34" i="1"/>
  <c r="P36" i="1"/>
  <c r="P4" i="1"/>
  <c r="P5" i="1"/>
  <c r="P9" i="1"/>
  <c r="P13" i="1"/>
  <c r="P17" i="1"/>
  <c r="P40" i="1"/>
  <c r="P44" i="1"/>
  <c r="P48" i="1"/>
  <c r="P53" i="1"/>
  <c r="P6" i="1"/>
  <c r="P10" i="1"/>
  <c r="P14" i="1"/>
  <c r="P18" i="1"/>
  <c r="P41" i="1"/>
  <c r="P45" i="1"/>
  <c r="P49" i="1"/>
  <c r="P54" i="1"/>
  <c r="D55" i="1"/>
  <c r="E55" i="1" s="1"/>
  <c r="T1" i="1"/>
  <c r="D2" i="1" l="1"/>
  <c r="O76" i="1" s="1"/>
  <c r="R75" i="1" l="1"/>
  <c r="N75" i="1"/>
  <c r="O75" i="1"/>
  <c r="O74" i="1" s="1"/>
  <c r="M75" i="1"/>
  <c r="Q75" i="1"/>
  <c r="K75" i="1"/>
  <c r="J75" i="1"/>
  <c r="R76" i="1"/>
  <c r="R74" i="1" s="1"/>
  <c r="M76" i="1"/>
  <c r="I76" i="1" s="1"/>
  <c r="J76" i="1"/>
  <c r="R73" i="1"/>
  <c r="R72" i="1" s="1"/>
  <c r="O73" i="1"/>
  <c r="M73" i="1"/>
  <c r="I73" i="1" s="1"/>
  <c r="J73" i="1"/>
  <c r="R71" i="1"/>
  <c r="O71" i="1"/>
  <c r="M71" i="1"/>
  <c r="I71" i="1" s="1"/>
  <c r="J71" i="1"/>
  <c r="R70" i="1"/>
  <c r="O70" i="1"/>
  <c r="M70" i="1"/>
  <c r="I70" i="1" s="1"/>
  <c r="J70" i="1"/>
  <c r="R69" i="1"/>
  <c r="R68" i="1" s="1"/>
  <c r="O69" i="1"/>
  <c r="M69" i="1"/>
  <c r="I69" i="1" s="1"/>
  <c r="J69" i="1"/>
  <c r="Q67" i="1"/>
  <c r="Q66" i="1" s="1"/>
  <c r="N67" i="1"/>
  <c r="N66" i="1" s="1"/>
  <c r="K67" i="1"/>
  <c r="Q65" i="1"/>
  <c r="Q64" i="1" s="1"/>
  <c r="Q76" i="1"/>
  <c r="N76" i="1"/>
  <c r="K76" i="1"/>
  <c r="Q73" i="1"/>
  <c r="N73" i="1"/>
  <c r="K73" i="1"/>
  <c r="Q71" i="1"/>
  <c r="N71" i="1"/>
  <c r="K71" i="1"/>
  <c r="Q70" i="1"/>
  <c r="N70" i="1"/>
  <c r="K70" i="1"/>
  <c r="Q69" i="1"/>
  <c r="N69" i="1"/>
  <c r="K69" i="1"/>
  <c r="R67" i="1"/>
  <c r="R66" i="1" s="1"/>
  <c r="O67" i="1"/>
  <c r="M67" i="1"/>
  <c r="J67" i="1"/>
  <c r="R65" i="1"/>
  <c r="O65" i="1"/>
  <c r="N65" i="1"/>
  <c r="K65" i="1"/>
  <c r="Q63" i="1"/>
  <c r="N63" i="1"/>
  <c r="K63" i="1"/>
  <c r="Q61" i="1"/>
  <c r="Q60" i="1" s="1"/>
  <c r="N61" i="1"/>
  <c r="N60" i="1" s="1"/>
  <c r="K61" i="1"/>
  <c r="M65" i="1"/>
  <c r="I65" i="1" s="1"/>
  <c r="J65" i="1"/>
  <c r="R63" i="1"/>
  <c r="O63" i="1"/>
  <c r="J63" i="1"/>
  <c r="R61" i="1"/>
  <c r="R60" i="1" s="1"/>
  <c r="M61" i="1"/>
  <c r="M63" i="1"/>
  <c r="O61" i="1"/>
  <c r="J61" i="1"/>
  <c r="A2" i="1"/>
  <c r="B2" i="1"/>
  <c r="E2" i="1"/>
  <c r="H75" i="1" s="1"/>
  <c r="L69" i="1" l="1"/>
  <c r="L73" i="1"/>
  <c r="I75" i="1"/>
  <c r="M74" i="1"/>
  <c r="L74" i="1" s="1"/>
  <c r="N74" i="1"/>
  <c r="N82" i="1" s="1"/>
  <c r="P75" i="1"/>
  <c r="L75" i="1"/>
  <c r="J82" i="1"/>
  <c r="Q72" i="1"/>
  <c r="N72" i="1"/>
  <c r="Q68" i="1"/>
  <c r="N62" i="1"/>
  <c r="N80" i="1" s="1"/>
  <c r="N68" i="1"/>
  <c r="N64" i="1"/>
  <c r="N83" i="1" s="1"/>
  <c r="Q74" i="1"/>
  <c r="Q82" i="1" s="1"/>
  <c r="R64" i="1"/>
  <c r="L70" i="1"/>
  <c r="L71" i="1"/>
  <c r="Q62" i="1"/>
  <c r="Q80" i="1" s="1"/>
  <c r="H67" i="1"/>
  <c r="H66" i="1" s="1"/>
  <c r="H69" i="1"/>
  <c r="P69" i="1" s="1"/>
  <c r="H65" i="1"/>
  <c r="P65" i="1" s="1"/>
  <c r="H73" i="1"/>
  <c r="P73" i="1" s="1"/>
  <c r="H71" i="1"/>
  <c r="P71" i="1" s="1"/>
  <c r="H76" i="1"/>
  <c r="P76" i="1" s="1"/>
  <c r="H70" i="1"/>
  <c r="P70" i="1" s="1"/>
  <c r="H61" i="1"/>
  <c r="H60" i="1" s="1"/>
  <c r="H79" i="1" s="1"/>
  <c r="H63" i="1"/>
  <c r="P63" i="1" s="1"/>
  <c r="L61" i="1"/>
  <c r="O60" i="1"/>
  <c r="J74" i="1"/>
  <c r="J72" i="1"/>
  <c r="K68" i="1"/>
  <c r="K66" i="1"/>
  <c r="K74" i="1"/>
  <c r="K72" i="1"/>
  <c r="J68" i="1"/>
  <c r="J66" i="1"/>
  <c r="K64" i="1"/>
  <c r="K62" i="1"/>
  <c r="K60" i="1"/>
  <c r="J64" i="1"/>
  <c r="J62" i="1"/>
  <c r="J60" i="1"/>
  <c r="M62" i="1"/>
  <c r="M60" i="1"/>
  <c r="R62" i="1"/>
  <c r="R80" i="1" s="1"/>
  <c r="O64" i="1"/>
  <c r="I61" i="1"/>
  <c r="I63" i="1"/>
  <c r="M66" i="1"/>
  <c r="I67" i="1"/>
  <c r="O68" i="1"/>
  <c r="O72" i="1"/>
  <c r="O82" i="1"/>
  <c r="L76" i="1"/>
  <c r="L63" i="1"/>
  <c r="O62" i="1"/>
  <c r="M64" i="1"/>
  <c r="L65" i="1"/>
  <c r="L67" i="1"/>
  <c r="O66" i="1"/>
  <c r="M68" i="1"/>
  <c r="M72" i="1"/>
  <c r="R83" i="1"/>
  <c r="Q83" i="1"/>
  <c r="K82" i="1"/>
  <c r="R79" i="1"/>
  <c r="R82" i="1"/>
  <c r="Q79" i="1"/>
  <c r="N79" i="1"/>
  <c r="J84" i="1"/>
  <c r="K84" i="1"/>
  <c r="L72" i="1" l="1"/>
  <c r="P67" i="1"/>
  <c r="H74" i="1"/>
  <c r="H72" i="1"/>
  <c r="P72" i="1" s="1"/>
  <c r="N81" i="1"/>
  <c r="N84" i="1" s="1"/>
  <c r="P66" i="1"/>
  <c r="M81" i="1"/>
  <c r="I81" i="1" s="1"/>
  <c r="E24" i="35" s="1"/>
  <c r="I24" i="35" s="1"/>
  <c r="O81" i="1"/>
  <c r="H62" i="1"/>
  <c r="H80" i="1" s="1"/>
  <c r="L66" i="1"/>
  <c r="L62" i="1"/>
  <c r="H68" i="1"/>
  <c r="P60" i="1"/>
  <c r="I62" i="1"/>
  <c r="P61" i="1"/>
  <c r="H82" i="1"/>
  <c r="I60" i="1"/>
  <c r="M82" i="1"/>
  <c r="I82" i="1" s="1"/>
  <c r="I72" i="1"/>
  <c r="I74" i="1"/>
  <c r="I66" i="1"/>
  <c r="I68" i="1"/>
  <c r="H64" i="1"/>
  <c r="H83" i="1" s="1"/>
  <c r="L68" i="1"/>
  <c r="I64" i="1"/>
  <c r="L60" i="1"/>
  <c r="Q81" i="1"/>
  <c r="Q84" i="1" s="1"/>
  <c r="R81" i="1"/>
  <c r="I116" i="1"/>
  <c r="I115" i="1"/>
  <c r="J115" i="1" s="1"/>
  <c r="O79" i="1"/>
  <c r="O80" i="1"/>
  <c r="J80" i="1"/>
  <c r="E18" i="35" s="1"/>
  <c r="I18" i="35" s="1"/>
  <c r="K83" i="1"/>
  <c r="E39" i="35" s="1"/>
  <c r="I39" i="35" s="1"/>
  <c r="K80" i="1"/>
  <c r="E21" i="35" s="1"/>
  <c r="I21" i="35" s="1"/>
  <c r="K79" i="1"/>
  <c r="E12" i="35" s="1"/>
  <c r="I12" i="35" s="1"/>
  <c r="J81" i="1"/>
  <c r="E27" i="35" s="1"/>
  <c r="I27" i="35" s="1"/>
  <c r="J79" i="1"/>
  <c r="E9" i="35" s="1"/>
  <c r="I9" i="35" s="1"/>
  <c r="I105" i="1"/>
  <c r="J105" i="1" s="1"/>
  <c r="I106" i="1"/>
  <c r="J106" i="1" s="1"/>
  <c r="J83" i="1"/>
  <c r="E36" i="35" s="1"/>
  <c r="I36" i="35" s="1"/>
  <c r="K81" i="1"/>
  <c r="E30" i="35" s="1"/>
  <c r="I30" i="35" s="1"/>
  <c r="M80" i="1"/>
  <c r="I80" i="1" s="1"/>
  <c r="M83" i="1"/>
  <c r="I83" i="1" s="1"/>
  <c r="M79" i="1"/>
  <c r="I79" i="1" s="1"/>
  <c r="I121" i="1"/>
  <c r="I120" i="1"/>
  <c r="O83" i="1"/>
  <c r="P68" i="1" l="1"/>
  <c r="H81" i="1"/>
  <c r="H84" i="1" s="1"/>
  <c r="L82" i="1"/>
  <c r="E33" i="35"/>
  <c r="I33" i="35" s="1"/>
  <c r="P62" i="1"/>
  <c r="P82" i="1"/>
  <c r="P74" i="1"/>
  <c r="P64" i="1"/>
  <c r="M84" i="1"/>
  <c r="E6" i="35"/>
  <c r="I6" i="35" s="1"/>
  <c r="P83" i="1"/>
  <c r="I109" i="1"/>
  <c r="J109" i="1" s="1"/>
  <c r="L79" i="1"/>
  <c r="I110" i="1"/>
  <c r="J110" i="1" s="1"/>
  <c r="J116" i="1"/>
  <c r="I111" i="1"/>
  <c r="J111" i="1" s="1"/>
  <c r="J121" i="1"/>
  <c r="J120" i="1"/>
  <c r="I101" i="1"/>
  <c r="J101" i="1" s="1"/>
  <c r="I95" i="1"/>
  <c r="J95" i="1" s="1"/>
  <c r="I96" i="1"/>
  <c r="J96" i="1" s="1"/>
  <c r="I100" i="1"/>
  <c r="J100" i="1" s="1"/>
  <c r="I91" i="1"/>
  <c r="J91" i="1" s="1"/>
  <c r="I90" i="1"/>
  <c r="J90" i="1" s="1"/>
  <c r="L83" i="1"/>
  <c r="L80" i="1"/>
  <c r="P80" i="1"/>
  <c r="O84" i="1"/>
  <c r="E15" i="35" l="1"/>
  <c r="I15" i="35" s="1"/>
  <c r="L84" i="1"/>
  <c r="I112" i="1"/>
  <c r="J112" i="1" s="1"/>
  <c r="I92" i="1"/>
  <c r="J92" i="1" s="1"/>
  <c r="I117" i="1"/>
  <c r="J117" i="1" s="1"/>
  <c r="I114" i="1"/>
  <c r="J114" i="1" s="1"/>
  <c r="P79" i="1"/>
  <c r="P84" i="1"/>
  <c r="P81" i="1"/>
  <c r="L81" i="1"/>
  <c r="I97" i="1"/>
  <c r="J97" i="1" s="1"/>
  <c r="I84" i="1"/>
  <c r="I107" i="1"/>
  <c r="J107" i="1" s="1"/>
  <c r="I94" i="1"/>
  <c r="J94" i="1" s="1"/>
  <c r="I99" i="1"/>
  <c r="J99" i="1" s="1"/>
  <c r="I89" i="1"/>
  <c r="J89" i="1" s="1"/>
  <c r="I104" i="1" l="1"/>
  <c r="J104" i="1" s="1"/>
  <c r="I102" i="1"/>
  <c r="J102" i="1" s="1"/>
  <c r="I119" i="1"/>
  <c r="J119" i="1" l="1"/>
  <c r="I122" i="1"/>
  <c r="J122" i="1" l="1"/>
  <c r="R84" i="1" l="1"/>
</calcChain>
</file>

<file path=xl/comments1.xml><?xml version="1.0" encoding="utf-8"?>
<comments xmlns="http://schemas.openxmlformats.org/spreadsheetml/2006/main">
  <authors>
    <author>Latif Nurrohman</author>
    <author>Isnaini Nurul Noviana</author>
  </authors>
  <commentList>
    <comment ref="K3" authorId="0" shapeId="0">
      <text>
        <r>
          <rPr>
            <b/>
            <sz val="9"/>
            <color indexed="81"/>
            <rFont val="Tahoma"/>
            <family val="2"/>
          </rPr>
          <t>Latif Nurrohman:</t>
        </r>
        <r>
          <rPr>
            <sz val="9"/>
            <color indexed="81"/>
            <rFont val="Tahoma"/>
            <family val="2"/>
          </rPr>
          <t xml:space="preserve">
Manual Jer</t>
        </r>
      </text>
    </comment>
    <comment ref="A6" authorId="1" shapeId="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authors>
    <author>Nirwan Dharma Saputra</author>
    <author>johan.pramono</author>
    <author>Ghozany Bagus Prakosa</author>
  </authors>
  <commentList>
    <comment ref="E1" authorId="0" shapeId="0">
      <text>
        <r>
          <rPr>
            <b/>
            <sz val="9"/>
            <color indexed="81"/>
            <rFont val="Tahoma"/>
            <family val="2"/>
          </rPr>
          <t>Nirwan Dharma Saputra:</t>
        </r>
        <r>
          <rPr>
            <sz val="9"/>
            <color indexed="81"/>
            <rFont val="Tahoma"/>
            <family val="2"/>
          </rPr>
          <t xml:space="preserve">
</t>
        </r>
      </text>
    </comment>
    <comment ref="U1" authorId="1" shapeId="0">
      <text>
        <r>
          <rPr>
            <b/>
            <sz val="9"/>
            <color indexed="81"/>
            <rFont val="Tahoma"/>
            <family val="2"/>
          </rPr>
          <t>latif.nurrohman:</t>
        </r>
        <r>
          <rPr>
            <sz val="9"/>
            <color indexed="81"/>
            <rFont val="Tahoma"/>
            <family val="2"/>
          </rPr>
          <t xml:space="preserve">
ganti sesuai jumlah hari yang didownload</t>
        </r>
      </text>
    </comment>
    <comment ref="S59" authorId="2" shapeId="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authors>
    <author>Latif Nurrohman</author>
  </authors>
  <commentList>
    <comment ref="U1" authorId="0" shapeId="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<sst xmlns="http://schemas.openxmlformats.org/spreadsheetml/2006/main" count="2112" uniqueCount="582">
  <si>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</si>
  <si>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</si>
  <si>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</si>
  <si>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</si>
  <si>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</si>
  <si>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</si>
  <si>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</si>
  <si>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</si>
  <si>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</si>
  <si>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</si>
  <si>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</si>
  <si>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</si>
  <si>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</si>
  <si>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</si>
  <si>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</si>
  <si>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</si>
  <si>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</si>
  <si>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</si>
  <si>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</si>
  <si>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</si>
  <si>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</si>
  <si>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</si>
  <si>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</si>
  <si>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</si>
  <si>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</si>
  <si>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</si>
  <si>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</si>
  <si>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</si>
  <si>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</si>
  <si>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</si>
  <si>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</si>
  <si>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</si>
  <si>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</si>
  <si>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</si>
  <si>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</si>
  <si>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</si>
  <si>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</si>
  <si>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</si>
  <si>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</si>
  <si>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</si>
  <si>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</si>
  <si>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</si>
  <si>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</si>
  <si>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</si>
  <si>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</si>
  <si>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</si>
  <si>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</si>
  <si>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</si>
  <si>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</si>
  <si>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</si>
  <si>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</si>
  <si>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</si>
  <si>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</si>
  <si>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</si>
  <si>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</si>
  <si>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</si>
  <si>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</si>
  <si>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</si>
  <si>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</si>
  <si>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</si>
  <si>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</si>
  <si>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</si>
  <si>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</si>
  <si>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</si>
  <si>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</si>
  <si>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</si>
  <si>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</si>
  <si>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</si>
  <si>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</si>
  <si>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</si>
  <si>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</si>
  <si>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</si>
  <si>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</si>
  <si>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</si>
  <si>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</si>
  <si>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</si>
  <si>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</si>
  <si>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</si>
  <si>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</si>
  <si>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</si>
  <si>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</si>
  <si>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</si>
  <si>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</si>
  <si>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</si>
  <si>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</si>
  <si>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</si>
  <si>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</si>
  <si>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</si>
  <si>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</si>
  <si>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</si>
  <si>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</si>
  <si>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</si>
  <si>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</si>
  <si>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</si>
  <si>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</si>
  <si>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</si>
  <si>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</si>
  <si>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</si>
  <si>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</si>
  <si>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</si>
  <si>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</si>
  <si>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</si>
  <si>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</si>
  <si>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</si>
  <si>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</si>
  <si>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</si>
  <si>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</si>
  <si>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</si>
  <si>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</si>
  <si>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</si>
  <si>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</si>
  <si>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</si>
  <si>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</si>
  <si>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</si>
  <si>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</si>
  <si>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</si>
  <si>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</si>
  <si>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</si>
  <si>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</si>
  <si>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</si>
  <si>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</si>
  <si>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</si>
  <si>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</si>
  <si>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</si>
  <si>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</si>
  <si>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</si>
  <si>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</si>
  <si>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</si>
  <si>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</si>
  <si>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</si>
  <si>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</si>
  <si>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</si>
  <si>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</si>
  <si>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</si>
  <si>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</si>
  <si>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</si>
  <si>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</si>
  <si>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</si>
  <si>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</si>
  <si>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</si>
  <si>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</si>
  <si>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</si>
  <si>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</si>
  <si>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</si>
  <si>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</si>
  <si>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</si>
  <si>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</si>
  <si>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</si>
  <si>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</si>
  <si>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</si>
  <si>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</si>
  <si>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</si>
  <si>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</si>
  <si>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</si>
  <si>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</si>
  <si>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</si>
  <si>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</si>
  <si>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</si>
  <si>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</si>
  <si>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</si>
  <si>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</si>
  <si>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</si>
  <si>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</si>
  <si>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</si>
  <si>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</si>
  <si>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</si>
  <si>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</si>
  <si>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</si>
  <si>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</si>
  <si>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</si>
  <si>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</si>
  <si>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</si>
  <si>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</si>
  <si>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</si>
  <si>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</si>
  <si>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</si>
  <si>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</si>
  <si>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</si>
  <si>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</si>
  <si>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</si>
  <si>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</si>
  <si>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</si>
  <si>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</si>
  <si>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</si>
  <si>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</si>
  <si>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</si>
  <si>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</si>
  <si>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</si>
  <si>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</si>
  <si>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</si>
  <si>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</si>
  <si>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</si>
  <si>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</si>
  <si>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</si>
  <si>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</si>
  <si>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</si>
  <si>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</si>
  <si>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</si>
  <si>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773E</t>
  </si>
  <si>
    <t>BW219 LCC</t>
  </si>
  <si>
    <t>Dozer</t>
  </si>
  <si>
    <t>Main Loader</t>
  </si>
  <si>
    <t>ELECTRIC FAULT</t>
  </si>
  <si>
    <t>B022</t>
  </si>
  <si>
    <t>PL30</t>
  </si>
  <si>
    <t>17.00-</t>
  </si>
  <si>
    <t>B5+</t>
  </si>
  <si>
    <t>TLAC50129</t>
  </si>
  <si>
    <t>22.00-</t>
  </si>
  <si>
    <t>GSPR30001</t>
  </si>
  <si>
    <t>TLAC50116</t>
  </si>
  <si>
    <t>TLAC50121</t>
  </si>
  <si>
    <t>15.00-</t>
  </si>
  <si>
    <t>IDWP</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</si>
  <si>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</si>
  <si>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</si>
  <si>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</si>
  <si>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</si>
  <si>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</si>
  <si>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</si>
  <si>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</si>
  <si>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</si>
  <si>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</si>
  <si>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</si>
  <si>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</si>
  <si>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</si>
  <si>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</si>
  <si>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</si>
  <si>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</si>
  <si>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</si>
  <si>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</si>
  <si>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</si>
  <si>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</si>
  <si>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</si>
  <si>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</si>
  <si>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</si>
  <si>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</si>
  <si>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</si>
  <si>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</si>
  <si>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</si>
  <si>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</si>
  <si>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</si>
  <si>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</si>
  <si>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</si>
  <si>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</si>
  <si>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</si>
  <si>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</si>
  <si>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</si>
  <si>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</si>
  <si>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</si>
  <si>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</si>
  <si>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</si>
  <si>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</si>
  <si>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</si>
  <si>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</si>
  <si>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</si>
  <si>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</si>
  <si>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</si>
  <si>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</si>
  <si>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</si>
  <si>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</si>
  <si>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</si>
  <si>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</si>
  <si>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</si>
  <si>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</si>
  <si>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</si>
  <si>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</si>
  <si>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</si>
  <si>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</si>
  <si>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</si>
  <si>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</si>
  <si>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</si>
  <si>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</si>
  <si>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</si>
  <si>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</si>
  <si>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</si>
  <si>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</si>
  <si>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</si>
  <si>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</si>
  <si>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</si>
  <si>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</si>
  <si>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</si>
  <si>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</si>
  <si>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</si>
  <si>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</si>
  <si>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</si>
  <si>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</si>
  <si>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</si>
  <si>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</si>
  <si>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</si>
  <si>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</si>
  <si>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</si>
  <si>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</si>
  <si>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</si>
  <si>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</si>
  <si>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</si>
  <si>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</si>
  <si>
    <t>HWKM46013</t>
  </si>
  <si>
    <t>Small Loader</t>
  </si>
  <si>
    <t>PERFORM 1000/1000 HOURS, BACKLOG</t>
  </si>
  <si>
    <t>LOW PERFORMANCE</t>
  </si>
  <si>
    <t>37.00-</t>
  </si>
  <si>
    <t>28.50-</t>
  </si>
  <si>
    <t>24.00-</t>
  </si>
  <si>
    <t>10.00-</t>
  </si>
  <si>
    <t>39.00-</t>
  </si>
  <si>
    <t>13.30-</t>
  </si>
  <si>
    <t>32.30-</t>
  </si>
  <si>
    <t>27.90-</t>
  </si>
  <si>
    <t>21.90-</t>
  </si>
  <si>
    <t>18.80-</t>
  </si>
  <si>
    <t>TLAC50128</t>
  </si>
  <si>
    <t>46.56-</t>
  </si>
  <si>
    <t>18.00-</t>
  </si>
  <si>
    <t>6.10-</t>
  </si>
  <si>
    <t>21.60-</t>
  </si>
  <si>
    <t>7.00-</t>
  </si>
  <si>
    <t>4.70-</t>
  </si>
  <si>
    <t>12.00-</t>
  </si>
  <si>
    <t>GSPR20010</t>
  </si>
  <si>
    <t>PL20</t>
  </si>
  <si>
    <t>3.00-</t>
  </si>
  <si>
    <t>PS-2000</t>
  </si>
  <si>
    <t>7.30-</t>
  </si>
  <si>
    <t>0.60-</t>
  </si>
  <si>
    <t>33.90-</t>
  </si>
  <si>
    <t>28.20-</t>
  </si>
  <si>
    <t>16.80-</t>
  </si>
  <si>
    <t>43.60-</t>
  </si>
  <si>
    <t>31.10-</t>
  </si>
  <si>
    <t>42.30-</t>
  </si>
  <si>
    <t>27.80-</t>
  </si>
  <si>
    <t>41.10-</t>
  </si>
  <si>
    <t>TLAC50118</t>
  </si>
  <si>
    <t>1.00-</t>
  </si>
  <si>
    <t>TLAC50120</t>
  </si>
  <si>
    <t>25.00-</t>
  </si>
  <si>
    <t>TLAC50125</t>
  </si>
  <si>
    <t>PS 1000/1000 HOURS HDCT73097</t>
  </si>
  <si>
    <t>AC Panas</t>
  </si>
  <si>
    <t>ADJUST SWITCH THERMOSTAT AC &amp; V-BELT COMPRESSOR</t>
  </si>
  <si>
    <t>PS 250/1250 HOURS BDKM83228</t>
  </si>
  <si>
    <t>PERFORM 250/1250 HOURS, BACKLOG</t>
  </si>
  <si>
    <t>ENGINE LOW POWER</t>
  </si>
  <si>
    <t>CLEANING AIR CLEANER</t>
  </si>
  <si>
    <t>PS 250/1250 HOURS BDKM83229</t>
  </si>
  <si>
    <t>PS 2000/32000 HDCT73018</t>
  </si>
  <si>
    <t>CONTINUE PROGRESS // PERFORM PS 2000/32000 HOURS, INSTAAL PART BACKLOG, LEVELING ALL SUSPENSION</t>
  </si>
  <si>
    <t>PS 1000/1000 HOURS HDCT73099</t>
  </si>
  <si>
    <t>PERFORM 1000/1000 HOURS, BACKLOG.</t>
  </si>
  <si>
    <t>PS 500/500 HOURS HDCT73056</t>
  </si>
  <si>
    <t>PERFORM 500/13500 HOURS, BACKLOG</t>
  </si>
  <si>
    <t>RADIO MALFUNCTION</t>
  </si>
  <si>
    <t>REPAIR RADIO MALFUNCTION BY IT</t>
  </si>
  <si>
    <t>REAR SUSPENSI RH NOISE</t>
  </si>
  <si>
    <t>ADJUST REAR SUSPENSION RH</t>
  </si>
  <si>
    <t>WATER COOLANT LOW, ERROR IN WATER FLOW</t>
  </si>
  <si>
    <t>CHECK &amp; ADD AIR RADIATOR SYSTEM</t>
  </si>
  <si>
    <t>REPLACE FUEL FILTER, REPAIR HOSE GREASE LINK-I</t>
  </si>
  <si>
    <t>PS 1000/1000 HOURS HDCT73098</t>
  </si>
  <si>
    <t>PERFORM 1000/10000 HOURS, BACKLOG</t>
  </si>
  <si>
    <t>PTT WILL LOOSE</t>
  </si>
  <si>
    <t>REPAIR PTT POSITION</t>
  </si>
  <si>
    <t>PTT ABNORMAL</t>
  </si>
  <si>
    <t>REPAIR PTT MALFUNCTION</t>
  </si>
  <si>
    <t>WATER SPRAYER ABNORMAL</t>
  </si>
  <si>
    <t>CHECK &amp; REPAIR WATER SPRAYER</t>
  </si>
  <si>
    <t>PS 250/13250 HOURS HDCT73053</t>
  </si>
  <si>
    <t>PERFORM 250/13250 HOURS, BACKLOG.</t>
  </si>
  <si>
    <t>SAFETY BELT MALFUNCTION, CABIN LAMP OFF</t>
  </si>
  <si>
    <t>REPLACE SAFETY BELT, REPLACE BULB CABIN LAMP &amp; REPAIR ELECTRICAL HARNESS</t>
  </si>
  <si>
    <t>ROCK EJECTOR LOOSE</t>
  </si>
  <si>
    <t>CHECK &amp; REPAIR ROCK EJECTOR POSITION, ADD GREASE AUTOLUBE SYSTEM</t>
  </si>
  <si>
    <t>SUSPENSION LOW PRESSURE</t>
  </si>
  <si>
    <t>ADJUST PRESSURE SUSPENSION</t>
  </si>
  <si>
    <t>ENGINE NOISE</t>
  </si>
  <si>
    <t>CHECK &amp; REPLACE FAN BELT ENGINE</t>
  </si>
  <si>
    <t>AIR HOSE COMPRESSOR LEAKS</t>
  </si>
  <si>
    <t>REPLACE FESTO LINE AIR SYSTEM</t>
  </si>
  <si>
    <t>REPLACE FUEL FILTER</t>
  </si>
  <si>
    <t>CHECK &amp; REPAIR WATER SPRAYER, REPLACE SWITCH TOGGLE</t>
  </si>
  <si>
    <t>PS 1000/1000 HOURS EXCT61029</t>
  </si>
  <si>
    <t>TERMINAL GREASE LOOSE</t>
  </si>
  <si>
    <t>REPLACE BOLT BRACKET TERMINAL GREASE</t>
  </si>
  <si>
    <t>PS 1000/1000 HOURS HDCT73100</t>
  </si>
  <si>
    <t>PS 1000/13000 HOURS HDCT73055</t>
  </si>
  <si>
    <t>PERFORM 1000/13000 HOURS, BACKLOG</t>
  </si>
  <si>
    <t>SPEED TRANSMISSION CAN'T SWITCH</t>
  </si>
  <si>
    <t>CENTER SPEED TRANSMISSION</t>
  </si>
  <si>
    <t>FRONT SUSPENSION LH HARD</t>
  </si>
  <si>
    <t>ADJUST FRONT SUSPENSION LH</t>
  </si>
  <si>
    <t>FRONT BRAKE CAN'T ENGAGED</t>
  </si>
  <si>
    <t>CHECK FRONT BRAKE SYSTEM</t>
  </si>
  <si>
    <t>PS 500/1500 HOURS  EXCT61030</t>
  </si>
  <si>
    <t>PERFORM 500/1500 HOURS, BACKLOG</t>
  </si>
  <si>
    <t>PS 500/1500 HOURS  HDCT73093</t>
  </si>
  <si>
    <t>PS 1000/1000 HOURS EXKM40184</t>
  </si>
  <si>
    <t>LOW PRESSURE TYRE, HARD SUSPENSION</t>
  </si>
  <si>
    <t>ADJUST PRESSURE TYRE, ADJUST PRESSURE SUSPENSION</t>
  </si>
  <si>
    <t>PS 500/1500 HOURS HDCT73092</t>
  </si>
  <si>
    <t>CHECK &amp; CLEANING AIR INTAKE, CHECK WIRING SYSTEM</t>
  </si>
  <si>
    <t>PS 500/1500 HOURS  HDCT73090</t>
  </si>
  <si>
    <t>BODY DUMP SHAKKY</t>
  </si>
  <si>
    <t>REPLACE SPIDER JOINT OUTPUT TORQUE CONVERTER</t>
  </si>
  <si>
    <t>WELDING PIPE SUCTION SPRAYER</t>
  </si>
  <si>
    <t>PS 500/1500 HOURS BDKM15169</t>
  </si>
  <si>
    <t>FRONT SUSPENSION LH LOW PRESSURE</t>
  </si>
  <si>
    <t>ADJUST PRESSURE FRONT SUSPENSION LH</t>
  </si>
  <si>
    <t>BOLT FRONT PAD VESSEL RH BROKEN</t>
  </si>
  <si>
    <t>REPLACE &amp; REPAIR BOLT FRONT PAD VESSEL RH</t>
  </si>
  <si>
    <t>ADDING OIL / COOLANT</t>
  </si>
  <si>
    <t>CHECK</t>
  </si>
  <si>
    <t>REPAIR ROCK EJECTOR</t>
  </si>
  <si>
    <t>AIR SYSTEM PROBLEM</t>
  </si>
  <si>
    <t>WATER SPRAYER UPNORMAL</t>
  </si>
  <si>
    <t>TRANSMISSION PROBLEM</t>
  </si>
  <si>
    <t>BRAKE SYSTEM</t>
  </si>
  <si>
    <t>DUMB BODY PROBLEM</t>
  </si>
  <si>
    <t>47.00-</t>
  </si>
  <si>
    <t>6.00-</t>
  </si>
  <si>
    <t>FTVV44016</t>
  </si>
  <si>
    <t>FM440 FT</t>
  </si>
  <si>
    <t>GSPR30007</t>
  </si>
  <si>
    <t>WEEK 28 2018</t>
  </si>
  <si>
    <t>30.00-</t>
  </si>
  <si>
    <t>2.80-</t>
  </si>
  <si>
    <t>110.00-</t>
  </si>
  <si>
    <t>GSPR30002</t>
  </si>
  <si>
    <t>20.00-</t>
  </si>
  <si>
    <t>33.50-</t>
  </si>
  <si>
    <t>19.20-</t>
  </si>
  <si>
    <t>21.20-</t>
  </si>
  <si>
    <t>30.50-</t>
  </si>
  <si>
    <t>17.30-</t>
  </si>
  <si>
    <t>LFVV37002</t>
  </si>
  <si>
    <t>FMX370</t>
  </si>
  <si>
    <t>LFVV37003</t>
  </si>
  <si>
    <t>TLAC50122</t>
  </si>
  <si>
    <t>TLAC50123</t>
  </si>
  <si>
    <t>14.00-</t>
  </si>
  <si>
    <t>Grader</t>
  </si>
  <si>
    <t>General Loader</t>
  </si>
  <si>
    <t>SPRAYER</t>
  </si>
  <si>
    <t>WEEK 29 2018</t>
  </si>
  <si>
    <t>OTHER</t>
  </si>
  <si>
    <t>31.00-</t>
  </si>
  <si>
    <t>12.50-</t>
  </si>
  <si>
    <t>27.30-</t>
  </si>
  <si>
    <t>24.30-</t>
  </si>
  <si>
    <t>329.00-</t>
  </si>
  <si>
    <t>9.00-</t>
  </si>
  <si>
    <t>12.70-</t>
  </si>
  <si>
    <t>37.60-</t>
  </si>
  <si>
    <t>40.60-</t>
  </si>
  <si>
    <t>44.80-</t>
  </si>
  <si>
    <t>25.70-</t>
  </si>
  <si>
    <t>54.50-</t>
  </si>
  <si>
    <t>27.70-</t>
  </si>
  <si>
    <t>22.80-</t>
  </si>
  <si>
    <t>19.50-</t>
  </si>
  <si>
    <t>51.30-</t>
  </si>
  <si>
    <t>TLAC50124</t>
  </si>
  <si>
    <t>TLAC50126</t>
  </si>
  <si>
    <t>10.40-</t>
  </si>
  <si>
    <t>TLAC50127</t>
  </si>
  <si>
    <t>6.44-</t>
  </si>
  <si>
    <t>TLAC50130</t>
  </si>
  <si>
    <t>20.70-</t>
  </si>
  <si>
    <t>TLAC50119</t>
  </si>
  <si>
    <t>483.00-</t>
  </si>
  <si>
    <t>ENGINE SHUTDOWN</t>
  </si>
  <si>
    <t>PERFORM 750/1750 HOURS, BACKLOG</t>
  </si>
  <si>
    <t>28.07.2018</t>
  </si>
  <si>
    <t>WORK LAMP</t>
  </si>
  <si>
    <t>TYRE</t>
  </si>
  <si>
    <t>WEEK 30 2018</t>
  </si>
  <si>
    <t>MFC-420</t>
  </si>
  <si>
    <t>MPMF42027</t>
  </si>
  <si>
    <t>19.00-</t>
  </si>
  <si>
    <t>5.00-</t>
  </si>
  <si>
    <t>GSPR20011</t>
  </si>
  <si>
    <t>GSPR20016</t>
  </si>
  <si>
    <t>36.00-</t>
  </si>
  <si>
    <t>4.00-</t>
  </si>
  <si>
    <t>38.40-</t>
  </si>
  <si>
    <t>2.60-</t>
  </si>
  <si>
    <t>35.60-</t>
  </si>
  <si>
    <t>23.00-</t>
  </si>
  <si>
    <t>46.20-</t>
  </si>
  <si>
    <t>WMMI60012</t>
  </si>
  <si>
    <t>600X</t>
  </si>
  <si>
    <t>PS 250/13250 HOURS HDCT73054</t>
  </si>
  <si>
    <t>PERFORM 250/13250 HOURS, BACKLOG. ADJUST SUSPENSION, ROTATION TYRE POS 1 &amp; 2</t>
  </si>
  <si>
    <t>30.07.2018</t>
  </si>
  <si>
    <t>29.07.2018</t>
  </si>
  <si>
    <t>PS 1000/1000 HOURS BDKM15170</t>
  </si>
  <si>
    <t>FINAL DRIVE LH ABNORMAL</t>
  </si>
  <si>
    <t>REMOVE TYRE POS 3 &amp; 4, INSPECT FINAL DRIVE LH FOUND PARTICLE, PROPOSE REPLACE FINAL DRIVE, WAITING FINAL DRIVE LH ASSY ETA 01/08</t>
  </si>
  <si>
    <t>01.08.2018</t>
  </si>
  <si>
    <t>PS 750/1750 HOURS HDCT73091</t>
  </si>
  <si>
    <t>PERFORM 750/1750 HOURS, BACKLOG. REPLACE COOLANT &amp; DOWNLOAD DATA BY TEAM TU</t>
  </si>
  <si>
    <t>BALL STUD TIE ROD RH BROKEN</t>
  </si>
  <si>
    <t>REPLACE BALL STUD TIE ROD RH</t>
  </si>
  <si>
    <t>PS 750/1750 HOURS HDCT73090</t>
  </si>
  <si>
    <t>REPLACE SHORTERN CROSS</t>
  </si>
  <si>
    <t>radio Lepas Dari Braketnya</t>
  </si>
  <si>
    <t>REPAIR BRACKET RADIO</t>
  </si>
  <si>
    <t>PS 500/1500 HOURS BDKM83230</t>
  </si>
  <si>
    <t>PERFORM 500/1500 HOURS, BACKLOG. CHECK WIPER SYSTEM</t>
  </si>
  <si>
    <t>PS 250/1250 HOURS BDKM15171</t>
  </si>
  <si>
    <t>Operator Seat Up Normal</t>
  </si>
  <si>
    <t>REPAIR OPT SEAT</t>
  </si>
  <si>
    <t>Swict Lamp BROKEN</t>
  </si>
  <si>
    <t>REPAIR SWITH LAMP AND INSTALL BRACKET RADIO</t>
  </si>
  <si>
    <t>31.07.2018</t>
  </si>
  <si>
    <t>PS 500/1500 HOURS HDCT73096</t>
  </si>
  <si>
    <t>PS 750/1750 HOURS GDKM82095</t>
  </si>
  <si>
    <t>Can't Start</t>
  </si>
  <si>
    <t>JUMPER BATTERY</t>
  </si>
  <si>
    <t>Adjust Rear Suspensi</t>
  </si>
  <si>
    <t>ADJUST RR SUSPENSION BOTH SIDES</t>
  </si>
  <si>
    <t>ADJUST PRESSURE TYRE POS 5</t>
  </si>
  <si>
    <t>PS 500/1500 HOURS HDCT73095</t>
  </si>
  <si>
    <t>Engine Shut Down</t>
  </si>
  <si>
    <t>RESET SENSOR FIRE SUPPRESSION,SCHEDULE CHARGING REST TIME</t>
  </si>
  <si>
    <t>PS 250/1250 HOURS EXKM40184</t>
  </si>
  <si>
    <t>PERFORM PS 250/1250 HOURS, BACKLOG</t>
  </si>
  <si>
    <t>No Arus</t>
  </si>
  <si>
    <t>REPLACE BATTERY, CHECK CHARGING SYSTEM</t>
  </si>
  <si>
    <t>PS 750/1750 HOURS HDCT73094</t>
  </si>
  <si>
    <t>PS 250/33250 HDCT73006</t>
  </si>
  <si>
    <t>PERFORM PS 250/33250 HOURS, BACKLOG</t>
  </si>
  <si>
    <t>REPLACE HOSE HYDRAULIC SYSTEM</t>
  </si>
  <si>
    <t>REPLACE HYDRAULIC OIL AND CHANGE ENGINE OIL</t>
  </si>
  <si>
    <t>Tyer No 4 Bocor</t>
  </si>
  <si>
    <t>REPLACE TYRE POS 3 &amp; 4</t>
  </si>
  <si>
    <t>PS 750/750 HOURS BDKM83232</t>
  </si>
  <si>
    <t>PERFORM PS750/750Hrs, BACKLOG</t>
  </si>
  <si>
    <t>PS 500/1500 HOURS EXKM20205</t>
  </si>
  <si>
    <t>PERFORM PS 500/1500Hrs, BACKLOG</t>
  </si>
  <si>
    <t>02.08.2018</t>
  </si>
  <si>
    <t>PS 750/750 HOURS EXCT61031</t>
  </si>
  <si>
    <t>PERFORM PS750/750Hrs, BACKLOG JOB</t>
  </si>
  <si>
    <t>Engine Can't Start</t>
  </si>
  <si>
    <t>RESEAL SOLENOID HEUI PUMP</t>
  </si>
  <si>
    <t>PS 500/1500 HOURS HDCT73097</t>
  </si>
  <si>
    <t>PERFORM PS500/1500Hrs</t>
  </si>
  <si>
    <t>Perbaikan AC Panas</t>
  </si>
  <si>
    <t>REPLACE HOSE AC SYSTEM</t>
  </si>
  <si>
    <t>Heui Pump</t>
  </si>
  <si>
    <t>CHECK HEUI PUMP</t>
  </si>
  <si>
    <t>PS 750/13750 HOURS  HDCT73057</t>
  </si>
  <si>
    <t>PERFORM PS 750/13750 HOURS</t>
  </si>
  <si>
    <t>PS 500/1500 HOURS HDCT73099</t>
  </si>
  <si>
    <t>PERFORM PS500/1500Hrs, BACKLOG</t>
  </si>
  <si>
    <t>03.08.2018</t>
  </si>
  <si>
    <t>Lampu Rotary Mati &amp; PDU Bermasalah</t>
  </si>
  <si>
    <t>REMOVE PDU UNIT, REPLACE ROTARY LAMP, MAKE HARNESS TO ROTARY LAMP AND RADIO PTT</t>
  </si>
  <si>
    <t>04.08.2018</t>
  </si>
  <si>
    <t>SCHEDULE REPLACE HARNESS INJECTOR by TU</t>
  </si>
  <si>
    <t>PS 500/21500 HOURS HDCT73014</t>
  </si>
  <si>
    <t>Pin Suspensi kanan Belakang Mau Lepas</t>
  </si>
  <si>
    <t>INSTALL BOLT LOCK PIN REAR RH SUSPENSION</t>
  </si>
  <si>
    <t>Over Head</t>
  </si>
  <si>
    <t>CHECK ENGINE OVERHEAT FOUND COOLANT TEMPERATURE SENSOR BROKEN, REPLACE OUTER AIR CLEANER</t>
  </si>
  <si>
    <t>Kabin Bergetar, Autolube Error</t>
  </si>
  <si>
    <t>ADJUST PRESSURE TYRE ALL POSITION AND REPLACE SPIDER JOINT MAIN DRIVE SHAFT</t>
  </si>
  <si>
    <t>Indikator batrai Menyala</t>
  </si>
  <si>
    <t>CHECK CHARGING SYSTEM, Reposition Harness ECM engine</t>
  </si>
  <si>
    <t>Mati Sendiri; Klakson Mati</t>
  </si>
  <si>
    <t>CHECK CHARGING SYSTEM, RESET BATTERY AND CHECK PDU UNIT</t>
  </si>
  <si>
    <t>STUD BALL</t>
  </si>
  <si>
    <t>RADIO</t>
  </si>
  <si>
    <t>OPERATOR SEAT</t>
  </si>
  <si>
    <t>SUSPENSION UPNORMAL</t>
  </si>
  <si>
    <t>ELETRICAL</t>
  </si>
  <si>
    <t>ELECTRICAL</t>
  </si>
  <si>
    <t>HYDRAULIC SYSTEM</t>
  </si>
  <si>
    <t>CABIN</t>
  </si>
  <si>
    <t xml:space="preserve">PDU </t>
  </si>
  <si>
    <t>WEEK 31 2018</t>
  </si>
  <si>
    <t>KPI WEEK 31 PLANT IBP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</si>
</sst>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2">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
      <b/>
      <sz val="14"/>
      <color theme="1"/>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auto="1"/>
      </right>
      <top style="medium">
        <color indexed="64"/>
      </top>
      <bottom style="thin">
        <color auto="1"/>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18"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1" applyNumberFormat="0" applyAlignment="0" applyProtection="0"/>
    <xf numFmtId="0" fontId="22" fillId="11" borderId="22" applyNumberFormat="0" applyAlignment="0" applyProtection="0"/>
    <xf numFmtId="0" fontId="23" fillId="11" borderId="21" applyNumberFormat="0" applyAlignment="0" applyProtection="0"/>
    <xf numFmtId="0" fontId="24" fillId="0" borderId="23" applyNumberFormat="0" applyFill="0" applyAlignment="0" applyProtection="0"/>
    <xf numFmtId="0" fontId="13" fillId="12" borderId="24" applyNumberFormat="0" applyAlignment="0" applyProtection="0"/>
    <xf numFmtId="0" fontId="25" fillId="0" borderId="0" applyNumberFormat="0" applyFill="0" applyBorder="0" applyAlignment="0" applyProtection="0"/>
    <xf numFmtId="0" fontId="1" fillId="13" borderId="25" applyNumberFormat="0" applyFont="0" applyAlignment="0" applyProtection="0"/>
    <xf numFmtId="0" fontId="26" fillId="0" borderId="0" applyNumberFormat="0" applyFill="0" applyBorder="0" applyAlignment="0" applyProtection="0"/>
    <xf numFmtId="0" fontId="2" fillId="0" borderId="26"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27"/>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17" applyNumberFormat="0" applyAlignment="0" applyProtection="0">
      <alignment horizontal="left" vertical="center"/>
    </xf>
    <xf numFmtId="0" fontId="32" fillId="0" borderId="3">
      <alignment horizontal="left" vertical="center"/>
    </xf>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27" applyNumberFormat="0" applyBorder="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28"/>
    <xf numFmtId="0" fontId="35" fillId="0" borderId="29"/>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1" applyNumberFormat="0" applyAlignment="0" applyProtection="0"/>
    <xf numFmtId="0" fontId="46" fillId="12" borderId="24"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18" applyNumberFormat="0" applyFill="0" applyAlignment="0" applyProtection="0"/>
    <xf numFmtId="0" fontId="51" fillId="0" borderId="19" applyNumberFormat="0" applyFill="0" applyAlignment="0" applyProtection="0"/>
    <xf numFmtId="0" fontId="52" fillId="0" borderId="20" applyNumberFormat="0" applyFill="0" applyAlignment="0" applyProtection="0"/>
    <xf numFmtId="0" fontId="52" fillId="0" borderId="0" applyNumberFormat="0" applyFill="0" applyBorder="0" applyAlignment="0" applyProtection="0"/>
    <xf numFmtId="0" fontId="53" fillId="10" borderId="21" applyNumberFormat="0" applyAlignment="0" applyProtection="0"/>
    <xf numFmtId="0" fontId="54" fillId="0" borderId="23"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42" fillId="13" borderId="25" applyNumberFormat="0" applyFont="0" applyAlignment="0" applyProtection="0"/>
    <xf numFmtId="0" fontId="42"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56" fillId="11" borderId="22"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26" applyNumberFormat="0" applyFill="0" applyAlignment="0" applyProtection="0"/>
    <xf numFmtId="0" fontId="59" fillId="0" borderId="0" applyNumberFormat="0" applyFill="0" applyBorder="0" applyAlignment="0" applyProtection="0"/>
  </cellStyleXfs>
  <cellXfs count="284">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1" fontId="5" fillId="0" borderId="10" xfId="0" applyNumberFormat="1" applyFont="1" applyFill="1" applyBorder="1" applyAlignment="1">
      <alignment horizontal="center"/>
    </xf>
    <xf numFmtId="2" fontId="2" fillId="0" borderId="10" xfId="0" applyNumberFormat="1" applyFont="1" applyFill="1" applyBorder="1" applyAlignment="1">
      <alignment horizontal="center"/>
    </xf>
    <xf numFmtId="2" fontId="12" fillId="0" borderId="10" xfId="0" applyNumberFormat="1" applyFont="1" applyFill="1" applyBorder="1" applyAlignment="1">
      <alignment horizontal="center"/>
    </xf>
    <xf numFmtId="2" fontId="12" fillId="0" borderId="10" xfId="1" applyNumberFormat="1" applyFont="1" applyFill="1" applyBorder="1" applyAlignment="1">
      <alignment horizontal="center"/>
    </xf>
    <xf numFmtId="1" fontId="5" fillId="0" borderId="10" xfId="0" applyNumberFormat="1" applyFont="1" applyFill="1" applyBorder="1" applyAlignment="1">
      <alignment horizontal="right"/>
    </xf>
    <xf numFmtId="1" fontId="5" fillId="0" borderId="11" xfId="0" applyNumberFormat="1" applyFont="1" applyFill="1" applyBorder="1" applyAlignment="1">
      <alignment horizontal="center"/>
    </xf>
    <xf numFmtId="0" fontId="4" fillId="0" borderId="12"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2" xfId="0" applyFont="1" applyFill="1" applyBorder="1" applyAlignment="1">
      <alignment horizontal="left" vertical="center" indent="2"/>
    </xf>
    <xf numFmtId="0" fontId="11" fillId="3" borderId="13" xfId="0" applyFont="1" applyFill="1" applyBorder="1" applyAlignment="1">
      <alignment horizontal="left" vertical="center" indent="2"/>
    </xf>
    <xf numFmtId="2" fontId="2" fillId="4" borderId="14" xfId="0" applyNumberFormat="1" applyFont="1" applyFill="1" applyBorder="1" applyAlignment="1">
      <alignment horizontal="left" vertical="center"/>
    </xf>
    <xf numFmtId="2" fontId="2" fillId="4" borderId="15" xfId="0" applyNumberFormat="1" applyFont="1" applyFill="1" applyBorder="1" applyAlignment="1">
      <alignment horizontal="left"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5" xfId="0" applyFont="1" applyFill="1" applyBorder="1" applyAlignment="1">
      <alignment horizontal="center" vertical="center"/>
    </xf>
    <xf numFmtId="2" fontId="2" fillId="4" borderId="15" xfId="0" applyNumberFormat="1" applyFont="1" applyFill="1" applyBorder="1" applyAlignment="1">
      <alignment horizontal="center" vertical="center"/>
    </xf>
    <xf numFmtId="0" fontId="2" fillId="4" borderId="15"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3" borderId="12" xfId="0" applyFont="1" applyFill="1" applyBorder="1"/>
    <xf numFmtId="0" fontId="2" fillId="3" borderId="13"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16" xfId="0" applyNumberFormat="1" applyFill="1" applyBorder="1" applyAlignment="1">
      <alignment vertical="center"/>
    </xf>
    <xf numFmtId="0" fontId="2" fillId="3" borderId="12" xfId="0" applyFont="1" applyFill="1" applyBorder="1" applyAlignment="1">
      <alignment horizontal="left" indent="2"/>
    </xf>
    <xf numFmtId="2" fontId="0" fillId="3" borderId="5" xfId="1" applyNumberFormat="1" applyFont="1" applyFill="1" applyBorder="1"/>
    <xf numFmtId="0" fontId="2" fillId="3" borderId="13"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0" xfId="0" applyFont="1" applyFill="1" applyBorder="1" applyAlignment="1">
      <alignment vertical="center"/>
    </xf>
    <xf numFmtId="0" fontId="0" fillId="6" borderId="31" xfId="0" applyFill="1" applyBorder="1" applyAlignment="1">
      <alignment vertical="center"/>
    </xf>
    <xf numFmtId="2" fontId="0" fillId="6" borderId="32" xfId="0" applyNumberFormat="1" applyFill="1" applyBorder="1" applyAlignment="1">
      <alignment vertical="center"/>
    </xf>
    <xf numFmtId="1" fontId="0" fillId="3" borderId="27" xfId="0" applyNumberFormat="1" applyFill="1" applyBorder="1" applyAlignment="1">
      <alignment horizontal="center"/>
    </xf>
    <xf numFmtId="1" fontId="0" fillId="3" borderId="27" xfId="0" applyNumberFormat="1" applyFill="1" applyBorder="1" applyAlignment="1">
      <alignment horizontal="right"/>
    </xf>
    <xf numFmtId="2" fontId="2" fillId="0" borderId="27" xfId="0" applyNumberFormat="1" applyFont="1" applyFill="1" applyBorder="1" applyAlignment="1">
      <alignment horizontal="center"/>
    </xf>
    <xf numFmtId="2" fontId="12" fillId="0" borderId="27" xfId="0" applyNumberFormat="1" applyFont="1" applyFill="1" applyBorder="1" applyAlignment="1">
      <alignment horizontal="center"/>
    </xf>
    <xf numFmtId="2" fontId="12" fillId="0" borderId="27" xfId="1" applyNumberFormat="1" applyFont="1" applyFill="1" applyBorder="1" applyAlignment="1">
      <alignment horizontal="center"/>
    </xf>
    <xf numFmtId="164" fontId="0" fillId="3" borderId="27" xfId="0" applyNumberFormat="1" applyFill="1" applyBorder="1" applyAlignment="1">
      <alignment horizontal="center"/>
    </xf>
    <xf numFmtId="0" fontId="0" fillId="3" borderId="0" xfId="0" applyFill="1" applyAlignment="1">
      <alignment horizontal="center"/>
    </xf>
    <xf numFmtId="0" fontId="37" fillId="3" borderId="33" xfId="359" applyNumberFormat="1" applyFont="1" applyFill="1" applyBorder="1" applyAlignment="1">
      <alignment horizontal="left" vertical="center"/>
    </xf>
    <xf numFmtId="0" fontId="2" fillId="38" borderId="33" xfId="0" applyFont="1" applyFill="1" applyBorder="1" applyAlignment="1">
      <alignment horizontal="center" vertical="center"/>
    </xf>
    <xf numFmtId="2" fontId="0" fillId="3" borderId="33"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3"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4" xfId="0" applyNumberFormat="1" applyFont="1" applyFill="1" applyBorder="1" applyAlignment="1">
      <alignment horizontal="center"/>
    </xf>
    <xf numFmtId="2" fontId="12" fillId="0" borderId="34" xfId="0" applyNumberFormat="1" applyFont="1" applyFill="1" applyBorder="1" applyAlignment="1">
      <alignment horizontal="center"/>
    </xf>
    <xf numFmtId="2" fontId="12" fillId="0" borderId="34" xfId="1" applyNumberFormat="1" applyFont="1" applyFill="1" applyBorder="1" applyAlignment="1">
      <alignment horizontal="center"/>
    </xf>
    <xf numFmtId="0" fontId="0" fillId="3" borderId="34" xfId="0" applyFill="1" applyBorder="1" applyAlignment="1">
      <alignment horizontal="center"/>
    </xf>
    <xf numFmtId="1" fontId="0" fillId="3" borderId="34" xfId="0" applyNumberFormat="1" applyFill="1" applyBorder="1" applyAlignment="1">
      <alignment horizontal="center"/>
    </xf>
    <xf numFmtId="166" fontId="0" fillId="3" borderId="34" xfId="0" applyNumberFormat="1" applyFill="1" applyBorder="1" applyAlignment="1">
      <alignment vertical="center"/>
    </xf>
    <xf numFmtId="0" fontId="0" fillId="0" borderId="34" xfId="0" applyBorder="1" applyAlignment="1">
      <alignment horizontal="center"/>
    </xf>
    <xf numFmtId="1" fontId="10" fillId="0" borderId="0" xfId="0" applyNumberFormat="1" applyFont="1" applyBorder="1" applyAlignment="1">
      <alignment horizontal="center"/>
    </xf>
    <xf numFmtId="0" fontId="2" fillId="4" borderId="34" xfId="0" applyFont="1" applyFill="1" applyBorder="1" applyAlignment="1">
      <alignment horizontal="center" vertical="top"/>
    </xf>
    <xf numFmtId="0" fontId="2" fillId="4" borderId="34" xfId="0" applyFont="1" applyFill="1" applyBorder="1" applyAlignment="1">
      <alignment horizontal="center" vertical="top" wrapText="1"/>
    </xf>
    <xf numFmtId="2" fontId="2" fillId="4" borderId="34" xfId="0" applyNumberFormat="1" applyFont="1" applyFill="1" applyBorder="1" applyAlignment="1">
      <alignment horizontal="center" vertical="top" wrapText="1"/>
    </xf>
    <xf numFmtId="0" fontId="0" fillId="0" borderId="34" xfId="0" applyFont="1" applyFill="1" applyBorder="1"/>
    <xf numFmtId="2" fontId="0" fillId="3" borderId="34" xfId="0" applyNumberFormat="1" applyFill="1" applyBorder="1" applyAlignment="1">
      <alignment horizontal="center"/>
    </xf>
    <xf numFmtId="0" fontId="2" fillId="3" borderId="34" xfId="0" applyFont="1" applyFill="1" applyBorder="1" applyAlignment="1">
      <alignment horizontal="left" vertical="center"/>
    </xf>
    <xf numFmtId="164" fontId="0" fillId="3" borderId="34" xfId="0" applyNumberFormat="1" applyFill="1" applyBorder="1" applyAlignment="1">
      <alignment horizontal="center"/>
    </xf>
    <xf numFmtId="2" fontId="0" fillId="3" borderId="34"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35" xfId="0" applyFill="1" applyBorder="1"/>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35" xfId="1" applyNumberFormat="1" applyFont="1" applyBorder="1" applyAlignment="1">
      <alignment horizontal="center" vertical="center"/>
    </xf>
    <xf numFmtId="9" fontId="27" fillId="0" borderId="0" xfId="1" applyFont="1" applyAlignment="1">
      <alignment horizontal="center" vertical="center"/>
    </xf>
    <xf numFmtId="2" fontId="2" fillId="43" borderId="35" xfId="0" applyNumberFormat="1" applyFont="1" applyFill="1" applyBorder="1" applyAlignment="1">
      <alignment horizontal="center" vertical="center"/>
    </xf>
    <xf numFmtId="0" fontId="2" fillId="4" borderId="35" xfId="0" applyFont="1" applyFill="1" applyBorder="1" applyAlignment="1">
      <alignment horizontal="center" vertical="center" wrapText="1"/>
    </xf>
    <xf numFmtId="2" fontId="2" fillId="4" borderId="35" xfId="0" applyNumberFormat="1" applyFont="1" applyFill="1" applyBorder="1" applyAlignment="1">
      <alignment horizontal="center" vertical="center" wrapText="1"/>
    </xf>
    <xf numFmtId="2" fontId="2" fillId="0" borderId="35" xfId="0" applyNumberFormat="1" applyFont="1" applyFill="1" applyBorder="1" applyAlignment="1">
      <alignment horizontal="center" vertical="center"/>
    </xf>
    <xf numFmtId="2" fontId="12" fillId="0" borderId="35" xfId="0"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37" xfId="36690" applyFill="1" applyBorder="1"/>
    <xf numFmtId="0" fontId="2" fillId="3" borderId="37" xfId="36690" applyFont="1" applyFill="1" applyBorder="1" applyAlignment="1">
      <alignment horizontal="center"/>
    </xf>
    <xf numFmtId="0" fontId="2" fillId="3" borderId="38"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39" xfId="36690" applyFont="1" applyFill="1" applyBorder="1" applyAlignment="1">
      <alignment horizontal="center"/>
    </xf>
    <xf numFmtId="0" fontId="42" fillId="3" borderId="2" xfId="36690" applyFill="1" applyBorder="1"/>
    <xf numFmtId="0" fontId="42" fillId="3" borderId="39"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0" xfId="36690" applyFont="1" applyFill="1" applyBorder="1" applyAlignment="1">
      <alignment horizontal="left"/>
    </xf>
    <xf numFmtId="0" fontId="2" fillId="3" borderId="31" xfId="36690" applyFont="1" applyFill="1" applyBorder="1"/>
    <xf numFmtId="0" fontId="42" fillId="3" borderId="31" xfId="36690" applyFill="1" applyBorder="1"/>
    <xf numFmtId="0" fontId="42" fillId="3" borderId="31" xfId="36690" applyFill="1" applyBorder="1" applyAlignment="1">
      <alignment horizontal="center" vertical="center"/>
    </xf>
    <xf numFmtId="0" fontId="2" fillId="3" borderId="31" xfId="36690" applyFont="1" applyFill="1" applyBorder="1" applyAlignment="1">
      <alignment horizontal="center"/>
    </xf>
    <xf numFmtId="0" fontId="42" fillId="3" borderId="31" xfId="36690" applyFill="1" applyBorder="1" applyAlignment="1">
      <alignment horizontal="center"/>
    </xf>
    <xf numFmtId="0" fontId="42" fillId="3" borderId="41" xfId="36690" applyFill="1" applyBorder="1" applyAlignment="1">
      <alignment horizontal="center"/>
    </xf>
    <xf numFmtId="0" fontId="42" fillId="0" borderId="0" xfId="36690"/>
    <xf numFmtId="0" fontId="42" fillId="0" borderId="0" xfId="36690" applyAlignment="1">
      <alignment horizontal="center"/>
    </xf>
    <xf numFmtId="0" fontId="10" fillId="0" borderId="35" xfId="0" applyFont="1" applyBorder="1" applyAlignment="1">
      <alignment horizontal="center" vertical="center" wrapText="1"/>
    </xf>
    <xf numFmtId="0" fontId="2" fillId="44" borderId="35"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35" xfId="0" applyNumberFormat="1" applyFont="1" applyFill="1" applyBorder="1" applyAlignment="1">
      <alignment horizontal="left" vertical="center"/>
    </xf>
    <xf numFmtId="0" fontId="10" fillId="4" borderId="35" xfId="0" applyFont="1" applyFill="1" applyBorder="1" applyAlignment="1">
      <alignment horizontal="left" vertical="center"/>
    </xf>
    <xf numFmtId="0" fontId="10" fillId="4" borderId="35" xfId="0" applyFont="1" applyFill="1" applyBorder="1" applyAlignment="1">
      <alignment horizontal="center" vertical="center" wrapText="1"/>
    </xf>
    <xf numFmtId="180" fontId="10" fillId="4" borderId="35" xfId="360" applyNumberFormat="1" applyFont="1" applyFill="1" applyBorder="1" applyAlignment="1">
      <alignment horizontal="center" vertical="center" wrapText="1"/>
    </xf>
    <xf numFmtId="0" fontId="10" fillId="42" borderId="35"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35" xfId="362" applyFont="1" applyFill="1" applyBorder="1" applyAlignment="1">
      <alignment horizontal="center" vertical="center"/>
    </xf>
    <xf numFmtId="0" fontId="27" fillId="42" borderId="35" xfId="362" applyFont="1" applyFill="1" applyBorder="1" applyAlignment="1">
      <alignment horizontal="center" vertical="center"/>
    </xf>
    <xf numFmtId="0" fontId="27" fillId="0" borderId="35" xfId="362" applyFont="1" applyBorder="1" applyAlignment="1">
      <alignment horizontal="center" vertical="center"/>
    </xf>
    <xf numFmtId="9" fontId="27" fillId="0" borderId="35"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xf>
    <xf numFmtId="2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wrapText="1"/>
    </xf>
    <xf numFmtId="180" fontId="10" fillId="0" borderId="42" xfId="360" applyNumberFormat="1" applyFont="1" applyFill="1" applyBorder="1" applyAlignment="1">
      <alignment horizontal="left" vertical="center"/>
    </xf>
    <xf numFmtId="4" fontId="10" fillId="0" borderId="42" xfId="0" applyNumberFormat="1" applyFont="1" applyFill="1" applyBorder="1" applyAlignment="1">
      <alignment horizontal="left" vertical="center"/>
    </xf>
    <xf numFmtId="0" fontId="10" fillId="0" borderId="42" xfId="0" applyFont="1" applyBorder="1" applyAlignment="1">
      <alignment horizontal="left" vertical="center"/>
    </xf>
    <xf numFmtId="0" fontId="10" fillId="42" borderId="42" xfId="0" applyFont="1" applyFill="1" applyBorder="1" applyAlignment="1">
      <alignment horizontal="left" vertical="center"/>
    </xf>
    <xf numFmtId="0" fontId="0" fillId="0" borderId="48" xfId="0" pivotButton="1" applyFont="1" applyBorder="1" applyAlignment="1">
      <alignment vertical="center"/>
    </xf>
    <xf numFmtId="0" fontId="0" fillId="0" borderId="48" xfId="0" applyFont="1" applyBorder="1" applyAlignment="1">
      <alignment vertical="center"/>
    </xf>
    <xf numFmtId="0" fontId="0" fillId="0" borderId="43" xfId="0" pivotButton="1" applyFont="1" applyBorder="1" applyAlignment="1">
      <alignment vertical="center"/>
    </xf>
    <xf numFmtId="0" fontId="0" fillId="0" borderId="44" xfId="0" applyFont="1" applyBorder="1" applyAlignment="1">
      <alignment vertical="center"/>
    </xf>
    <xf numFmtId="0" fontId="0" fillId="0" borderId="45" xfId="0" applyFont="1" applyBorder="1" applyAlignment="1">
      <alignment horizontal="center" vertical="center"/>
    </xf>
    <xf numFmtId="0" fontId="0" fillId="0" borderId="43" xfId="0" pivotButton="1" applyFont="1" applyBorder="1" applyAlignment="1">
      <alignment horizontal="left" vertical="center" wrapText="1"/>
    </xf>
    <xf numFmtId="0" fontId="0" fillId="0" borderId="43" xfId="0" pivotButton="1" applyFont="1" applyBorder="1" applyAlignment="1">
      <alignment horizontal="left" vertical="center"/>
    </xf>
    <xf numFmtId="0" fontId="0" fillId="0" borderId="45" xfId="0" applyFont="1" applyBorder="1" applyAlignment="1">
      <alignment vertical="center"/>
    </xf>
    <xf numFmtId="0" fontId="0" fillId="0" borderId="42" xfId="0" applyFont="1" applyBorder="1" applyAlignment="1">
      <alignment vertical="center"/>
    </xf>
    <xf numFmtId="0" fontId="0" fillId="0" borderId="43" xfId="0" applyFont="1" applyBorder="1" applyAlignment="1">
      <alignment vertical="center"/>
    </xf>
    <xf numFmtId="0" fontId="0" fillId="0" borderId="42" xfId="0" applyNumberFormat="1" applyFont="1" applyBorder="1" applyAlignment="1">
      <alignment horizontal="center" vertical="center"/>
    </xf>
    <xf numFmtId="0" fontId="0" fillId="0" borderId="46" xfId="0" applyFont="1" applyBorder="1" applyAlignment="1">
      <alignment vertical="center"/>
    </xf>
    <xf numFmtId="0" fontId="0" fillId="0" borderId="47" xfId="0" applyFont="1" applyBorder="1" applyAlignment="1">
      <alignment vertical="center"/>
    </xf>
    <xf numFmtId="0" fontId="0" fillId="0" borderId="42" xfId="0" applyFont="1" applyBorder="1" applyAlignment="1">
      <alignment horizontal="left" vertical="center" wrapText="1"/>
    </xf>
    <xf numFmtId="0" fontId="0" fillId="0" borderId="43" xfId="0" pivotButton="1" applyFont="1" applyBorder="1" applyAlignment="1">
      <alignment horizontal="center" vertical="center"/>
    </xf>
    <xf numFmtId="0" fontId="0" fillId="0" borderId="43" xfId="0" applyFont="1" applyBorder="1" applyAlignment="1">
      <alignment horizontal="center" vertical="center"/>
    </xf>
    <xf numFmtId="0" fontId="0" fillId="0" borderId="48" xfId="0" applyFont="1" applyBorder="1" applyAlignment="1">
      <alignment horizontal="left" vertical="center"/>
    </xf>
    <xf numFmtId="0" fontId="0" fillId="0" borderId="49" xfId="0" applyFont="1" applyBorder="1" applyAlignment="1">
      <alignment horizontal="center" vertical="center"/>
    </xf>
    <xf numFmtId="0" fontId="0" fillId="0" borderId="50" xfId="0" applyFont="1" applyBorder="1" applyAlignment="1">
      <alignment horizontal="center" vertical="center"/>
    </xf>
    <xf numFmtId="0" fontId="0" fillId="0" borderId="42" xfId="0" applyFont="1" applyBorder="1" applyAlignment="1">
      <alignment horizontal="left" vertical="center"/>
    </xf>
    <xf numFmtId="1" fontId="27" fillId="0" borderId="0" xfId="362" applyNumberFormat="1" applyFont="1" applyAlignment="1">
      <alignment horizontal="center" vertical="center"/>
    </xf>
    <xf numFmtId="1" fontId="27" fillId="0" borderId="0" xfId="362" applyNumberFormat="1" applyFont="1" applyFill="1" applyAlignment="1">
      <alignment horizontal="center" vertical="center"/>
    </xf>
    <xf numFmtId="0" fontId="0" fillId="3" borderId="0" xfId="0" applyFill="1" applyBorder="1"/>
    <xf numFmtId="0" fontId="0" fillId="3" borderId="0" xfId="0" applyFill="1" applyAlignment="1">
      <alignment horizontal="center"/>
    </xf>
    <xf numFmtId="0" fontId="0" fillId="3" borderId="0" xfId="0" applyFill="1" applyBorder="1"/>
    <xf numFmtId="2" fontId="2" fillId="4" borderId="51" xfId="0" applyNumberFormat="1" applyFont="1" applyFill="1" applyBorder="1" applyAlignment="1">
      <alignment horizontal="center" vertical="center"/>
    </xf>
    <xf numFmtId="2" fontId="2" fillId="4" borderId="15" xfId="0" applyNumberFormat="1" applyFont="1" applyFill="1" applyBorder="1" applyAlignment="1">
      <alignment horizontal="center" vertical="center" wrapText="1"/>
    </xf>
    <xf numFmtId="0" fontId="2" fillId="4" borderId="52" xfId="0" applyFont="1" applyFill="1" applyBorder="1" applyAlignment="1">
      <alignment horizontal="center" vertical="center" wrapText="1"/>
    </xf>
    <xf numFmtId="1" fontId="5" fillId="0" borderId="42" xfId="0" applyNumberFormat="1" applyFont="1" applyFill="1" applyBorder="1" applyAlignment="1">
      <alignment horizontal="center"/>
    </xf>
    <xf numFmtId="2" fontId="2" fillId="0" borderId="42" xfId="0" applyNumberFormat="1" applyFont="1" applyFill="1" applyBorder="1" applyAlignment="1">
      <alignment horizontal="center"/>
    </xf>
    <xf numFmtId="2" fontId="12" fillId="0" borderId="42" xfId="0" applyNumberFormat="1" applyFont="1" applyFill="1" applyBorder="1" applyAlignment="1">
      <alignment horizontal="center"/>
    </xf>
    <xf numFmtId="2" fontId="12" fillId="0" borderId="42" xfId="1" applyNumberFormat="1" applyFont="1" applyFill="1" applyBorder="1" applyAlignment="1">
      <alignment horizontal="center"/>
    </xf>
    <xf numFmtId="1" fontId="5" fillId="0" borderId="42" xfId="0" applyNumberFormat="1" applyFont="1" applyFill="1" applyBorder="1" applyAlignment="1">
      <alignment horizontal="right"/>
    </xf>
    <xf numFmtId="1" fontId="0" fillId="3" borderId="42" xfId="0" applyNumberFormat="1" applyFill="1" applyBorder="1" applyAlignment="1">
      <alignment horizontal="center"/>
    </xf>
    <xf numFmtId="2" fontId="0" fillId="0" borderId="42" xfId="0" applyNumberFormat="1" applyFont="1" applyFill="1" applyBorder="1" applyAlignment="1">
      <alignment horizontal="center"/>
    </xf>
    <xf numFmtId="2" fontId="10" fillId="0" borderId="42" xfId="0" applyNumberFormat="1" applyFont="1" applyFill="1" applyBorder="1" applyAlignment="1">
      <alignment horizontal="center"/>
    </xf>
    <xf numFmtId="2" fontId="10" fillId="0" borderId="42" xfId="1" applyNumberFormat="1" applyFont="1" applyFill="1" applyBorder="1" applyAlignment="1">
      <alignment horizontal="center"/>
    </xf>
    <xf numFmtId="1" fontId="0" fillId="3" borderId="42" xfId="0" applyNumberFormat="1" applyFill="1" applyBorder="1" applyAlignment="1">
      <alignment horizontal="right"/>
    </xf>
    <xf numFmtId="0" fontId="4" fillId="0" borderId="53" xfId="0" applyFont="1" applyFill="1" applyBorder="1" applyAlignment="1">
      <alignment horizontal="left" vertical="center"/>
    </xf>
    <xf numFmtId="1" fontId="0" fillId="0" borderId="42" xfId="0" applyNumberFormat="1" applyFont="1" applyFill="1" applyBorder="1" applyAlignment="1">
      <alignment horizontal="center"/>
    </xf>
    <xf numFmtId="1" fontId="0" fillId="0" borderId="42" xfId="0" applyNumberFormat="1" applyFont="1" applyFill="1" applyBorder="1" applyAlignment="1">
      <alignment horizontal="right"/>
    </xf>
    <xf numFmtId="1" fontId="0" fillId="0" borderId="5" xfId="0" applyNumberFormat="1" applyFont="1" applyFill="1" applyBorder="1" applyAlignment="1">
      <alignment horizontal="center"/>
    </xf>
    <xf numFmtId="1" fontId="5" fillId="3" borderId="42" xfId="0" applyNumberFormat="1" applyFont="1" applyFill="1" applyBorder="1" applyAlignment="1">
      <alignment horizontal="center"/>
    </xf>
    <xf numFmtId="1" fontId="5" fillId="3" borderId="42" xfId="0" applyNumberFormat="1" applyFont="1" applyFill="1" applyBorder="1" applyAlignment="1">
      <alignment horizontal="right"/>
    </xf>
    <xf numFmtId="1" fontId="5" fillId="3" borderId="5" xfId="0" applyNumberFormat="1" applyFont="1" applyFill="1" applyBorder="1" applyAlignment="1">
      <alignment horizontal="center"/>
    </xf>
    <xf numFmtId="2" fontId="12" fillId="0" borderId="35" xfId="1" applyNumberFormat="1" applyFont="1" applyFill="1" applyBorder="1" applyAlignment="1">
      <alignment horizontal="center" vertical="center"/>
    </xf>
    <xf numFmtId="1" fontId="0" fillId="0" borderId="0" xfId="0" applyNumberFormat="1"/>
    <xf numFmtId="0" fontId="2" fillId="0" borderId="0" xfId="0" applyFont="1" applyFill="1" applyBorder="1" applyAlignment="1">
      <alignment horizontal="center" vertical="center" wrapText="1"/>
    </xf>
    <xf numFmtId="2" fontId="2" fillId="0" borderId="27" xfId="0" applyNumberFormat="1" applyFont="1" applyFill="1" applyBorder="1" applyAlignment="1">
      <alignment horizontal="center" vertical="center"/>
    </xf>
    <xf numFmtId="2" fontId="12" fillId="0" borderId="27" xfId="0" applyNumberFormat="1" applyFont="1" applyFill="1" applyBorder="1" applyAlignment="1">
      <alignment horizontal="center" vertical="center"/>
    </xf>
    <xf numFmtId="2" fontId="12" fillId="0" borderId="27" xfId="1" applyNumberFormat="1" applyFont="1" applyFill="1" applyBorder="1" applyAlignment="1">
      <alignment horizontal="center" vertic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 fillId="3" borderId="36"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37"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37" xfId="36690" applyNumberFormat="1" applyFont="1" applyFill="1" applyBorder="1" applyAlignment="1">
      <alignment horizontal="center" vertical="center"/>
    </xf>
    <xf numFmtId="0" fontId="2" fillId="3" borderId="37"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35" xfId="362" applyFont="1" applyBorder="1" applyAlignment="1">
      <alignment horizontal="center" vertical="center"/>
    </xf>
    <xf numFmtId="0" fontId="61" fillId="3" borderId="0" xfId="0" applyFont="1" applyFill="1" applyBorder="1" applyAlignment="1">
      <alignment horizontal="left" vertical="center"/>
    </xf>
  </cellXfs>
  <cellStyles count="40151">
    <cellStyle name="‡" xfId="363"/>
    <cellStyle name="‡_BOOK1" xfId="364"/>
    <cellStyle name="‡_BOOK1_1" xfId="365"/>
    <cellStyle name="‡_BOOK1_BOOK1" xfId="366"/>
    <cellStyle name="‡_BOOK1_Sample Fuel Consumption" xfId="367"/>
    <cellStyle name="‡_BOOK1_SHE Monthly  Report April 2005" xfId="368"/>
    <cellStyle name="‡_Sample Fuel Consumption" xfId="369"/>
    <cellStyle name="‡_STA-DRP" xfId="370"/>
    <cellStyle name="‡_STA-DRP_BOOK1" xfId="371"/>
    <cellStyle name="‡_STA-DRP_BOOK1_1" xfId="372"/>
    <cellStyle name="‡_STA-DRP_BOOK1_BOOK1" xfId="373"/>
    <cellStyle name="‡_STA-DRP_BOOK1_Sample Fuel Consumption" xfId="374"/>
    <cellStyle name="‡_STA-DRP_BOOK1_SHE Monthly  Report April 2005" xfId="375"/>
    <cellStyle name="‡_STA-DRP_Sample Fuel Consumption" xfId="376"/>
    <cellStyle name="¹éºÐÀ²_±âÅ¸" xfId="377"/>
    <cellStyle name="20% - Accent1" xfId="20" builtinId="30" customBuiltin="1"/>
    <cellStyle name="20% - Accent1 10" xfId="378"/>
    <cellStyle name="20% - Accent1 10 10" xfId="379"/>
    <cellStyle name="20% - Accent1 10 100" xfId="380"/>
    <cellStyle name="20% - Accent1 10 101" xfId="381"/>
    <cellStyle name="20% - Accent1 10 102" xfId="382"/>
    <cellStyle name="20% - Accent1 10 103" xfId="383"/>
    <cellStyle name="20% - Accent1 10 104" xfId="384"/>
    <cellStyle name="20% - Accent1 10 105" xfId="385"/>
    <cellStyle name="20% - Accent1 10 106" xfId="386"/>
    <cellStyle name="20% - Accent1 10 107" xfId="387"/>
    <cellStyle name="20% - Accent1 10 108" xfId="388"/>
    <cellStyle name="20% - Accent1 10 109" xfId="389"/>
    <cellStyle name="20% - Accent1 10 11" xfId="390"/>
    <cellStyle name="20% - Accent1 10 110" xfId="391"/>
    <cellStyle name="20% - Accent1 10 111" xfId="392"/>
    <cellStyle name="20% - Accent1 10 112" xfId="393"/>
    <cellStyle name="20% - Accent1 10 113" xfId="394"/>
    <cellStyle name="20% - Accent1 10 114" xfId="395"/>
    <cellStyle name="20% - Accent1 10 115" xfId="396"/>
    <cellStyle name="20% - Accent1 10 12" xfId="397"/>
    <cellStyle name="20% - Accent1 10 13" xfId="398"/>
    <cellStyle name="20% - Accent1 10 14" xfId="399"/>
    <cellStyle name="20% - Accent1 10 15" xfId="400"/>
    <cellStyle name="20% - Accent1 10 16" xfId="401"/>
    <cellStyle name="20% - Accent1 10 17" xfId="402"/>
    <cellStyle name="20% - Accent1 10 18" xfId="403"/>
    <cellStyle name="20% - Accent1 10 19" xfId="404"/>
    <cellStyle name="20% - Accent1 10 2" xfId="405"/>
    <cellStyle name="20% - Accent1 10 20" xfId="406"/>
    <cellStyle name="20% - Accent1 10 21" xfId="407"/>
    <cellStyle name="20% - Accent1 10 22" xfId="408"/>
    <cellStyle name="20% - Accent1 10 23" xfId="409"/>
    <cellStyle name="20% - Accent1 10 24" xfId="410"/>
    <cellStyle name="20% - Accent1 10 25" xfId="411"/>
    <cellStyle name="20% - Accent1 10 26" xfId="412"/>
    <cellStyle name="20% - Accent1 10 27" xfId="413"/>
    <cellStyle name="20% - Accent1 10 28" xfId="414"/>
    <cellStyle name="20% - Accent1 10 29" xfId="415"/>
    <cellStyle name="20% - Accent1 10 3" xfId="416"/>
    <cellStyle name="20% - Accent1 10 30" xfId="417"/>
    <cellStyle name="20% - Accent1 10 31" xfId="418"/>
    <cellStyle name="20% - Accent1 10 32" xfId="419"/>
    <cellStyle name="20% - Accent1 10 33" xfId="420"/>
    <cellStyle name="20% - Accent1 10 34" xfId="421"/>
    <cellStyle name="20% - Accent1 10 35" xfId="422"/>
    <cellStyle name="20% - Accent1 10 36" xfId="423"/>
    <cellStyle name="20% - Accent1 10 37" xfId="424"/>
    <cellStyle name="20% - Accent1 10 38" xfId="425"/>
    <cellStyle name="20% - Accent1 10 39" xfId="426"/>
    <cellStyle name="20% - Accent1 10 4" xfId="427"/>
    <cellStyle name="20% - Accent1 10 40" xfId="428"/>
    <cellStyle name="20% - Accent1 10 41" xfId="429"/>
    <cellStyle name="20% - Accent1 10 42" xfId="430"/>
    <cellStyle name="20% - Accent1 10 43" xfId="431"/>
    <cellStyle name="20% - Accent1 10 44" xfId="432"/>
    <cellStyle name="20% - Accent1 10 45" xfId="433"/>
    <cellStyle name="20% - Accent1 10 46" xfId="434"/>
    <cellStyle name="20% - Accent1 10 47" xfId="435"/>
    <cellStyle name="20% - Accent1 10 48" xfId="436"/>
    <cellStyle name="20% - Accent1 10 49" xfId="437"/>
    <cellStyle name="20% - Accent1 10 5" xfId="438"/>
    <cellStyle name="20% - Accent1 10 50" xfId="439"/>
    <cellStyle name="20% - Accent1 10 51" xfId="440"/>
    <cellStyle name="20% - Accent1 10 52" xfId="441"/>
    <cellStyle name="20% - Accent1 10 53" xfId="442"/>
    <cellStyle name="20% - Accent1 10 54" xfId="443"/>
    <cellStyle name="20% - Accent1 10 55" xfId="444"/>
    <cellStyle name="20% - Accent1 10 56" xfId="445"/>
    <cellStyle name="20% - Accent1 10 57" xfId="446"/>
    <cellStyle name="20% - Accent1 10 58" xfId="447"/>
    <cellStyle name="20% - Accent1 10 59" xfId="448"/>
    <cellStyle name="20% - Accent1 10 6" xfId="449"/>
    <cellStyle name="20% - Accent1 10 60" xfId="450"/>
    <cellStyle name="20% - Accent1 10 61" xfId="451"/>
    <cellStyle name="20% - Accent1 10 62" xfId="452"/>
    <cellStyle name="20% - Accent1 10 63" xfId="453"/>
    <cellStyle name="20% - Accent1 10 64" xfId="454"/>
    <cellStyle name="20% - Accent1 10 65" xfId="455"/>
    <cellStyle name="20% - Accent1 10 66" xfId="456"/>
    <cellStyle name="20% - Accent1 10 67" xfId="457"/>
    <cellStyle name="20% - Accent1 10 68" xfId="458"/>
    <cellStyle name="20% - Accent1 10 69" xfId="459"/>
    <cellStyle name="20% - Accent1 10 7" xfId="460"/>
    <cellStyle name="20% - Accent1 10 70" xfId="461"/>
    <cellStyle name="20% - Accent1 10 71" xfId="462"/>
    <cellStyle name="20% - Accent1 10 72" xfId="463"/>
    <cellStyle name="20% - Accent1 10 73" xfId="464"/>
    <cellStyle name="20% - Accent1 10 74" xfId="465"/>
    <cellStyle name="20% - Accent1 10 75" xfId="466"/>
    <cellStyle name="20% - Accent1 10 76" xfId="467"/>
    <cellStyle name="20% - Accent1 10 77" xfId="468"/>
    <cellStyle name="20% - Accent1 10 78" xfId="469"/>
    <cellStyle name="20% - Accent1 10 79" xfId="470"/>
    <cellStyle name="20% - Accent1 10 8" xfId="471"/>
    <cellStyle name="20% - Accent1 10 80" xfId="472"/>
    <cellStyle name="20% - Accent1 10 81" xfId="473"/>
    <cellStyle name="20% - Accent1 10 82" xfId="474"/>
    <cellStyle name="20% - Accent1 10 83" xfId="475"/>
    <cellStyle name="20% - Accent1 10 84" xfId="476"/>
    <cellStyle name="20% - Accent1 10 85" xfId="477"/>
    <cellStyle name="20% - Accent1 10 86" xfId="478"/>
    <cellStyle name="20% - Accent1 10 87" xfId="479"/>
    <cellStyle name="20% - Accent1 10 88" xfId="480"/>
    <cellStyle name="20% - Accent1 10 89" xfId="481"/>
    <cellStyle name="20% - Accent1 10 9" xfId="482"/>
    <cellStyle name="20% - Accent1 10 90" xfId="483"/>
    <cellStyle name="20% - Accent1 10 91" xfId="484"/>
    <cellStyle name="20% - Accent1 10 92" xfId="485"/>
    <cellStyle name="20% - Accent1 10 93" xfId="486"/>
    <cellStyle name="20% - Accent1 10 94" xfId="487"/>
    <cellStyle name="20% - Accent1 10 95" xfId="488"/>
    <cellStyle name="20% - Accent1 10 96" xfId="489"/>
    <cellStyle name="20% - Accent1 10 97" xfId="490"/>
    <cellStyle name="20% - Accent1 10 98" xfId="491"/>
    <cellStyle name="20% - Accent1 10 99" xfId="492"/>
    <cellStyle name="20% - Accent1 100" xfId="493"/>
    <cellStyle name="20% - Accent1 101" xfId="494"/>
    <cellStyle name="20% - Accent1 102" xfId="495"/>
    <cellStyle name="20% - Accent1 103" xfId="496"/>
    <cellStyle name="20% - Accent1 104" xfId="497"/>
    <cellStyle name="20% - Accent1 105" xfId="498"/>
    <cellStyle name="20% - Accent1 106" xfId="499"/>
    <cellStyle name="20% - Accent1 107" xfId="500"/>
    <cellStyle name="20% - Accent1 108" xfId="501"/>
    <cellStyle name="20% - Accent1 109" xfId="502"/>
    <cellStyle name="20% - Accent1 11" xfId="503"/>
    <cellStyle name="20% - Accent1 11 10" xfId="504"/>
    <cellStyle name="20% - Accent1 11 100" xfId="505"/>
    <cellStyle name="20% - Accent1 11 101" xfId="506"/>
    <cellStyle name="20% - Accent1 11 102" xfId="507"/>
    <cellStyle name="20% - Accent1 11 103" xfId="508"/>
    <cellStyle name="20% - Accent1 11 104" xfId="509"/>
    <cellStyle name="20% - Accent1 11 105" xfId="510"/>
    <cellStyle name="20% - Accent1 11 106" xfId="511"/>
    <cellStyle name="20% - Accent1 11 107" xfId="512"/>
    <cellStyle name="20% - Accent1 11 108" xfId="513"/>
    <cellStyle name="20% - Accent1 11 109" xfId="514"/>
    <cellStyle name="20% - Accent1 11 11" xfId="515"/>
    <cellStyle name="20% - Accent1 11 110" xfId="516"/>
    <cellStyle name="20% - Accent1 11 111" xfId="517"/>
    <cellStyle name="20% - Accent1 11 112" xfId="518"/>
    <cellStyle name="20% - Accent1 11 113" xfId="519"/>
    <cellStyle name="20% - Accent1 11 114" xfId="520"/>
    <cellStyle name="20% - Accent1 11 115" xfId="521"/>
    <cellStyle name="20% - Accent1 11 12" xfId="522"/>
    <cellStyle name="20% - Accent1 11 13" xfId="523"/>
    <cellStyle name="20% - Accent1 11 14" xfId="524"/>
    <cellStyle name="20% - Accent1 11 15" xfId="525"/>
    <cellStyle name="20% - Accent1 11 16" xfId="526"/>
    <cellStyle name="20% - Accent1 11 17" xfId="527"/>
    <cellStyle name="20% - Accent1 11 18" xfId="528"/>
    <cellStyle name="20% - Accent1 11 19" xfId="529"/>
    <cellStyle name="20% - Accent1 11 2" xfId="530"/>
    <cellStyle name="20% - Accent1 11 20" xfId="531"/>
    <cellStyle name="20% - Accent1 11 21" xfId="532"/>
    <cellStyle name="20% - Accent1 11 22" xfId="533"/>
    <cellStyle name="20% - Accent1 11 23" xfId="534"/>
    <cellStyle name="20% - Accent1 11 24" xfId="535"/>
    <cellStyle name="20% - Accent1 11 25" xfId="536"/>
    <cellStyle name="20% - Accent1 11 26" xfId="537"/>
    <cellStyle name="20% - Accent1 11 27" xfId="538"/>
    <cellStyle name="20% - Accent1 11 28" xfId="539"/>
    <cellStyle name="20% - Accent1 11 29" xfId="540"/>
    <cellStyle name="20% - Accent1 11 3" xfId="541"/>
    <cellStyle name="20% - Accent1 11 30" xfId="542"/>
    <cellStyle name="20% - Accent1 11 31" xfId="543"/>
    <cellStyle name="20% - Accent1 11 32" xfId="544"/>
    <cellStyle name="20% - Accent1 11 33" xfId="545"/>
    <cellStyle name="20% - Accent1 11 34" xfId="546"/>
    <cellStyle name="20% - Accent1 11 35" xfId="547"/>
    <cellStyle name="20% - Accent1 11 36" xfId="548"/>
    <cellStyle name="20% - Accent1 11 37" xfId="549"/>
    <cellStyle name="20% - Accent1 11 38" xfId="550"/>
    <cellStyle name="20% - Accent1 11 39" xfId="551"/>
    <cellStyle name="20% - Accent1 11 4" xfId="552"/>
    <cellStyle name="20% - Accent1 11 40" xfId="553"/>
    <cellStyle name="20% - Accent1 11 41" xfId="554"/>
    <cellStyle name="20% - Accent1 11 42" xfId="555"/>
    <cellStyle name="20% - Accent1 11 43" xfId="556"/>
    <cellStyle name="20% - Accent1 11 44" xfId="557"/>
    <cellStyle name="20% - Accent1 11 45" xfId="558"/>
    <cellStyle name="20% - Accent1 11 46" xfId="559"/>
    <cellStyle name="20% - Accent1 11 47" xfId="560"/>
    <cellStyle name="20% - Accent1 11 48" xfId="561"/>
    <cellStyle name="20% - Accent1 11 49" xfId="562"/>
    <cellStyle name="20% - Accent1 11 5" xfId="563"/>
    <cellStyle name="20% - Accent1 11 50" xfId="564"/>
    <cellStyle name="20% - Accent1 11 51" xfId="565"/>
    <cellStyle name="20% - Accent1 11 52" xfId="566"/>
    <cellStyle name="20% - Accent1 11 53" xfId="567"/>
    <cellStyle name="20% - Accent1 11 54" xfId="568"/>
    <cellStyle name="20% - Accent1 11 55" xfId="569"/>
    <cellStyle name="20% - Accent1 11 56" xfId="570"/>
    <cellStyle name="20% - Accent1 11 57" xfId="571"/>
    <cellStyle name="20% - Accent1 11 58" xfId="572"/>
    <cellStyle name="20% - Accent1 11 59" xfId="573"/>
    <cellStyle name="20% - Accent1 11 6" xfId="574"/>
    <cellStyle name="20% - Accent1 11 60" xfId="575"/>
    <cellStyle name="20% - Accent1 11 61" xfId="576"/>
    <cellStyle name="20% - Accent1 11 62" xfId="577"/>
    <cellStyle name="20% - Accent1 11 63" xfId="578"/>
    <cellStyle name="20% - Accent1 11 64" xfId="579"/>
    <cellStyle name="20% - Accent1 11 65" xfId="580"/>
    <cellStyle name="20% - Accent1 11 66" xfId="581"/>
    <cellStyle name="20% - Accent1 11 67" xfId="582"/>
    <cellStyle name="20% - Accent1 11 68" xfId="583"/>
    <cellStyle name="20% - Accent1 11 69" xfId="584"/>
    <cellStyle name="20% - Accent1 11 7" xfId="585"/>
    <cellStyle name="20% - Accent1 11 70" xfId="586"/>
    <cellStyle name="20% - Accent1 11 71" xfId="587"/>
    <cellStyle name="20% - Accent1 11 72" xfId="588"/>
    <cellStyle name="20% - Accent1 11 73" xfId="589"/>
    <cellStyle name="20% - Accent1 11 74" xfId="590"/>
    <cellStyle name="20% - Accent1 11 75" xfId="591"/>
    <cellStyle name="20% - Accent1 11 76" xfId="592"/>
    <cellStyle name="20% - Accent1 11 77" xfId="593"/>
    <cellStyle name="20% - Accent1 11 78" xfId="594"/>
    <cellStyle name="20% - Accent1 11 79" xfId="595"/>
    <cellStyle name="20% - Accent1 11 8" xfId="596"/>
    <cellStyle name="20% - Accent1 11 80" xfId="597"/>
    <cellStyle name="20% - Accent1 11 81" xfId="598"/>
    <cellStyle name="20% - Accent1 11 82" xfId="599"/>
    <cellStyle name="20% - Accent1 11 83" xfId="600"/>
    <cellStyle name="20% - Accent1 11 84" xfId="601"/>
    <cellStyle name="20% - Accent1 11 85" xfId="602"/>
    <cellStyle name="20% - Accent1 11 86" xfId="603"/>
    <cellStyle name="20% - Accent1 11 87" xfId="604"/>
    <cellStyle name="20% - Accent1 11 88" xfId="605"/>
    <cellStyle name="20% - Accent1 11 89" xfId="606"/>
    <cellStyle name="20% - Accent1 11 9" xfId="607"/>
    <cellStyle name="20% - Accent1 11 90" xfId="608"/>
    <cellStyle name="20% - Accent1 11 91" xfId="609"/>
    <cellStyle name="20% - Accent1 11 92" xfId="610"/>
    <cellStyle name="20% - Accent1 11 93" xfId="611"/>
    <cellStyle name="20% - Accent1 11 94" xfId="612"/>
    <cellStyle name="20% - Accent1 11 95" xfId="613"/>
    <cellStyle name="20% - Accent1 11 96" xfId="614"/>
    <cellStyle name="20% - Accent1 11 97" xfId="615"/>
    <cellStyle name="20% - Accent1 11 98" xfId="616"/>
    <cellStyle name="20% - Accent1 11 99" xfId="617"/>
    <cellStyle name="20% - Accent1 110" xfId="618"/>
    <cellStyle name="20% - Accent1 111" xfId="619"/>
    <cellStyle name="20% - Accent1 112" xfId="620"/>
    <cellStyle name="20% - Accent1 113" xfId="621"/>
    <cellStyle name="20% - Accent1 114" xfId="622"/>
    <cellStyle name="20% - Accent1 115" xfId="623"/>
    <cellStyle name="20% - Accent1 116" xfId="624"/>
    <cellStyle name="20% - Accent1 117" xfId="625"/>
    <cellStyle name="20% - Accent1 118" xfId="626"/>
    <cellStyle name="20% - Accent1 119" xfId="627"/>
    <cellStyle name="20% - Accent1 12" xfId="628"/>
    <cellStyle name="20% - Accent1 12 10" xfId="629"/>
    <cellStyle name="20% - Accent1 12 100" xfId="630"/>
    <cellStyle name="20% - Accent1 12 101" xfId="631"/>
    <cellStyle name="20% - Accent1 12 102" xfId="632"/>
    <cellStyle name="20% - Accent1 12 103" xfId="633"/>
    <cellStyle name="20% - Accent1 12 104" xfId="634"/>
    <cellStyle name="20% - Accent1 12 105" xfId="635"/>
    <cellStyle name="20% - Accent1 12 106" xfId="636"/>
    <cellStyle name="20% - Accent1 12 107" xfId="637"/>
    <cellStyle name="20% - Accent1 12 108" xfId="638"/>
    <cellStyle name="20% - Accent1 12 109" xfId="639"/>
    <cellStyle name="20% - Accent1 12 11" xfId="640"/>
    <cellStyle name="20% - Accent1 12 110" xfId="641"/>
    <cellStyle name="20% - Accent1 12 111" xfId="642"/>
    <cellStyle name="20% - Accent1 12 112" xfId="643"/>
    <cellStyle name="20% - Accent1 12 113" xfId="644"/>
    <cellStyle name="20% - Accent1 12 114" xfId="645"/>
    <cellStyle name="20% - Accent1 12 115" xfId="646"/>
    <cellStyle name="20% - Accent1 12 12" xfId="647"/>
    <cellStyle name="20% - Accent1 12 13" xfId="648"/>
    <cellStyle name="20% - Accent1 12 14" xfId="649"/>
    <cellStyle name="20% - Accent1 12 15" xfId="650"/>
    <cellStyle name="20% - Accent1 12 16" xfId="651"/>
    <cellStyle name="20% - Accent1 12 17" xfId="652"/>
    <cellStyle name="20% - Accent1 12 18" xfId="653"/>
    <cellStyle name="20% - Accent1 12 19" xfId="654"/>
    <cellStyle name="20% - Accent1 12 2" xfId="655"/>
    <cellStyle name="20% - Accent1 12 20" xfId="656"/>
    <cellStyle name="20% - Accent1 12 21" xfId="657"/>
    <cellStyle name="20% - Accent1 12 22" xfId="658"/>
    <cellStyle name="20% - Accent1 12 23" xfId="659"/>
    <cellStyle name="20% - Accent1 12 24" xfId="660"/>
    <cellStyle name="20% - Accent1 12 25" xfId="661"/>
    <cellStyle name="20% - Accent1 12 26" xfId="662"/>
    <cellStyle name="20% - Accent1 12 27" xfId="663"/>
    <cellStyle name="20% - Accent1 12 28" xfId="664"/>
    <cellStyle name="20% - Accent1 12 29" xfId="665"/>
    <cellStyle name="20% - Accent1 12 3" xfId="666"/>
    <cellStyle name="20% - Accent1 12 30" xfId="667"/>
    <cellStyle name="20% - Accent1 12 31" xfId="668"/>
    <cellStyle name="20% - Accent1 12 32" xfId="669"/>
    <cellStyle name="20% - Accent1 12 33" xfId="670"/>
    <cellStyle name="20% - Accent1 12 34" xfId="671"/>
    <cellStyle name="20% - Accent1 12 35" xfId="672"/>
    <cellStyle name="20% - Accent1 12 36" xfId="673"/>
    <cellStyle name="20% - Accent1 12 37" xfId="674"/>
    <cellStyle name="20% - Accent1 12 38" xfId="675"/>
    <cellStyle name="20% - Accent1 12 39" xfId="676"/>
    <cellStyle name="20% - Accent1 12 4" xfId="677"/>
    <cellStyle name="20% - Accent1 12 40" xfId="678"/>
    <cellStyle name="20% - Accent1 12 41" xfId="679"/>
    <cellStyle name="20% - Accent1 12 42" xfId="680"/>
    <cellStyle name="20% - Accent1 12 43" xfId="681"/>
    <cellStyle name="20% - Accent1 12 44" xfId="682"/>
    <cellStyle name="20% - Accent1 12 45" xfId="683"/>
    <cellStyle name="20% - Accent1 12 46" xfId="684"/>
    <cellStyle name="20% - Accent1 12 47" xfId="685"/>
    <cellStyle name="20% - Accent1 12 48" xfId="686"/>
    <cellStyle name="20% - Accent1 12 49" xfId="687"/>
    <cellStyle name="20% - Accent1 12 5" xfId="688"/>
    <cellStyle name="20% - Accent1 12 50" xfId="689"/>
    <cellStyle name="20% - Accent1 12 51" xfId="690"/>
    <cellStyle name="20% - Accent1 12 52" xfId="691"/>
    <cellStyle name="20% - Accent1 12 53" xfId="692"/>
    <cellStyle name="20% - Accent1 12 54" xfId="693"/>
    <cellStyle name="20% - Accent1 12 55" xfId="694"/>
    <cellStyle name="20% - Accent1 12 56" xfId="695"/>
    <cellStyle name="20% - Accent1 12 57" xfId="696"/>
    <cellStyle name="20% - Accent1 12 58" xfId="697"/>
    <cellStyle name="20% - Accent1 12 59" xfId="698"/>
    <cellStyle name="20% - Accent1 12 6" xfId="699"/>
    <cellStyle name="20% - Accent1 12 60" xfId="700"/>
    <cellStyle name="20% - Accent1 12 61" xfId="701"/>
    <cellStyle name="20% - Accent1 12 62" xfId="702"/>
    <cellStyle name="20% - Accent1 12 63" xfId="703"/>
    <cellStyle name="20% - Accent1 12 64" xfId="704"/>
    <cellStyle name="20% - Accent1 12 65" xfId="705"/>
    <cellStyle name="20% - Accent1 12 66" xfId="706"/>
    <cellStyle name="20% - Accent1 12 67" xfId="707"/>
    <cellStyle name="20% - Accent1 12 68" xfId="708"/>
    <cellStyle name="20% - Accent1 12 69" xfId="709"/>
    <cellStyle name="20% - Accent1 12 7" xfId="710"/>
    <cellStyle name="20% - Accent1 12 70" xfId="711"/>
    <cellStyle name="20% - Accent1 12 71" xfId="712"/>
    <cellStyle name="20% - Accent1 12 72" xfId="713"/>
    <cellStyle name="20% - Accent1 12 73" xfId="714"/>
    <cellStyle name="20% - Accent1 12 74" xfId="715"/>
    <cellStyle name="20% - Accent1 12 75" xfId="716"/>
    <cellStyle name="20% - Accent1 12 76" xfId="717"/>
    <cellStyle name="20% - Accent1 12 77" xfId="718"/>
    <cellStyle name="20% - Accent1 12 78" xfId="719"/>
    <cellStyle name="20% - Accent1 12 79" xfId="720"/>
    <cellStyle name="20% - Accent1 12 8" xfId="721"/>
    <cellStyle name="20% - Accent1 12 80" xfId="722"/>
    <cellStyle name="20% - Accent1 12 81" xfId="723"/>
    <cellStyle name="20% - Accent1 12 82" xfId="724"/>
    <cellStyle name="20% - Accent1 12 83" xfId="725"/>
    <cellStyle name="20% - Accent1 12 84" xfId="726"/>
    <cellStyle name="20% - Accent1 12 85" xfId="727"/>
    <cellStyle name="20% - Accent1 12 86" xfId="728"/>
    <cellStyle name="20% - Accent1 12 87" xfId="729"/>
    <cellStyle name="20% - Accent1 12 88" xfId="730"/>
    <cellStyle name="20% - Accent1 12 89" xfId="731"/>
    <cellStyle name="20% - Accent1 12 9" xfId="732"/>
    <cellStyle name="20% - Accent1 12 90" xfId="733"/>
    <cellStyle name="20% - Accent1 12 91" xfId="734"/>
    <cellStyle name="20% - Accent1 12 92" xfId="735"/>
    <cellStyle name="20% - Accent1 12 93" xfId="736"/>
    <cellStyle name="20% - Accent1 12 94" xfId="737"/>
    <cellStyle name="20% - Accent1 12 95" xfId="738"/>
    <cellStyle name="20% - Accent1 12 96" xfId="739"/>
    <cellStyle name="20% - Accent1 12 97" xfId="740"/>
    <cellStyle name="20% - Accent1 12 98" xfId="741"/>
    <cellStyle name="20% - Accent1 12 99" xfId="742"/>
    <cellStyle name="20% - Accent1 120" xfId="743"/>
    <cellStyle name="20% - Accent1 121" xfId="744"/>
    <cellStyle name="20% - Accent1 122" xfId="745"/>
    <cellStyle name="20% - Accent1 123" xfId="746"/>
    <cellStyle name="20% - Accent1 124" xfId="747"/>
    <cellStyle name="20% - Accent1 125" xfId="748"/>
    <cellStyle name="20% - Accent1 126" xfId="749"/>
    <cellStyle name="20% - Accent1 127" xfId="750"/>
    <cellStyle name="20% - Accent1 128" xfId="751"/>
    <cellStyle name="20% - Accent1 129" xfId="752"/>
    <cellStyle name="20% - Accent1 13" xfId="753"/>
    <cellStyle name="20% - Accent1 13 10" xfId="754"/>
    <cellStyle name="20% - Accent1 13 100" xfId="755"/>
    <cellStyle name="20% - Accent1 13 101" xfId="756"/>
    <cellStyle name="20% - Accent1 13 102" xfId="757"/>
    <cellStyle name="20% - Accent1 13 103" xfId="758"/>
    <cellStyle name="20% - Accent1 13 104" xfId="759"/>
    <cellStyle name="20% - Accent1 13 105" xfId="760"/>
    <cellStyle name="20% - Accent1 13 106" xfId="761"/>
    <cellStyle name="20% - Accent1 13 107" xfId="762"/>
    <cellStyle name="20% - Accent1 13 108" xfId="763"/>
    <cellStyle name="20% - Accent1 13 109" xfId="764"/>
    <cellStyle name="20% - Accent1 13 11" xfId="765"/>
    <cellStyle name="20% - Accent1 13 110" xfId="766"/>
    <cellStyle name="20% - Accent1 13 111" xfId="767"/>
    <cellStyle name="20% - Accent1 13 112" xfId="768"/>
    <cellStyle name="20% - Accent1 13 113" xfId="769"/>
    <cellStyle name="20% - Accent1 13 114" xfId="770"/>
    <cellStyle name="20% - Accent1 13 115" xfId="771"/>
    <cellStyle name="20% - Accent1 13 12" xfId="772"/>
    <cellStyle name="20% - Accent1 13 13" xfId="773"/>
    <cellStyle name="20% - Accent1 13 14" xfId="774"/>
    <cellStyle name="20% - Accent1 13 15" xfId="775"/>
    <cellStyle name="20% - Accent1 13 16" xfId="776"/>
    <cellStyle name="20% - Accent1 13 17" xfId="777"/>
    <cellStyle name="20% - Accent1 13 18" xfId="778"/>
    <cellStyle name="20% - Accent1 13 19" xfId="779"/>
    <cellStyle name="20% - Accent1 13 2" xfId="780"/>
    <cellStyle name="20% - Accent1 13 20" xfId="781"/>
    <cellStyle name="20% - Accent1 13 21" xfId="782"/>
    <cellStyle name="20% - Accent1 13 22" xfId="783"/>
    <cellStyle name="20% - Accent1 13 23" xfId="784"/>
    <cellStyle name="20% - Accent1 13 24" xfId="785"/>
    <cellStyle name="20% - Accent1 13 25" xfId="786"/>
    <cellStyle name="20% - Accent1 13 26" xfId="787"/>
    <cellStyle name="20% - Accent1 13 27" xfId="788"/>
    <cellStyle name="20% - Accent1 13 28" xfId="789"/>
    <cellStyle name="20% - Accent1 13 29" xfId="790"/>
    <cellStyle name="20% - Accent1 13 3" xfId="791"/>
    <cellStyle name="20% - Accent1 13 30" xfId="792"/>
    <cellStyle name="20% - Accent1 13 31" xfId="793"/>
    <cellStyle name="20% - Accent1 13 32" xfId="794"/>
    <cellStyle name="20% - Accent1 13 33" xfId="795"/>
    <cellStyle name="20% - Accent1 13 34" xfId="796"/>
    <cellStyle name="20% - Accent1 13 35" xfId="797"/>
    <cellStyle name="20% - Accent1 13 36" xfId="798"/>
    <cellStyle name="20% - Accent1 13 37" xfId="799"/>
    <cellStyle name="20% - Accent1 13 38" xfId="800"/>
    <cellStyle name="20% - Accent1 13 39" xfId="801"/>
    <cellStyle name="20% - Accent1 13 4" xfId="802"/>
    <cellStyle name="20% - Accent1 13 40" xfId="803"/>
    <cellStyle name="20% - Accent1 13 41" xfId="804"/>
    <cellStyle name="20% - Accent1 13 42" xfId="805"/>
    <cellStyle name="20% - Accent1 13 43" xfId="806"/>
    <cellStyle name="20% - Accent1 13 44" xfId="807"/>
    <cellStyle name="20% - Accent1 13 45" xfId="808"/>
    <cellStyle name="20% - Accent1 13 46" xfId="809"/>
    <cellStyle name="20% - Accent1 13 47" xfId="810"/>
    <cellStyle name="20% - Accent1 13 48" xfId="811"/>
    <cellStyle name="20% - Accent1 13 49" xfId="812"/>
    <cellStyle name="20% - Accent1 13 5" xfId="813"/>
    <cellStyle name="20% - Accent1 13 50" xfId="814"/>
    <cellStyle name="20% - Accent1 13 51" xfId="815"/>
    <cellStyle name="20% - Accent1 13 52" xfId="816"/>
    <cellStyle name="20% - Accent1 13 53" xfId="817"/>
    <cellStyle name="20% - Accent1 13 54" xfId="818"/>
    <cellStyle name="20% - Accent1 13 55" xfId="819"/>
    <cellStyle name="20% - Accent1 13 56" xfId="820"/>
    <cellStyle name="20% - Accent1 13 57" xfId="821"/>
    <cellStyle name="20% - Accent1 13 58" xfId="822"/>
    <cellStyle name="20% - Accent1 13 59" xfId="823"/>
    <cellStyle name="20% - Accent1 13 6" xfId="824"/>
    <cellStyle name="20% - Accent1 13 60" xfId="825"/>
    <cellStyle name="20% - Accent1 13 61" xfId="826"/>
    <cellStyle name="20% - Accent1 13 62" xfId="827"/>
    <cellStyle name="20% - Accent1 13 63" xfId="828"/>
    <cellStyle name="20% - Accent1 13 64" xfId="829"/>
    <cellStyle name="20% - Accent1 13 65" xfId="830"/>
    <cellStyle name="20% - Accent1 13 66" xfId="831"/>
    <cellStyle name="20% - Accent1 13 67" xfId="832"/>
    <cellStyle name="20% - Accent1 13 68" xfId="833"/>
    <cellStyle name="20% - Accent1 13 69" xfId="834"/>
    <cellStyle name="20% - Accent1 13 7" xfId="835"/>
    <cellStyle name="20% - Accent1 13 70" xfId="836"/>
    <cellStyle name="20% - Accent1 13 71" xfId="837"/>
    <cellStyle name="20% - Accent1 13 72" xfId="838"/>
    <cellStyle name="20% - Accent1 13 73" xfId="839"/>
    <cellStyle name="20% - Accent1 13 74" xfId="840"/>
    <cellStyle name="20% - Accent1 13 75" xfId="841"/>
    <cellStyle name="20% - Accent1 13 76" xfId="842"/>
    <cellStyle name="20% - Accent1 13 77" xfId="843"/>
    <cellStyle name="20% - Accent1 13 78" xfId="844"/>
    <cellStyle name="20% - Accent1 13 79" xfId="845"/>
    <cellStyle name="20% - Accent1 13 8" xfId="846"/>
    <cellStyle name="20% - Accent1 13 80" xfId="847"/>
    <cellStyle name="20% - Accent1 13 81" xfId="848"/>
    <cellStyle name="20% - Accent1 13 82" xfId="849"/>
    <cellStyle name="20% - Accent1 13 83" xfId="850"/>
    <cellStyle name="20% - Accent1 13 84" xfId="851"/>
    <cellStyle name="20% - Accent1 13 85" xfId="852"/>
    <cellStyle name="20% - Accent1 13 86" xfId="853"/>
    <cellStyle name="20% - Accent1 13 87" xfId="854"/>
    <cellStyle name="20% - Accent1 13 88" xfId="855"/>
    <cellStyle name="20% - Accent1 13 89" xfId="856"/>
    <cellStyle name="20% - Accent1 13 9" xfId="857"/>
    <cellStyle name="20% - Accent1 13 90" xfId="858"/>
    <cellStyle name="20% - Accent1 13 91" xfId="859"/>
    <cellStyle name="20% - Accent1 13 92" xfId="860"/>
    <cellStyle name="20% - Accent1 13 93" xfId="861"/>
    <cellStyle name="20% - Accent1 13 94" xfId="862"/>
    <cellStyle name="20% - Accent1 13 95" xfId="863"/>
    <cellStyle name="20% - Accent1 13 96" xfId="864"/>
    <cellStyle name="20% - Accent1 13 97" xfId="865"/>
    <cellStyle name="20% - Accent1 13 98" xfId="866"/>
    <cellStyle name="20% - Accent1 13 99" xfId="867"/>
    <cellStyle name="20% - Accent1 130" xfId="868"/>
    <cellStyle name="20% - Accent1 131" xfId="869"/>
    <cellStyle name="20% - Accent1 132" xfId="870"/>
    <cellStyle name="20% - Accent1 133" xfId="871"/>
    <cellStyle name="20% - Accent1 134" xfId="872"/>
    <cellStyle name="20% - Accent1 135" xfId="873"/>
    <cellStyle name="20% - Accent1 136" xfId="874"/>
    <cellStyle name="20% - Accent1 137" xfId="875"/>
    <cellStyle name="20% - Accent1 138" xfId="876"/>
    <cellStyle name="20% - Accent1 139" xfId="877"/>
    <cellStyle name="20% - Accent1 14" xfId="878"/>
    <cellStyle name="20% - Accent1 14 10" xfId="879"/>
    <cellStyle name="20% - Accent1 14 100" xfId="880"/>
    <cellStyle name="20% - Accent1 14 101" xfId="881"/>
    <cellStyle name="20% - Accent1 14 102" xfId="882"/>
    <cellStyle name="20% - Accent1 14 103" xfId="883"/>
    <cellStyle name="20% - Accent1 14 104" xfId="884"/>
    <cellStyle name="20% - Accent1 14 105" xfId="885"/>
    <cellStyle name="20% - Accent1 14 106" xfId="886"/>
    <cellStyle name="20% - Accent1 14 107" xfId="887"/>
    <cellStyle name="20% - Accent1 14 108" xfId="888"/>
    <cellStyle name="20% - Accent1 14 109" xfId="889"/>
    <cellStyle name="20% - Accent1 14 11" xfId="890"/>
    <cellStyle name="20% - Accent1 14 110" xfId="891"/>
    <cellStyle name="20% - Accent1 14 111" xfId="892"/>
    <cellStyle name="20% - Accent1 14 112" xfId="893"/>
    <cellStyle name="20% - Accent1 14 113" xfId="894"/>
    <cellStyle name="20% - Accent1 14 114" xfId="895"/>
    <cellStyle name="20% - Accent1 14 115" xfId="896"/>
    <cellStyle name="20% - Accent1 14 12" xfId="897"/>
    <cellStyle name="20% - Accent1 14 13" xfId="898"/>
    <cellStyle name="20% - Accent1 14 14" xfId="899"/>
    <cellStyle name="20% - Accent1 14 15" xfId="900"/>
    <cellStyle name="20% - Accent1 14 16" xfId="901"/>
    <cellStyle name="20% - Accent1 14 17" xfId="902"/>
    <cellStyle name="20% - Accent1 14 18" xfId="903"/>
    <cellStyle name="20% - Accent1 14 19" xfId="904"/>
    <cellStyle name="20% - Accent1 14 2" xfId="905"/>
    <cellStyle name="20% - Accent1 14 20" xfId="906"/>
    <cellStyle name="20% - Accent1 14 21" xfId="907"/>
    <cellStyle name="20% - Accent1 14 22" xfId="908"/>
    <cellStyle name="20% - Accent1 14 23" xfId="909"/>
    <cellStyle name="20% - Accent1 14 24" xfId="910"/>
    <cellStyle name="20% - Accent1 14 25" xfId="911"/>
    <cellStyle name="20% - Accent1 14 26" xfId="912"/>
    <cellStyle name="20% - Accent1 14 27" xfId="913"/>
    <cellStyle name="20% - Accent1 14 28" xfId="914"/>
    <cellStyle name="20% - Accent1 14 29" xfId="915"/>
    <cellStyle name="20% - Accent1 14 3" xfId="916"/>
    <cellStyle name="20% - Accent1 14 30" xfId="917"/>
    <cellStyle name="20% - Accent1 14 31" xfId="918"/>
    <cellStyle name="20% - Accent1 14 32" xfId="919"/>
    <cellStyle name="20% - Accent1 14 33" xfId="920"/>
    <cellStyle name="20% - Accent1 14 34" xfId="921"/>
    <cellStyle name="20% - Accent1 14 35" xfId="922"/>
    <cellStyle name="20% - Accent1 14 36" xfId="923"/>
    <cellStyle name="20% - Accent1 14 37" xfId="924"/>
    <cellStyle name="20% - Accent1 14 38" xfId="925"/>
    <cellStyle name="20% - Accent1 14 39" xfId="926"/>
    <cellStyle name="20% - Accent1 14 4" xfId="927"/>
    <cellStyle name="20% - Accent1 14 40" xfId="928"/>
    <cellStyle name="20% - Accent1 14 41" xfId="929"/>
    <cellStyle name="20% - Accent1 14 42" xfId="930"/>
    <cellStyle name="20% - Accent1 14 43" xfId="931"/>
    <cellStyle name="20% - Accent1 14 44" xfId="932"/>
    <cellStyle name="20% - Accent1 14 45" xfId="933"/>
    <cellStyle name="20% - Accent1 14 46" xfId="934"/>
    <cellStyle name="20% - Accent1 14 47" xfId="935"/>
    <cellStyle name="20% - Accent1 14 48" xfId="936"/>
    <cellStyle name="20% - Accent1 14 49" xfId="937"/>
    <cellStyle name="20% - Accent1 14 5" xfId="938"/>
    <cellStyle name="20% - Accent1 14 50" xfId="939"/>
    <cellStyle name="20% - Accent1 14 51" xfId="940"/>
    <cellStyle name="20% - Accent1 14 52" xfId="941"/>
    <cellStyle name="20% - Accent1 14 53" xfId="942"/>
    <cellStyle name="20% - Accent1 14 54" xfId="943"/>
    <cellStyle name="20% - Accent1 14 55" xfId="944"/>
    <cellStyle name="20% - Accent1 14 56" xfId="945"/>
    <cellStyle name="20% - Accent1 14 57" xfId="946"/>
    <cellStyle name="20% - Accent1 14 58" xfId="947"/>
    <cellStyle name="20% - Accent1 14 59" xfId="948"/>
    <cellStyle name="20% - Accent1 14 6" xfId="949"/>
    <cellStyle name="20% - Accent1 14 60" xfId="950"/>
    <cellStyle name="20% - Accent1 14 61" xfId="951"/>
    <cellStyle name="20% - Accent1 14 62" xfId="952"/>
    <cellStyle name="20% - Accent1 14 63" xfId="953"/>
    <cellStyle name="20% - Accent1 14 64" xfId="954"/>
    <cellStyle name="20% - Accent1 14 65" xfId="955"/>
    <cellStyle name="20% - Accent1 14 66" xfId="956"/>
    <cellStyle name="20% - Accent1 14 67" xfId="957"/>
    <cellStyle name="20% - Accent1 14 68" xfId="958"/>
    <cellStyle name="20% - Accent1 14 69" xfId="959"/>
    <cellStyle name="20% - Accent1 14 7" xfId="960"/>
    <cellStyle name="20% - Accent1 14 70" xfId="961"/>
    <cellStyle name="20% - Accent1 14 71" xfId="962"/>
    <cellStyle name="20% - Accent1 14 72" xfId="963"/>
    <cellStyle name="20% - Accent1 14 73" xfId="964"/>
    <cellStyle name="20% - Accent1 14 74" xfId="965"/>
    <cellStyle name="20% - Accent1 14 75" xfId="966"/>
    <cellStyle name="20% - Accent1 14 76" xfId="967"/>
    <cellStyle name="20% - Accent1 14 77" xfId="968"/>
    <cellStyle name="20% - Accent1 14 78" xfId="969"/>
    <cellStyle name="20% - Accent1 14 79" xfId="970"/>
    <cellStyle name="20% - Accent1 14 8" xfId="971"/>
    <cellStyle name="20% - Accent1 14 80" xfId="972"/>
    <cellStyle name="20% - Accent1 14 81" xfId="973"/>
    <cellStyle name="20% - Accent1 14 82" xfId="974"/>
    <cellStyle name="20% - Accent1 14 83" xfId="975"/>
    <cellStyle name="20% - Accent1 14 84" xfId="976"/>
    <cellStyle name="20% - Accent1 14 85" xfId="977"/>
    <cellStyle name="20% - Accent1 14 86" xfId="978"/>
    <cellStyle name="20% - Accent1 14 87" xfId="979"/>
    <cellStyle name="20% - Accent1 14 88" xfId="980"/>
    <cellStyle name="20% - Accent1 14 89" xfId="981"/>
    <cellStyle name="20% - Accent1 14 9" xfId="982"/>
    <cellStyle name="20% - Accent1 14 90" xfId="983"/>
    <cellStyle name="20% - Accent1 14 91" xfId="984"/>
    <cellStyle name="20% - Accent1 14 92" xfId="985"/>
    <cellStyle name="20% - Accent1 14 93" xfId="986"/>
    <cellStyle name="20% - Accent1 14 94" xfId="987"/>
    <cellStyle name="20% - Accent1 14 95" xfId="988"/>
    <cellStyle name="20% - Accent1 14 96" xfId="989"/>
    <cellStyle name="20% - Accent1 14 97" xfId="990"/>
    <cellStyle name="20% - Accent1 14 98" xfId="991"/>
    <cellStyle name="20% - Accent1 14 99" xfId="992"/>
    <cellStyle name="20% - Accent1 140" xfId="993"/>
    <cellStyle name="20% - Accent1 141" xfId="994"/>
    <cellStyle name="20% - Accent1 142" xfId="995"/>
    <cellStyle name="20% - Accent1 143" xfId="996"/>
    <cellStyle name="20% - Accent1 144" xfId="997"/>
    <cellStyle name="20% - Accent1 145" xfId="998"/>
    <cellStyle name="20% - Accent1 146" xfId="999"/>
    <cellStyle name="20% - Accent1 147" xfId="1000"/>
    <cellStyle name="20% - Accent1 148" xfId="1001"/>
    <cellStyle name="20% - Accent1 149" xfId="1002"/>
    <cellStyle name="20% - Accent1 15" xfId="1003"/>
    <cellStyle name="20% - Accent1 15 10" xfId="1004"/>
    <cellStyle name="20% - Accent1 15 100" xfId="1005"/>
    <cellStyle name="20% - Accent1 15 101" xfId="1006"/>
    <cellStyle name="20% - Accent1 15 102" xfId="1007"/>
    <cellStyle name="20% - Accent1 15 103" xfId="1008"/>
    <cellStyle name="20% - Accent1 15 104" xfId="1009"/>
    <cellStyle name="20% - Accent1 15 105" xfId="1010"/>
    <cellStyle name="20% - Accent1 15 106" xfId="1011"/>
    <cellStyle name="20% - Accent1 15 107" xfId="1012"/>
    <cellStyle name="20% - Accent1 15 108" xfId="1013"/>
    <cellStyle name="20% - Accent1 15 109" xfId="1014"/>
    <cellStyle name="20% - Accent1 15 11" xfId="1015"/>
    <cellStyle name="20% - Accent1 15 110" xfId="1016"/>
    <cellStyle name="20% - Accent1 15 111" xfId="1017"/>
    <cellStyle name="20% - Accent1 15 112" xfId="1018"/>
    <cellStyle name="20% - Accent1 15 113" xfId="1019"/>
    <cellStyle name="20% - Accent1 15 114" xfId="1020"/>
    <cellStyle name="20% - Accent1 15 115" xfId="1021"/>
    <cellStyle name="20% - Accent1 15 12" xfId="1022"/>
    <cellStyle name="20% - Accent1 15 13" xfId="1023"/>
    <cellStyle name="20% - Accent1 15 14" xfId="1024"/>
    <cellStyle name="20% - Accent1 15 15" xfId="1025"/>
    <cellStyle name="20% - Accent1 15 16" xfId="1026"/>
    <cellStyle name="20% - Accent1 15 17" xfId="1027"/>
    <cellStyle name="20% - Accent1 15 18" xfId="1028"/>
    <cellStyle name="20% - Accent1 15 19" xfId="1029"/>
    <cellStyle name="20% - Accent1 15 2" xfId="1030"/>
    <cellStyle name="20% - Accent1 15 20" xfId="1031"/>
    <cellStyle name="20% - Accent1 15 21" xfId="1032"/>
    <cellStyle name="20% - Accent1 15 22" xfId="1033"/>
    <cellStyle name="20% - Accent1 15 23" xfId="1034"/>
    <cellStyle name="20% - Accent1 15 24" xfId="1035"/>
    <cellStyle name="20% - Accent1 15 25" xfId="1036"/>
    <cellStyle name="20% - Accent1 15 26" xfId="1037"/>
    <cellStyle name="20% - Accent1 15 27" xfId="1038"/>
    <cellStyle name="20% - Accent1 15 28" xfId="1039"/>
    <cellStyle name="20% - Accent1 15 29" xfId="1040"/>
    <cellStyle name="20% - Accent1 15 3" xfId="1041"/>
    <cellStyle name="20% - Accent1 15 30" xfId="1042"/>
    <cellStyle name="20% - Accent1 15 31" xfId="1043"/>
    <cellStyle name="20% - Accent1 15 32" xfId="1044"/>
    <cellStyle name="20% - Accent1 15 33" xfId="1045"/>
    <cellStyle name="20% - Accent1 15 34" xfId="1046"/>
    <cellStyle name="20% - Accent1 15 35" xfId="1047"/>
    <cellStyle name="20% - Accent1 15 36" xfId="1048"/>
    <cellStyle name="20% - Accent1 15 37" xfId="1049"/>
    <cellStyle name="20% - Accent1 15 38" xfId="1050"/>
    <cellStyle name="20% - Accent1 15 39" xfId="1051"/>
    <cellStyle name="20% - Accent1 15 4" xfId="1052"/>
    <cellStyle name="20% - Accent1 15 40" xfId="1053"/>
    <cellStyle name="20% - Accent1 15 41" xfId="1054"/>
    <cellStyle name="20% - Accent1 15 42" xfId="1055"/>
    <cellStyle name="20% - Accent1 15 43" xfId="1056"/>
    <cellStyle name="20% - Accent1 15 44" xfId="1057"/>
    <cellStyle name="20% - Accent1 15 45" xfId="1058"/>
    <cellStyle name="20% - Accent1 15 46" xfId="1059"/>
    <cellStyle name="20% - Accent1 15 47" xfId="1060"/>
    <cellStyle name="20% - Accent1 15 48" xfId="1061"/>
    <cellStyle name="20% - Accent1 15 49" xfId="1062"/>
    <cellStyle name="20% - Accent1 15 5" xfId="1063"/>
    <cellStyle name="20% - Accent1 15 50" xfId="1064"/>
    <cellStyle name="20% - Accent1 15 51" xfId="1065"/>
    <cellStyle name="20% - Accent1 15 52" xfId="1066"/>
    <cellStyle name="20% - Accent1 15 53" xfId="1067"/>
    <cellStyle name="20% - Accent1 15 54" xfId="1068"/>
    <cellStyle name="20% - Accent1 15 55" xfId="1069"/>
    <cellStyle name="20% - Accent1 15 56" xfId="1070"/>
    <cellStyle name="20% - Accent1 15 57" xfId="1071"/>
    <cellStyle name="20% - Accent1 15 58" xfId="1072"/>
    <cellStyle name="20% - Accent1 15 59" xfId="1073"/>
    <cellStyle name="20% - Accent1 15 6" xfId="1074"/>
    <cellStyle name="20% - Accent1 15 60" xfId="1075"/>
    <cellStyle name="20% - Accent1 15 61" xfId="1076"/>
    <cellStyle name="20% - Accent1 15 62" xfId="1077"/>
    <cellStyle name="20% - Accent1 15 63" xfId="1078"/>
    <cellStyle name="20% - Accent1 15 64" xfId="1079"/>
    <cellStyle name="20% - Accent1 15 65" xfId="1080"/>
    <cellStyle name="20% - Accent1 15 66" xfId="1081"/>
    <cellStyle name="20% - Accent1 15 67" xfId="1082"/>
    <cellStyle name="20% - Accent1 15 68" xfId="1083"/>
    <cellStyle name="20% - Accent1 15 69" xfId="1084"/>
    <cellStyle name="20% - Accent1 15 7" xfId="1085"/>
    <cellStyle name="20% - Accent1 15 70" xfId="1086"/>
    <cellStyle name="20% - Accent1 15 71" xfId="1087"/>
    <cellStyle name="20% - Accent1 15 72" xfId="1088"/>
    <cellStyle name="20% - Accent1 15 73" xfId="1089"/>
    <cellStyle name="20% - Accent1 15 74" xfId="1090"/>
    <cellStyle name="20% - Accent1 15 75" xfId="1091"/>
    <cellStyle name="20% - Accent1 15 76" xfId="1092"/>
    <cellStyle name="20% - Accent1 15 77" xfId="1093"/>
    <cellStyle name="20% - Accent1 15 78" xfId="1094"/>
    <cellStyle name="20% - Accent1 15 79" xfId="1095"/>
    <cellStyle name="20% - Accent1 15 8" xfId="1096"/>
    <cellStyle name="20% - Accent1 15 80" xfId="1097"/>
    <cellStyle name="20% - Accent1 15 81" xfId="1098"/>
    <cellStyle name="20% - Accent1 15 82" xfId="1099"/>
    <cellStyle name="20% - Accent1 15 83" xfId="1100"/>
    <cellStyle name="20% - Accent1 15 84" xfId="1101"/>
    <cellStyle name="20% - Accent1 15 85" xfId="1102"/>
    <cellStyle name="20% - Accent1 15 86" xfId="1103"/>
    <cellStyle name="20% - Accent1 15 87" xfId="1104"/>
    <cellStyle name="20% - Accent1 15 88" xfId="1105"/>
    <cellStyle name="20% - Accent1 15 89" xfId="1106"/>
    <cellStyle name="20% - Accent1 15 9" xfId="1107"/>
    <cellStyle name="20% - Accent1 15 90" xfId="1108"/>
    <cellStyle name="20% - Accent1 15 91" xfId="1109"/>
    <cellStyle name="20% - Accent1 15 92" xfId="1110"/>
    <cellStyle name="20% - Accent1 15 93" xfId="1111"/>
    <cellStyle name="20% - Accent1 15 94" xfId="1112"/>
    <cellStyle name="20% - Accent1 15 95" xfId="1113"/>
    <cellStyle name="20% - Accent1 15 96" xfId="1114"/>
    <cellStyle name="20% - Accent1 15 97" xfId="1115"/>
    <cellStyle name="20% - Accent1 15 98" xfId="1116"/>
    <cellStyle name="20% - Accent1 15 99" xfId="1117"/>
    <cellStyle name="20% - Accent1 150" xfId="1118"/>
    <cellStyle name="20% - Accent1 151" xfId="1119"/>
    <cellStyle name="20% - Accent1 152" xfId="1120"/>
    <cellStyle name="20% - Accent1 153" xfId="1121"/>
    <cellStyle name="20% - Accent1 154" xfId="1122"/>
    <cellStyle name="20% - Accent1 155" xfId="1123"/>
    <cellStyle name="20% - Accent1 156" xfId="1124"/>
    <cellStyle name="20% - Accent1 157" xfId="1125"/>
    <cellStyle name="20% - Accent1 158" xfId="1126"/>
    <cellStyle name="20% - Accent1 159" xfId="1127"/>
    <cellStyle name="20% - Accent1 16" xfId="1128"/>
    <cellStyle name="20% - Accent1 16 10" xfId="1129"/>
    <cellStyle name="20% - Accent1 16 100" xfId="1130"/>
    <cellStyle name="20% - Accent1 16 101" xfId="1131"/>
    <cellStyle name="20% - Accent1 16 102" xfId="1132"/>
    <cellStyle name="20% - Accent1 16 103" xfId="1133"/>
    <cellStyle name="20% - Accent1 16 104" xfId="1134"/>
    <cellStyle name="20% - Accent1 16 105" xfId="1135"/>
    <cellStyle name="20% - Accent1 16 106" xfId="1136"/>
    <cellStyle name="20% - Accent1 16 107" xfId="1137"/>
    <cellStyle name="20% - Accent1 16 108" xfId="1138"/>
    <cellStyle name="20% - Accent1 16 109" xfId="1139"/>
    <cellStyle name="20% - Accent1 16 11" xfId="1140"/>
    <cellStyle name="20% - Accent1 16 110" xfId="1141"/>
    <cellStyle name="20% - Accent1 16 111" xfId="1142"/>
    <cellStyle name="20% - Accent1 16 112" xfId="1143"/>
    <cellStyle name="20% - Accent1 16 113" xfId="1144"/>
    <cellStyle name="20% - Accent1 16 114" xfId="1145"/>
    <cellStyle name="20% - Accent1 16 115" xfId="1146"/>
    <cellStyle name="20% - Accent1 16 12" xfId="1147"/>
    <cellStyle name="20% - Accent1 16 13" xfId="1148"/>
    <cellStyle name="20% - Accent1 16 14" xfId="1149"/>
    <cellStyle name="20% - Accent1 16 15" xfId="1150"/>
    <cellStyle name="20% - Accent1 16 16" xfId="1151"/>
    <cellStyle name="20% - Accent1 16 17" xfId="1152"/>
    <cellStyle name="20% - Accent1 16 18" xfId="1153"/>
    <cellStyle name="20% - Accent1 16 19" xfId="1154"/>
    <cellStyle name="20% - Accent1 16 2" xfId="1155"/>
    <cellStyle name="20% - Accent1 16 20" xfId="1156"/>
    <cellStyle name="20% - Accent1 16 21" xfId="1157"/>
    <cellStyle name="20% - Accent1 16 22" xfId="1158"/>
    <cellStyle name="20% - Accent1 16 23" xfId="1159"/>
    <cellStyle name="20% - Accent1 16 24" xfId="1160"/>
    <cellStyle name="20% - Accent1 16 25" xfId="1161"/>
    <cellStyle name="20% - Accent1 16 26" xfId="1162"/>
    <cellStyle name="20% - Accent1 16 27" xfId="1163"/>
    <cellStyle name="20% - Accent1 16 28" xfId="1164"/>
    <cellStyle name="20% - Accent1 16 29" xfId="1165"/>
    <cellStyle name="20% - Accent1 16 3" xfId="1166"/>
    <cellStyle name="20% - Accent1 16 30" xfId="1167"/>
    <cellStyle name="20% - Accent1 16 31" xfId="1168"/>
    <cellStyle name="20% - Accent1 16 32" xfId="1169"/>
    <cellStyle name="20% - Accent1 16 33" xfId="1170"/>
    <cellStyle name="20% - Accent1 16 34" xfId="1171"/>
    <cellStyle name="20% - Accent1 16 35" xfId="1172"/>
    <cellStyle name="20% - Accent1 16 36" xfId="1173"/>
    <cellStyle name="20% - Accent1 16 37" xfId="1174"/>
    <cellStyle name="20% - Accent1 16 38" xfId="1175"/>
    <cellStyle name="20% - Accent1 16 39" xfId="1176"/>
    <cellStyle name="20% - Accent1 16 4" xfId="1177"/>
    <cellStyle name="20% - Accent1 16 40" xfId="1178"/>
    <cellStyle name="20% - Accent1 16 41" xfId="1179"/>
    <cellStyle name="20% - Accent1 16 42" xfId="1180"/>
    <cellStyle name="20% - Accent1 16 43" xfId="1181"/>
    <cellStyle name="20% - Accent1 16 44" xfId="1182"/>
    <cellStyle name="20% - Accent1 16 45" xfId="1183"/>
    <cellStyle name="20% - Accent1 16 46" xfId="1184"/>
    <cellStyle name="20% - Accent1 16 47" xfId="1185"/>
    <cellStyle name="20% - Accent1 16 48" xfId="1186"/>
    <cellStyle name="20% - Accent1 16 49" xfId="1187"/>
    <cellStyle name="20% - Accent1 16 5" xfId="1188"/>
    <cellStyle name="20% - Accent1 16 50" xfId="1189"/>
    <cellStyle name="20% - Accent1 16 51" xfId="1190"/>
    <cellStyle name="20% - Accent1 16 52" xfId="1191"/>
    <cellStyle name="20% - Accent1 16 53" xfId="1192"/>
    <cellStyle name="20% - Accent1 16 54" xfId="1193"/>
    <cellStyle name="20% - Accent1 16 55" xfId="1194"/>
    <cellStyle name="20% - Accent1 16 56" xfId="1195"/>
    <cellStyle name="20% - Accent1 16 57" xfId="1196"/>
    <cellStyle name="20% - Accent1 16 58" xfId="1197"/>
    <cellStyle name="20% - Accent1 16 59" xfId="1198"/>
    <cellStyle name="20% - Accent1 16 6" xfId="1199"/>
    <cellStyle name="20% - Accent1 16 60" xfId="1200"/>
    <cellStyle name="20% - Accent1 16 61" xfId="1201"/>
    <cellStyle name="20% - Accent1 16 62" xfId="1202"/>
    <cellStyle name="20% - Accent1 16 63" xfId="1203"/>
    <cellStyle name="20% - Accent1 16 64" xfId="1204"/>
    <cellStyle name="20% - Accent1 16 65" xfId="1205"/>
    <cellStyle name="20% - Accent1 16 66" xfId="1206"/>
    <cellStyle name="20% - Accent1 16 67" xfId="1207"/>
    <cellStyle name="20% - Accent1 16 68" xfId="1208"/>
    <cellStyle name="20% - Accent1 16 69" xfId="1209"/>
    <cellStyle name="20% - Accent1 16 7" xfId="1210"/>
    <cellStyle name="20% - Accent1 16 70" xfId="1211"/>
    <cellStyle name="20% - Accent1 16 71" xfId="1212"/>
    <cellStyle name="20% - Accent1 16 72" xfId="1213"/>
    <cellStyle name="20% - Accent1 16 73" xfId="1214"/>
    <cellStyle name="20% - Accent1 16 74" xfId="1215"/>
    <cellStyle name="20% - Accent1 16 75" xfId="1216"/>
    <cellStyle name="20% - Accent1 16 76" xfId="1217"/>
    <cellStyle name="20% - Accent1 16 77" xfId="1218"/>
    <cellStyle name="20% - Accent1 16 78" xfId="1219"/>
    <cellStyle name="20% - Accent1 16 79" xfId="1220"/>
    <cellStyle name="20% - Accent1 16 8" xfId="1221"/>
    <cellStyle name="20% - Accent1 16 80" xfId="1222"/>
    <cellStyle name="20% - Accent1 16 81" xfId="1223"/>
    <cellStyle name="20% - Accent1 16 82" xfId="1224"/>
    <cellStyle name="20% - Accent1 16 83" xfId="1225"/>
    <cellStyle name="20% - Accent1 16 84" xfId="1226"/>
    <cellStyle name="20% - Accent1 16 85" xfId="1227"/>
    <cellStyle name="20% - Accent1 16 86" xfId="1228"/>
    <cellStyle name="20% - Accent1 16 87" xfId="1229"/>
    <cellStyle name="20% - Accent1 16 88" xfId="1230"/>
    <cellStyle name="20% - Accent1 16 89" xfId="1231"/>
    <cellStyle name="20% - Accent1 16 9" xfId="1232"/>
    <cellStyle name="20% - Accent1 16 90" xfId="1233"/>
    <cellStyle name="20% - Accent1 16 91" xfId="1234"/>
    <cellStyle name="20% - Accent1 16 92" xfId="1235"/>
    <cellStyle name="20% - Accent1 16 93" xfId="1236"/>
    <cellStyle name="20% - Accent1 16 94" xfId="1237"/>
    <cellStyle name="20% - Accent1 16 95" xfId="1238"/>
    <cellStyle name="20% - Accent1 16 96" xfId="1239"/>
    <cellStyle name="20% - Accent1 16 97" xfId="1240"/>
    <cellStyle name="20% - Accent1 16 98" xfId="1241"/>
    <cellStyle name="20% - Accent1 16 99" xfId="1242"/>
    <cellStyle name="20% - Accent1 160" xfId="1243"/>
    <cellStyle name="20% - Accent1 161" xfId="1244"/>
    <cellStyle name="20% - Accent1 162" xfId="1245"/>
    <cellStyle name="20% - Accent1 163" xfId="1246"/>
    <cellStyle name="20% - Accent1 164" xfId="1247"/>
    <cellStyle name="20% - Accent1 165" xfId="1248"/>
    <cellStyle name="20% - Accent1 166" xfId="1249"/>
    <cellStyle name="20% - Accent1 167" xfId="1250"/>
    <cellStyle name="20% - Accent1 168" xfId="1251"/>
    <cellStyle name="20% - Accent1 17" xfId="1252"/>
    <cellStyle name="20% - Accent1 17 10" xfId="1253"/>
    <cellStyle name="20% - Accent1 17 100" xfId="1254"/>
    <cellStyle name="20% - Accent1 17 101" xfId="1255"/>
    <cellStyle name="20% - Accent1 17 102" xfId="1256"/>
    <cellStyle name="20% - Accent1 17 103" xfId="1257"/>
    <cellStyle name="20% - Accent1 17 104" xfId="1258"/>
    <cellStyle name="20% - Accent1 17 105" xfId="1259"/>
    <cellStyle name="20% - Accent1 17 106" xfId="1260"/>
    <cellStyle name="20% - Accent1 17 107" xfId="1261"/>
    <cellStyle name="20% - Accent1 17 108" xfId="1262"/>
    <cellStyle name="20% - Accent1 17 109" xfId="1263"/>
    <cellStyle name="20% - Accent1 17 11" xfId="1264"/>
    <cellStyle name="20% - Accent1 17 110" xfId="1265"/>
    <cellStyle name="20% - Accent1 17 111" xfId="1266"/>
    <cellStyle name="20% - Accent1 17 112" xfId="1267"/>
    <cellStyle name="20% - Accent1 17 113" xfId="1268"/>
    <cellStyle name="20% - Accent1 17 114" xfId="1269"/>
    <cellStyle name="20% - Accent1 17 115" xfId="1270"/>
    <cellStyle name="20% - Accent1 17 12" xfId="1271"/>
    <cellStyle name="20% - Accent1 17 13" xfId="1272"/>
    <cellStyle name="20% - Accent1 17 14" xfId="1273"/>
    <cellStyle name="20% - Accent1 17 15" xfId="1274"/>
    <cellStyle name="20% - Accent1 17 16" xfId="1275"/>
    <cellStyle name="20% - Accent1 17 17" xfId="1276"/>
    <cellStyle name="20% - Accent1 17 18" xfId="1277"/>
    <cellStyle name="20% - Accent1 17 19" xfId="1278"/>
    <cellStyle name="20% - Accent1 17 2" xfId="1279"/>
    <cellStyle name="20% - Accent1 17 20" xfId="1280"/>
    <cellStyle name="20% - Accent1 17 21" xfId="1281"/>
    <cellStyle name="20% - Accent1 17 22" xfId="1282"/>
    <cellStyle name="20% - Accent1 17 23" xfId="1283"/>
    <cellStyle name="20% - Accent1 17 24" xfId="1284"/>
    <cellStyle name="20% - Accent1 17 25" xfId="1285"/>
    <cellStyle name="20% - Accent1 17 26" xfId="1286"/>
    <cellStyle name="20% - Accent1 17 27" xfId="1287"/>
    <cellStyle name="20% - Accent1 17 28" xfId="1288"/>
    <cellStyle name="20% - Accent1 17 29" xfId="1289"/>
    <cellStyle name="20% - Accent1 17 3" xfId="1290"/>
    <cellStyle name="20% - Accent1 17 30" xfId="1291"/>
    <cellStyle name="20% - Accent1 17 31" xfId="1292"/>
    <cellStyle name="20% - Accent1 17 32" xfId="1293"/>
    <cellStyle name="20% - Accent1 17 33" xfId="1294"/>
    <cellStyle name="20% - Accent1 17 34" xfId="1295"/>
    <cellStyle name="20% - Accent1 17 35" xfId="1296"/>
    <cellStyle name="20% - Accent1 17 36" xfId="1297"/>
    <cellStyle name="20% - Accent1 17 37" xfId="1298"/>
    <cellStyle name="20% - Accent1 17 38" xfId="1299"/>
    <cellStyle name="20% - Accent1 17 39" xfId="1300"/>
    <cellStyle name="20% - Accent1 17 4" xfId="1301"/>
    <cellStyle name="20% - Accent1 17 40" xfId="1302"/>
    <cellStyle name="20% - Accent1 17 41" xfId="1303"/>
    <cellStyle name="20% - Accent1 17 42" xfId="1304"/>
    <cellStyle name="20% - Accent1 17 43" xfId="1305"/>
    <cellStyle name="20% - Accent1 17 44" xfId="1306"/>
    <cellStyle name="20% - Accent1 17 45" xfId="1307"/>
    <cellStyle name="20% - Accent1 17 46" xfId="1308"/>
    <cellStyle name="20% - Accent1 17 47" xfId="1309"/>
    <cellStyle name="20% - Accent1 17 48" xfId="1310"/>
    <cellStyle name="20% - Accent1 17 49" xfId="1311"/>
    <cellStyle name="20% - Accent1 17 5" xfId="1312"/>
    <cellStyle name="20% - Accent1 17 50" xfId="1313"/>
    <cellStyle name="20% - Accent1 17 51" xfId="1314"/>
    <cellStyle name="20% - Accent1 17 52" xfId="1315"/>
    <cellStyle name="20% - Accent1 17 53" xfId="1316"/>
    <cellStyle name="20% - Accent1 17 54" xfId="1317"/>
    <cellStyle name="20% - Accent1 17 55" xfId="1318"/>
    <cellStyle name="20% - Accent1 17 56" xfId="1319"/>
    <cellStyle name="20% - Accent1 17 57" xfId="1320"/>
    <cellStyle name="20% - Accent1 17 58" xfId="1321"/>
    <cellStyle name="20% - Accent1 17 59" xfId="1322"/>
    <cellStyle name="20% - Accent1 17 6" xfId="1323"/>
    <cellStyle name="20% - Accent1 17 60" xfId="1324"/>
    <cellStyle name="20% - Accent1 17 61" xfId="1325"/>
    <cellStyle name="20% - Accent1 17 62" xfId="1326"/>
    <cellStyle name="20% - Accent1 17 63" xfId="1327"/>
    <cellStyle name="20% - Accent1 17 64" xfId="1328"/>
    <cellStyle name="20% - Accent1 17 65" xfId="1329"/>
    <cellStyle name="20% - Accent1 17 66" xfId="1330"/>
    <cellStyle name="20% - Accent1 17 67" xfId="1331"/>
    <cellStyle name="20% - Accent1 17 68" xfId="1332"/>
    <cellStyle name="20% - Accent1 17 69" xfId="1333"/>
    <cellStyle name="20% - Accent1 17 7" xfId="1334"/>
    <cellStyle name="20% - Accent1 17 70" xfId="1335"/>
    <cellStyle name="20% - Accent1 17 71" xfId="1336"/>
    <cellStyle name="20% - Accent1 17 72" xfId="1337"/>
    <cellStyle name="20% - Accent1 17 73" xfId="1338"/>
    <cellStyle name="20% - Accent1 17 74" xfId="1339"/>
    <cellStyle name="20% - Accent1 17 75" xfId="1340"/>
    <cellStyle name="20% - Accent1 17 76" xfId="1341"/>
    <cellStyle name="20% - Accent1 17 77" xfId="1342"/>
    <cellStyle name="20% - Accent1 17 78" xfId="1343"/>
    <cellStyle name="20% - Accent1 17 79" xfId="1344"/>
    <cellStyle name="20% - Accent1 17 8" xfId="1345"/>
    <cellStyle name="20% - Accent1 17 80" xfId="1346"/>
    <cellStyle name="20% - Accent1 17 81" xfId="1347"/>
    <cellStyle name="20% - Accent1 17 82" xfId="1348"/>
    <cellStyle name="20% - Accent1 17 83" xfId="1349"/>
    <cellStyle name="20% - Accent1 17 84" xfId="1350"/>
    <cellStyle name="20% - Accent1 17 85" xfId="1351"/>
    <cellStyle name="20% - Accent1 17 86" xfId="1352"/>
    <cellStyle name="20% - Accent1 17 87" xfId="1353"/>
    <cellStyle name="20% - Accent1 17 88" xfId="1354"/>
    <cellStyle name="20% - Accent1 17 89" xfId="1355"/>
    <cellStyle name="20% - Accent1 17 9" xfId="1356"/>
    <cellStyle name="20% - Accent1 17 90" xfId="1357"/>
    <cellStyle name="20% - Accent1 17 91" xfId="1358"/>
    <cellStyle name="20% - Accent1 17 92" xfId="1359"/>
    <cellStyle name="20% - Accent1 17 93" xfId="1360"/>
    <cellStyle name="20% - Accent1 17 94" xfId="1361"/>
    <cellStyle name="20% - Accent1 17 95" xfId="1362"/>
    <cellStyle name="20% - Accent1 17 96" xfId="1363"/>
    <cellStyle name="20% - Accent1 17 97" xfId="1364"/>
    <cellStyle name="20% - Accent1 17 98" xfId="1365"/>
    <cellStyle name="20% - Accent1 17 99" xfId="1366"/>
    <cellStyle name="20% - Accent1 18" xfId="1367"/>
    <cellStyle name="20% - Accent1 18 10" xfId="1368"/>
    <cellStyle name="20% - Accent1 18 100" xfId="1369"/>
    <cellStyle name="20% - Accent1 18 101" xfId="1370"/>
    <cellStyle name="20% - Accent1 18 102" xfId="1371"/>
    <cellStyle name="20% - Accent1 18 103" xfId="1372"/>
    <cellStyle name="20% - Accent1 18 104" xfId="1373"/>
    <cellStyle name="20% - Accent1 18 105" xfId="1374"/>
    <cellStyle name="20% - Accent1 18 106" xfId="1375"/>
    <cellStyle name="20% - Accent1 18 107" xfId="1376"/>
    <cellStyle name="20% - Accent1 18 108" xfId="1377"/>
    <cellStyle name="20% - Accent1 18 109" xfId="1378"/>
    <cellStyle name="20% - Accent1 18 11" xfId="1379"/>
    <cellStyle name="20% - Accent1 18 110" xfId="1380"/>
    <cellStyle name="20% - Accent1 18 111" xfId="1381"/>
    <cellStyle name="20% - Accent1 18 112" xfId="1382"/>
    <cellStyle name="20% - Accent1 18 113" xfId="1383"/>
    <cellStyle name="20% - Accent1 18 114" xfId="1384"/>
    <cellStyle name="20% - Accent1 18 115" xfId="1385"/>
    <cellStyle name="20% - Accent1 18 12" xfId="1386"/>
    <cellStyle name="20% - Accent1 18 13" xfId="1387"/>
    <cellStyle name="20% - Accent1 18 14" xfId="1388"/>
    <cellStyle name="20% - Accent1 18 15" xfId="1389"/>
    <cellStyle name="20% - Accent1 18 16" xfId="1390"/>
    <cellStyle name="20% - Accent1 18 17" xfId="1391"/>
    <cellStyle name="20% - Accent1 18 18" xfId="1392"/>
    <cellStyle name="20% - Accent1 18 19" xfId="1393"/>
    <cellStyle name="20% - Accent1 18 2" xfId="1394"/>
    <cellStyle name="20% - Accent1 18 20" xfId="1395"/>
    <cellStyle name="20% - Accent1 18 21" xfId="1396"/>
    <cellStyle name="20% - Accent1 18 22" xfId="1397"/>
    <cellStyle name="20% - Accent1 18 23" xfId="1398"/>
    <cellStyle name="20% - Accent1 18 24" xfId="1399"/>
    <cellStyle name="20% - Accent1 18 25" xfId="1400"/>
    <cellStyle name="20% - Accent1 18 26" xfId="1401"/>
    <cellStyle name="20% - Accent1 18 27" xfId="1402"/>
    <cellStyle name="20% - Accent1 18 28" xfId="1403"/>
    <cellStyle name="20% - Accent1 18 29" xfId="1404"/>
    <cellStyle name="20% - Accent1 18 3" xfId="1405"/>
    <cellStyle name="20% - Accent1 18 30" xfId="1406"/>
    <cellStyle name="20% - Accent1 18 31" xfId="1407"/>
    <cellStyle name="20% - Accent1 18 32" xfId="1408"/>
    <cellStyle name="20% - Accent1 18 33" xfId="1409"/>
    <cellStyle name="20% - Accent1 18 34" xfId="1410"/>
    <cellStyle name="20% - Accent1 18 35" xfId="1411"/>
    <cellStyle name="20% - Accent1 18 36" xfId="1412"/>
    <cellStyle name="20% - Accent1 18 37" xfId="1413"/>
    <cellStyle name="20% - Accent1 18 38" xfId="1414"/>
    <cellStyle name="20% - Accent1 18 39" xfId="1415"/>
    <cellStyle name="20% - Accent1 18 4" xfId="1416"/>
    <cellStyle name="20% - Accent1 18 40" xfId="1417"/>
    <cellStyle name="20% - Accent1 18 41" xfId="1418"/>
    <cellStyle name="20% - Accent1 18 42" xfId="1419"/>
    <cellStyle name="20% - Accent1 18 43" xfId="1420"/>
    <cellStyle name="20% - Accent1 18 44" xfId="1421"/>
    <cellStyle name="20% - Accent1 18 45" xfId="1422"/>
    <cellStyle name="20% - Accent1 18 46" xfId="1423"/>
    <cellStyle name="20% - Accent1 18 47" xfId="1424"/>
    <cellStyle name="20% - Accent1 18 48" xfId="1425"/>
    <cellStyle name="20% - Accent1 18 49" xfId="1426"/>
    <cellStyle name="20% - Accent1 18 5" xfId="1427"/>
    <cellStyle name="20% - Accent1 18 50" xfId="1428"/>
    <cellStyle name="20% - Accent1 18 51" xfId="1429"/>
    <cellStyle name="20% - Accent1 18 52" xfId="1430"/>
    <cellStyle name="20% - Accent1 18 53" xfId="1431"/>
    <cellStyle name="20% - Accent1 18 54" xfId="1432"/>
    <cellStyle name="20% - Accent1 18 55" xfId="1433"/>
    <cellStyle name="20% - Accent1 18 56" xfId="1434"/>
    <cellStyle name="20% - Accent1 18 57" xfId="1435"/>
    <cellStyle name="20% - Accent1 18 58" xfId="1436"/>
    <cellStyle name="20% - Accent1 18 59" xfId="1437"/>
    <cellStyle name="20% - Accent1 18 6" xfId="1438"/>
    <cellStyle name="20% - Accent1 18 60" xfId="1439"/>
    <cellStyle name="20% - Accent1 18 61" xfId="1440"/>
    <cellStyle name="20% - Accent1 18 62" xfId="1441"/>
    <cellStyle name="20% - Accent1 18 63" xfId="1442"/>
    <cellStyle name="20% - Accent1 18 64" xfId="1443"/>
    <cellStyle name="20% - Accent1 18 65" xfId="1444"/>
    <cellStyle name="20% - Accent1 18 66" xfId="1445"/>
    <cellStyle name="20% - Accent1 18 67" xfId="1446"/>
    <cellStyle name="20% - Accent1 18 68" xfId="1447"/>
    <cellStyle name="20% - Accent1 18 69" xfId="1448"/>
    <cellStyle name="20% - Accent1 18 7" xfId="1449"/>
    <cellStyle name="20% - Accent1 18 70" xfId="1450"/>
    <cellStyle name="20% - Accent1 18 71" xfId="1451"/>
    <cellStyle name="20% - Accent1 18 72" xfId="1452"/>
    <cellStyle name="20% - Accent1 18 73" xfId="1453"/>
    <cellStyle name="20% - Accent1 18 74" xfId="1454"/>
    <cellStyle name="20% - Accent1 18 75" xfId="1455"/>
    <cellStyle name="20% - Accent1 18 76" xfId="1456"/>
    <cellStyle name="20% - Accent1 18 77" xfId="1457"/>
    <cellStyle name="20% - Accent1 18 78" xfId="1458"/>
    <cellStyle name="20% - Accent1 18 79" xfId="1459"/>
    <cellStyle name="20% - Accent1 18 8" xfId="1460"/>
    <cellStyle name="20% - Accent1 18 80" xfId="1461"/>
    <cellStyle name="20% - Accent1 18 81" xfId="1462"/>
    <cellStyle name="20% - Accent1 18 82" xfId="1463"/>
    <cellStyle name="20% - Accent1 18 83" xfId="1464"/>
    <cellStyle name="20% - Accent1 18 84" xfId="1465"/>
    <cellStyle name="20% - Accent1 18 85" xfId="1466"/>
    <cellStyle name="20% - Accent1 18 86" xfId="1467"/>
    <cellStyle name="20% - Accent1 18 87" xfId="1468"/>
    <cellStyle name="20% - Accent1 18 88" xfId="1469"/>
    <cellStyle name="20% - Accent1 18 89" xfId="1470"/>
    <cellStyle name="20% - Accent1 18 9" xfId="1471"/>
    <cellStyle name="20% - Accent1 18 90" xfId="1472"/>
    <cellStyle name="20% - Accent1 18 91" xfId="1473"/>
    <cellStyle name="20% - Accent1 18 92" xfId="1474"/>
    <cellStyle name="20% - Accent1 18 93" xfId="1475"/>
    <cellStyle name="20% - Accent1 18 94" xfId="1476"/>
    <cellStyle name="20% - Accent1 18 95" xfId="1477"/>
    <cellStyle name="20% - Accent1 18 96" xfId="1478"/>
    <cellStyle name="20% - Accent1 18 97" xfId="1479"/>
    <cellStyle name="20% - Accent1 18 98" xfId="1480"/>
    <cellStyle name="20% - Accent1 18 99" xfId="1481"/>
    <cellStyle name="20% - Accent1 19" xfId="1482"/>
    <cellStyle name="20% - Accent1 19 10" xfId="1483"/>
    <cellStyle name="20% - Accent1 19 100" xfId="1484"/>
    <cellStyle name="20% - Accent1 19 101" xfId="1485"/>
    <cellStyle name="20% - Accent1 19 102" xfId="1486"/>
    <cellStyle name="20% - Accent1 19 103" xfId="1487"/>
    <cellStyle name="20% - Accent1 19 104" xfId="1488"/>
    <cellStyle name="20% - Accent1 19 105" xfId="1489"/>
    <cellStyle name="20% - Accent1 19 106" xfId="1490"/>
    <cellStyle name="20% - Accent1 19 107" xfId="1491"/>
    <cellStyle name="20% - Accent1 19 108" xfId="1492"/>
    <cellStyle name="20% - Accent1 19 109" xfId="1493"/>
    <cellStyle name="20% - Accent1 19 11" xfId="1494"/>
    <cellStyle name="20% - Accent1 19 110" xfId="1495"/>
    <cellStyle name="20% - Accent1 19 111" xfId="1496"/>
    <cellStyle name="20% - Accent1 19 112" xfId="1497"/>
    <cellStyle name="20% - Accent1 19 113" xfId="1498"/>
    <cellStyle name="20% - Accent1 19 114" xfId="1499"/>
    <cellStyle name="20% - Accent1 19 115" xfId="1500"/>
    <cellStyle name="20% - Accent1 19 12" xfId="1501"/>
    <cellStyle name="20% - Accent1 19 13" xfId="1502"/>
    <cellStyle name="20% - Accent1 19 14" xfId="1503"/>
    <cellStyle name="20% - Accent1 19 15" xfId="1504"/>
    <cellStyle name="20% - Accent1 19 16" xfId="1505"/>
    <cellStyle name="20% - Accent1 19 17" xfId="1506"/>
    <cellStyle name="20% - Accent1 19 18" xfId="1507"/>
    <cellStyle name="20% - Accent1 19 19" xfId="1508"/>
    <cellStyle name="20% - Accent1 19 2" xfId="1509"/>
    <cellStyle name="20% - Accent1 19 20" xfId="1510"/>
    <cellStyle name="20% - Accent1 19 21" xfId="1511"/>
    <cellStyle name="20% - Accent1 19 22" xfId="1512"/>
    <cellStyle name="20% - Accent1 19 23" xfId="1513"/>
    <cellStyle name="20% - Accent1 19 24" xfId="1514"/>
    <cellStyle name="20% - Accent1 19 25" xfId="1515"/>
    <cellStyle name="20% - Accent1 19 26" xfId="1516"/>
    <cellStyle name="20% - Accent1 19 27" xfId="1517"/>
    <cellStyle name="20% - Accent1 19 28" xfId="1518"/>
    <cellStyle name="20% - Accent1 19 29" xfId="1519"/>
    <cellStyle name="20% - Accent1 19 3" xfId="1520"/>
    <cellStyle name="20% - Accent1 19 30" xfId="1521"/>
    <cellStyle name="20% - Accent1 19 31" xfId="1522"/>
    <cellStyle name="20% - Accent1 19 32" xfId="1523"/>
    <cellStyle name="20% - Accent1 19 33" xfId="1524"/>
    <cellStyle name="20% - Accent1 19 34" xfId="1525"/>
    <cellStyle name="20% - Accent1 19 35" xfId="1526"/>
    <cellStyle name="20% - Accent1 19 36" xfId="1527"/>
    <cellStyle name="20% - Accent1 19 37" xfId="1528"/>
    <cellStyle name="20% - Accent1 19 38" xfId="1529"/>
    <cellStyle name="20% - Accent1 19 39" xfId="1530"/>
    <cellStyle name="20% - Accent1 19 4" xfId="1531"/>
    <cellStyle name="20% - Accent1 19 40" xfId="1532"/>
    <cellStyle name="20% - Accent1 19 41" xfId="1533"/>
    <cellStyle name="20% - Accent1 19 42" xfId="1534"/>
    <cellStyle name="20% - Accent1 19 43" xfId="1535"/>
    <cellStyle name="20% - Accent1 19 44" xfId="1536"/>
    <cellStyle name="20% - Accent1 19 45" xfId="1537"/>
    <cellStyle name="20% - Accent1 19 46" xfId="1538"/>
    <cellStyle name="20% - Accent1 19 47" xfId="1539"/>
    <cellStyle name="20% - Accent1 19 48" xfId="1540"/>
    <cellStyle name="20% - Accent1 19 49" xfId="1541"/>
    <cellStyle name="20% - Accent1 19 5" xfId="1542"/>
    <cellStyle name="20% - Accent1 19 50" xfId="1543"/>
    <cellStyle name="20% - Accent1 19 51" xfId="1544"/>
    <cellStyle name="20% - Accent1 19 52" xfId="1545"/>
    <cellStyle name="20% - Accent1 19 53" xfId="1546"/>
    <cellStyle name="20% - Accent1 19 54" xfId="1547"/>
    <cellStyle name="20% - Accent1 19 55" xfId="1548"/>
    <cellStyle name="20% - Accent1 19 56" xfId="1549"/>
    <cellStyle name="20% - Accent1 19 57" xfId="1550"/>
    <cellStyle name="20% - Accent1 19 58" xfId="1551"/>
    <cellStyle name="20% - Accent1 19 59" xfId="1552"/>
    <cellStyle name="20% - Accent1 19 6" xfId="1553"/>
    <cellStyle name="20% - Accent1 19 60" xfId="1554"/>
    <cellStyle name="20% - Accent1 19 61" xfId="1555"/>
    <cellStyle name="20% - Accent1 19 62" xfId="1556"/>
    <cellStyle name="20% - Accent1 19 63" xfId="1557"/>
    <cellStyle name="20% - Accent1 19 64" xfId="1558"/>
    <cellStyle name="20% - Accent1 19 65" xfId="1559"/>
    <cellStyle name="20% - Accent1 19 66" xfId="1560"/>
    <cellStyle name="20% - Accent1 19 67" xfId="1561"/>
    <cellStyle name="20% - Accent1 19 68" xfId="1562"/>
    <cellStyle name="20% - Accent1 19 69" xfId="1563"/>
    <cellStyle name="20% - Accent1 19 7" xfId="1564"/>
    <cellStyle name="20% - Accent1 19 70" xfId="1565"/>
    <cellStyle name="20% - Accent1 19 71" xfId="1566"/>
    <cellStyle name="20% - Accent1 19 72" xfId="1567"/>
    <cellStyle name="20% - Accent1 19 73" xfId="1568"/>
    <cellStyle name="20% - Accent1 19 74" xfId="1569"/>
    <cellStyle name="20% - Accent1 19 75" xfId="1570"/>
    <cellStyle name="20% - Accent1 19 76" xfId="1571"/>
    <cellStyle name="20% - Accent1 19 77" xfId="1572"/>
    <cellStyle name="20% - Accent1 19 78" xfId="1573"/>
    <cellStyle name="20% - Accent1 19 79" xfId="1574"/>
    <cellStyle name="20% - Accent1 19 8" xfId="1575"/>
    <cellStyle name="20% - Accent1 19 80" xfId="1576"/>
    <cellStyle name="20% - Accent1 19 81" xfId="1577"/>
    <cellStyle name="20% - Accent1 19 82" xfId="1578"/>
    <cellStyle name="20% - Accent1 19 83" xfId="1579"/>
    <cellStyle name="20% - Accent1 19 84" xfId="1580"/>
    <cellStyle name="20% - Accent1 19 85" xfId="1581"/>
    <cellStyle name="20% - Accent1 19 86" xfId="1582"/>
    <cellStyle name="20% - Accent1 19 87" xfId="1583"/>
    <cellStyle name="20% - Accent1 19 88" xfId="1584"/>
    <cellStyle name="20% - Accent1 19 89" xfId="1585"/>
    <cellStyle name="20% - Accent1 19 9" xfId="1586"/>
    <cellStyle name="20% - Accent1 19 90" xfId="1587"/>
    <cellStyle name="20% - Accent1 19 91" xfId="1588"/>
    <cellStyle name="20% - Accent1 19 92" xfId="1589"/>
    <cellStyle name="20% - Accent1 19 93" xfId="1590"/>
    <cellStyle name="20% - Accent1 19 94" xfId="1591"/>
    <cellStyle name="20% - Accent1 19 95" xfId="1592"/>
    <cellStyle name="20% - Accent1 19 96" xfId="1593"/>
    <cellStyle name="20% - Accent1 19 97" xfId="1594"/>
    <cellStyle name="20% - Accent1 19 98" xfId="1595"/>
    <cellStyle name="20% - Accent1 19 99" xfId="1596"/>
    <cellStyle name="20% - Accent1 2" xfId="45"/>
    <cellStyle name="20% - Accent1 2 10" xfId="1597"/>
    <cellStyle name="20% - Accent1 2 100" xfId="1598"/>
    <cellStyle name="20% - Accent1 2 101" xfId="1599"/>
    <cellStyle name="20% - Accent1 2 102" xfId="1600"/>
    <cellStyle name="20% - Accent1 2 103" xfId="1601"/>
    <cellStyle name="20% - Accent1 2 104" xfId="1602"/>
    <cellStyle name="20% - Accent1 2 105" xfId="1603"/>
    <cellStyle name="20% - Accent1 2 106" xfId="1604"/>
    <cellStyle name="20% - Accent1 2 107" xfId="1605"/>
    <cellStyle name="20% - Accent1 2 108" xfId="1606"/>
    <cellStyle name="20% - Accent1 2 109" xfId="1607"/>
    <cellStyle name="20% - Accent1 2 11" xfId="1608"/>
    <cellStyle name="20% - Accent1 2 110" xfId="1609"/>
    <cellStyle name="20% - Accent1 2 111" xfId="1610"/>
    <cellStyle name="20% - Accent1 2 112" xfId="1611"/>
    <cellStyle name="20% - Accent1 2 113" xfId="1612"/>
    <cellStyle name="20% - Accent1 2 114" xfId="1613"/>
    <cellStyle name="20% - Accent1 2 115" xfId="1614"/>
    <cellStyle name="20% - Accent1 2 116" xfId="1615"/>
    <cellStyle name="20% - Accent1 2 117" xfId="1616"/>
    <cellStyle name="20% - Accent1 2 118" xfId="1617"/>
    <cellStyle name="20% - Accent1 2 12" xfId="1618"/>
    <cellStyle name="20% - Accent1 2 13" xfId="1619"/>
    <cellStyle name="20% - Accent1 2 14" xfId="1620"/>
    <cellStyle name="20% - Accent1 2 15" xfId="1621"/>
    <cellStyle name="20% - Accent1 2 16" xfId="1622"/>
    <cellStyle name="20% - Accent1 2 17" xfId="1623"/>
    <cellStyle name="20% - Accent1 2 18" xfId="1624"/>
    <cellStyle name="20% - Accent1 2 19" xfId="1625"/>
    <cellStyle name="20% - Accent1 2 2" xfId="1626"/>
    <cellStyle name="20% - Accent1 2 2 10" xfId="1627"/>
    <cellStyle name="20% - Accent1 2 2 100" xfId="1628"/>
    <cellStyle name="20% - Accent1 2 2 101" xfId="1629"/>
    <cellStyle name="20% - Accent1 2 2 102" xfId="1630"/>
    <cellStyle name="20% - Accent1 2 2 103" xfId="1631"/>
    <cellStyle name="20% - Accent1 2 2 104" xfId="1632"/>
    <cellStyle name="20% - Accent1 2 2 105" xfId="1633"/>
    <cellStyle name="20% - Accent1 2 2 106" xfId="1634"/>
    <cellStyle name="20% - Accent1 2 2 107" xfId="1635"/>
    <cellStyle name="20% - Accent1 2 2 108" xfId="1636"/>
    <cellStyle name="20% - Accent1 2 2 109" xfId="1637"/>
    <cellStyle name="20% - Accent1 2 2 11" xfId="1638"/>
    <cellStyle name="20% - Accent1 2 2 110" xfId="1639"/>
    <cellStyle name="20% - Accent1 2 2 111" xfId="1640"/>
    <cellStyle name="20% - Accent1 2 2 112" xfId="1641"/>
    <cellStyle name="20% - Accent1 2 2 113" xfId="1642"/>
    <cellStyle name="20% - Accent1 2 2 114" xfId="1643"/>
    <cellStyle name="20% - Accent1 2 2 115" xfId="1644"/>
    <cellStyle name="20% - Accent1 2 2 12" xfId="1645"/>
    <cellStyle name="20% - Accent1 2 2 13" xfId="1646"/>
    <cellStyle name="20% - Accent1 2 2 14" xfId="1647"/>
    <cellStyle name="20% - Accent1 2 2 15" xfId="1648"/>
    <cellStyle name="20% - Accent1 2 2 16" xfId="1649"/>
    <cellStyle name="20% - Accent1 2 2 17" xfId="1650"/>
    <cellStyle name="20% - Accent1 2 2 18" xfId="1651"/>
    <cellStyle name="20% - Accent1 2 2 19" xfId="1652"/>
    <cellStyle name="20% - Accent1 2 2 2" xfId="1653"/>
    <cellStyle name="20% - Accent1 2 2 20" xfId="1654"/>
    <cellStyle name="20% - Accent1 2 2 21" xfId="1655"/>
    <cellStyle name="20% - Accent1 2 2 22" xfId="1656"/>
    <cellStyle name="20% - Accent1 2 2 23" xfId="1657"/>
    <cellStyle name="20% - Accent1 2 2 24" xfId="1658"/>
    <cellStyle name="20% - Accent1 2 2 25" xfId="1659"/>
    <cellStyle name="20% - Accent1 2 2 26" xfId="1660"/>
    <cellStyle name="20% - Accent1 2 2 27" xfId="1661"/>
    <cellStyle name="20% - Accent1 2 2 28" xfId="1662"/>
    <cellStyle name="20% - Accent1 2 2 29" xfId="1663"/>
    <cellStyle name="20% - Accent1 2 2 3" xfId="1664"/>
    <cellStyle name="20% - Accent1 2 2 30" xfId="1665"/>
    <cellStyle name="20% - Accent1 2 2 31" xfId="1666"/>
    <cellStyle name="20% - Accent1 2 2 32" xfId="1667"/>
    <cellStyle name="20% - Accent1 2 2 33" xfId="1668"/>
    <cellStyle name="20% - Accent1 2 2 34" xfId="1669"/>
    <cellStyle name="20% - Accent1 2 2 35" xfId="1670"/>
    <cellStyle name="20% - Accent1 2 2 36" xfId="1671"/>
    <cellStyle name="20% - Accent1 2 2 37" xfId="1672"/>
    <cellStyle name="20% - Accent1 2 2 38" xfId="1673"/>
    <cellStyle name="20% - Accent1 2 2 39" xfId="1674"/>
    <cellStyle name="20% - Accent1 2 2 4" xfId="1675"/>
    <cellStyle name="20% - Accent1 2 2 40" xfId="1676"/>
    <cellStyle name="20% - Accent1 2 2 41" xfId="1677"/>
    <cellStyle name="20% - Accent1 2 2 42" xfId="1678"/>
    <cellStyle name="20% - Accent1 2 2 43" xfId="1679"/>
    <cellStyle name="20% - Accent1 2 2 44" xfId="1680"/>
    <cellStyle name="20% - Accent1 2 2 45" xfId="1681"/>
    <cellStyle name="20% - Accent1 2 2 46" xfId="1682"/>
    <cellStyle name="20% - Accent1 2 2 47" xfId="1683"/>
    <cellStyle name="20% - Accent1 2 2 48" xfId="1684"/>
    <cellStyle name="20% - Accent1 2 2 49" xfId="1685"/>
    <cellStyle name="20% - Accent1 2 2 5" xfId="1686"/>
    <cellStyle name="20% - Accent1 2 2 50" xfId="1687"/>
    <cellStyle name="20% - Accent1 2 2 51" xfId="1688"/>
    <cellStyle name="20% - Accent1 2 2 52" xfId="1689"/>
    <cellStyle name="20% - Accent1 2 2 53" xfId="1690"/>
    <cellStyle name="20% - Accent1 2 2 54" xfId="1691"/>
    <cellStyle name="20% - Accent1 2 2 55" xfId="1692"/>
    <cellStyle name="20% - Accent1 2 2 56" xfId="1693"/>
    <cellStyle name="20% - Accent1 2 2 57" xfId="1694"/>
    <cellStyle name="20% - Accent1 2 2 58" xfId="1695"/>
    <cellStyle name="20% - Accent1 2 2 59" xfId="1696"/>
    <cellStyle name="20% - Accent1 2 2 6" xfId="1697"/>
    <cellStyle name="20% - Accent1 2 2 60" xfId="1698"/>
    <cellStyle name="20% - Accent1 2 2 61" xfId="1699"/>
    <cellStyle name="20% - Accent1 2 2 62" xfId="1700"/>
    <cellStyle name="20% - Accent1 2 2 63" xfId="1701"/>
    <cellStyle name="20% - Accent1 2 2 64" xfId="1702"/>
    <cellStyle name="20% - Accent1 2 2 65" xfId="1703"/>
    <cellStyle name="20% - Accent1 2 2 66" xfId="1704"/>
    <cellStyle name="20% - Accent1 2 2 67" xfId="1705"/>
    <cellStyle name="20% - Accent1 2 2 68" xfId="1706"/>
    <cellStyle name="20% - Accent1 2 2 69" xfId="1707"/>
    <cellStyle name="20% - Accent1 2 2 7" xfId="1708"/>
    <cellStyle name="20% - Accent1 2 2 70" xfId="1709"/>
    <cellStyle name="20% - Accent1 2 2 71" xfId="1710"/>
    <cellStyle name="20% - Accent1 2 2 72" xfId="1711"/>
    <cellStyle name="20% - Accent1 2 2 73" xfId="1712"/>
    <cellStyle name="20% - Accent1 2 2 74" xfId="1713"/>
    <cellStyle name="20% - Accent1 2 2 75" xfId="1714"/>
    <cellStyle name="20% - Accent1 2 2 76" xfId="1715"/>
    <cellStyle name="20% - Accent1 2 2 77" xfId="1716"/>
    <cellStyle name="20% - Accent1 2 2 78" xfId="1717"/>
    <cellStyle name="20% - Accent1 2 2 79" xfId="1718"/>
    <cellStyle name="20% - Accent1 2 2 8" xfId="1719"/>
    <cellStyle name="20% - Accent1 2 2 80" xfId="1720"/>
    <cellStyle name="20% - Accent1 2 2 81" xfId="1721"/>
    <cellStyle name="20% - Accent1 2 2 82" xfId="1722"/>
    <cellStyle name="20% - Accent1 2 2 83" xfId="1723"/>
    <cellStyle name="20% - Accent1 2 2 84" xfId="1724"/>
    <cellStyle name="20% - Accent1 2 2 85" xfId="1725"/>
    <cellStyle name="20% - Accent1 2 2 86" xfId="1726"/>
    <cellStyle name="20% - Accent1 2 2 87" xfId="1727"/>
    <cellStyle name="20% - Accent1 2 2 88" xfId="1728"/>
    <cellStyle name="20% - Accent1 2 2 89" xfId="1729"/>
    <cellStyle name="20% - Accent1 2 2 9" xfId="1730"/>
    <cellStyle name="20% - Accent1 2 2 90" xfId="1731"/>
    <cellStyle name="20% - Accent1 2 2 91" xfId="1732"/>
    <cellStyle name="20% - Accent1 2 2 92" xfId="1733"/>
    <cellStyle name="20% - Accent1 2 2 93" xfId="1734"/>
    <cellStyle name="20% - Accent1 2 2 94" xfId="1735"/>
    <cellStyle name="20% - Accent1 2 2 95" xfId="1736"/>
    <cellStyle name="20% - Accent1 2 2 96" xfId="1737"/>
    <cellStyle name="20% - Accent1 2 2 97" xfId="1738"/>
    <cellStyle name="20% - Accent1 2 2 98" xfId="1739"/>
    <cellStyle name="20% - Accent1 2 2 99" xfId="1740"/>
    <cellStyle name="20% - Accent1 2 20" xfId="1741"/>
    <cellStyle name="20% - Accent1 2 21" xfId="1742"/>
    <cellStyle name="20% - Accent1 2 22" xfId="1743"/>
    <cellStyle name="20% - Accent1 2 23" xfId="1744"/>
    <cellStyle name="20% - Accent1 2 24" xfId="1745"/>
    <cellStyle name="20% - Accent1 2 25" xfId="1746"/>
    <cellStyle name="20% - Accent1 2 26" xfId="1747"/>
    <cellStyle name="20% - Accent1 2 27" xfId="1748"/>
    <cellStyle name="20% - Accent1 2 28" xfId="1749"/>
    <cellStyle name="20% - Accent1 2 29" xfId="1750"/>
    <cellStyle name="20% - Accent1 2 3" xfId="1751"/>
    <cellStyle name="20% - Accent1 2 3 10" xfId="1752"/>
    <cellStyle name="20% - Accent1 2 3 100" xfId="1753"/>
    <cellStyle name="20% - Accent1 2 3 101" xfId="1754"/>
    <cellStyle name="20% - Accent1 2 3 102" xfId="1755"/>
    <cellStyle name="20% - Accent1 2 3 103" xfId="1756"/>
    <cellStyle name="20% - Accent1 2 3 104" xfId="1757"/>
    <cellStyle name="20% - Accent1 2 3 105" xfId="1758"/>
    <cellStyle name="20% - Accent1 2 3 106" xfId="1759"/>
    <cellStyle name="20% - Accent1 2 3 107" xfId="1760"/>
    <cellStyle name="20% - Accent1 2 3 108" xfId="1761"/>
    <cellStyle name="20% - Accent1 2 3 109" xfId="1762"/>
    <cellStyle name="20% - Accent1 2 3 11" xfId="1763"/>
    <cellStyle name="20% - Accent1 2 3 110" xfId="1764"/>
    <cellStyle name="20% - Accent1 2 3 111" xfId="1765"/>
    <cellStyle name="20% - Accent1 2 3 112" xfId="1766"/>
    <cellStyle name="20% - Accent1 2 3 113" xfId="1767"/>
    <cellStyle name="20% - Accent1 2 3 114" xfId="1768"/>
    <cellStyle name="20% - Accent1 2 3 115" xfId="1769"/>
    <cellStyle name="20% - Accent1 2 3 12" xfId="1770"/>
    <cellStyle name="20% - Accent1 2 3 13" xfId="1771"/>
    <cellStyle name="20% - Accent1 2 3 14" xfId="1772"/>
    <cellStyle name="20% - Accent1 2 3 15" xfId="1773"/>
    <cellStyle name="20% - Accent1 2 3 16" xfId="1774"/>
    <cellStyle name="20% - Accent1 2 3 17" xfId="1775"/>
    <cellStyle name="20% - Accent1 2 3 18" xfId="1776"/>
    <cellStyle name="20% - Accent1 2 3 19" xfId="1777"/>
    <cellStyle name="20% - Accent1 2 3 2" xfId="1778"/>
    <cellStyle name="20% - Accent1 2 3 20" xfId="1779"/>
    <cellStyle name="20% - Accent1 2 3 21" xfId="1780"/>
    <cellStyle name="20% - Accent1 2 3 22" xfId="1781"/>
    <cellStyle name="20% - Accent1 2 3 23" xfId="1782"/>
    <cellStyle name="20% - Accent1 2 3 24" xfId="1783"/>
    <cellStyle name="20% - Accent1 2 3 25" xfId="1784"/>
    <cellStyle name="20% - Accent1 2 3 26" xfId="1785"/>
    <cellStyle name="20% - Accent1 2 3 27" xfId="1786"/>
    <cellStyle name="20% - Accent1 2 3 28" xfId="1787"/>
    <cellStyle name="20% - Accent1 2 3 29" xfId="1788"/>
    <cellStyle name="20% - Accent1 2 3 3" xfId="1789"/>
    <cellStyle name="20% - Accent1 2 3 30" xfId="1790"/>
    <cellStyle name="20% - Accent1 2 3 31" xfId="1791"/>
    <cellStyle name="20% - Accent1 2 3 32" xfId="1792"/>
    <cellStyle name="20% - Accent1 2 3 33" xfId="1793"/>
    <cellStyle name="20% - Accent1 2 3 34" xfId="1794"/>
    <cellStyle name="20% - Accent1 2 3 35" xfId="1795"/>
    <cellStyle name="20% - Accent1 2 3 36" xfId="1796"/>
    <cellStyle name="20% - Accent1 2 3 37" xfId="1797"/>
    <cellStyle name="20% - Accent1 2 3 38" xfId="1798"/>
    <cellStyle name="20% - Accent1 2 3 39" xfId="1799"/>
    <cellStyle name="20% - Accent1 2 3 4" xfId="1800"/>
    <cellStyle name="20% - Accent1 2 3 40" xfId="1801"/>
    <cellStyle name="20% - Accent1 2 3 41" xfId="1802"/>
    <cellStyle name="20% - Accent1 2 3 42" xfId="1803"/>
    <cellStyle name="20% - Accent1 2 3 43" xfId="1804"/>
    <cellStyle name="20% - Accent1 2 3 44" xfId="1805"/>
    <cellStyle name="20% - Accent1 2 3 45" xfId="1806"/>
    <cellStyle name="20% - Accent1 2 3 46" xfId="1807"/>
    <cellStyle name="20% - Accent1 2 3 47" xfId="1808"/>
    <cellStyle name="20% - Accent1 2 3 48" xfId="1809"/>
    <cellStyle name="20% - Accent1 2 3 49" xfId="1810"/>
    <cellStyle name="20% - Accent1 2 3 5" xfId="1811"/>
    <cellStyle name="20% - Accent1 2 3 50" xfId="1812"/>
    <cellStyle name="20% - Accent1 2 3 51" xfId="1813"/>
    <cellStyle name="20% - Accent1 2 3 52" xfId="1814"/>
    <cellStyle name="20% - Accent1 2 3 53" xfId="1815"/>
    <cellStyle name="20% - Accent1 2 3 54" xfId="1816"/>
    <cellStyle name="20% - Accent1 2 3 55" xfId="1817"/>
    <cellStyle name="20% - Accent1 2 3 56" xfId="1818"/>
    <cellStyle name="20% - Accent1 2 3 57" xfId="1819"/>
    <cellStyle name="20% - Accent1 2 3 58" xfId="1820"/>
    <cellStyle name="20% - Accent1 2 3 59" xfId="1821"/>
    <cellStyle name="20% - Accent1 2 3 6" xfId="1822"/>
    <cellStyle name="20% - Accent1 2 3 60" xfId="1823"/>
    <cellStyle name="20% - Accent1 2 3 61" xfId="1824"/>
    <cellStyle name="20% - Accent1 2 3 62" xfId="1825"/>
    <cellStyle name="20% - Accent1 2 3 63" xfId="1826"/>
    <cellStyle name="20% - Accent1 2 3 64" xfId="1827"/>
    <cellStyle name="20% - Accent1 2 3 65" xfId="1828"/>
    <cellStyle name="20% - Accent1 2 3 66" xfId="1829"/>
    <cellStyle name="20% - Accent1 2 3 67" xfId="1830"/>
    <cellStyle name="20% - Accent1 2 3 68" xfId="1831"/>
    <cellStyle name="20% - Accent1 2 3 69" xfId="1832"/>
    <cellStyle name="20% - Accent1 2 3 7" xfId="1833"/>
    <cellStyle name="20% - Accent1 2 3 70" xfId="1834"/>
    <cellStyle name="20% - Accent1 2 3 71" xfId="1835"/>
    <cellStyle name="20% - Accent1 2 3 72" xfId="1836"/>
    <cellStyle name="20% - Accent1 2 3 73" xfId="1837"/>
    <cellStyle name="20% - Accent1 2 3 74" xfId="1838"/>
    <cellStyle name="20% - Accent1 2 3 75" xfId="1839"/>
    <cellStyle name="20% - Accent1 2 3 76" xfId="1840"/>
    <cellStyle name="20% - Accent1 2 3 77" xfId="1841"/>
    <cellStyle name="20% - Accent1 2 3 78" xfId="1842"/>
    <cellStyle name="20% - Accent1 2 3 79" xfId="1843"/>
    <cellStyle name="20% - Accent1 2 3 8" xfId="1844"/>
    <cellStyle name="20% - Accent1 2 3 80" xfId="1845"/>
    <cellStyle name="20% - Accent1 2 3 81" xfId="1846"/>
    <cellStyle name="20% - Accent1 2 3 82" xfId="1847"/>
    <cellStyle name="20% - Accent1 2 3 83" xfId="1848"/>
    <cellStyle name="20% - Accent1 2 3 84" xfId="1849"/>
    <cellStyle name="20% - Accent1 2 3 85" xfId="1850"/>
    <cellStyle name="20% - Accent1 2 3 86" xfId="1851"/>
    <cellStyle name="20% - Accent1 2 3 87" xfId="1852"/>
    <cellStyle name="20% - Accent1 2 3 88" xfId="1853"/>
    <cellStyle name="20% - Accent1 2 3 89" xfId="1854"/>
    <cellStyle name="20% - Accent1 2 3 9" xfId="1855"/>
    <cellStyle name="20% - Accent1 2 3 90" xfId="1856"/>
    <cellStyle name="20% - Accent1 2 3 91" xfId="1857"/>
    <cellStyle name="20% - Accent1 2 3 92" xfId="1858"/>
    <cellStyle name="20% - Accent1 2 3 93" xfId="1859"/>
    <cellStyle name="20% - Accent1 2 3 94" xfId="1860"/>
    <cellStyle name="20% - Accent1 2 3 95" xfId="1861"/>
    <cellStyle name="20% - Accent1 2 3 96" xfId="1862"/>
    <cellStyle name="20% - Accent1 2 3 97" xfId="1863"/>
    <cellStyle name="20% - Accent1 2 3 98" xfId="1864"/>
    <cellStyle name="20% - Accent1 2 3 99" xfId="1865"/>
    <cellStyle name="20% - Accent1 2 30" xfId="1866"/>
    <cellStyle name="20% - Accent1 2 31" xfId="1867"/>
    <cellStyle name="20% - Accent1 2 32" xfId="1868"/>
    <cellStyle name="20% - Accent1 2 33" xfId="1869"/>
    <cellStyle name="20% - Accent1 2 34" xfId="1870"/>
    <cellStyle name="20% - Accent1 2 35" xfId="1871"/>
    <cellStyle name="20% - Accent1 2 36" xfId="1872"/>
    <cellStyle name="20% - Accent1 2 37" xfId="1873"/>
    <cellStyle name="20% - Accent1 2 38" xfId="1874"/>
    <cellStyle name="20% - Accent1 2 39" xfId="1875"/>
    <cellStyle name="20% - Accent1 2 4" xfId="1876"/>
    <cellStyle name="20% - Accent1 2 4 10" xfId="1877"/>
    <cellStyle name="20% - Accent1 2 4 100" xfId="1878"/>
    <cellStyle name="20% - Accent1 2 4 101" xfId="1879"/>
    <cellStyle name="20% - Accent1 2 4 102" xfId="1880"/>
    <cellStyle name="20% - Accent1 2 4 103" xfId="1881"/>
    <cellStyle name="20% - Accent1 2 4 104" xfId="1882"/>
    <cellStyle name="20% - Accent1 2 4 105" xfId="1883"/>
    <cellStyle name="20% - Accent1 2 4 106" xfId="1884"/>
    <cellStyle name="20% - Accent1 2 4 107" xfId="1885"/>
    <cellStyle name="20% - Accent1 2 4 108" xfId="1886"/>
    <cellStyle name="20% - Accent1 2 4 109" xfId="1887"/>
    <cellStyle name="20% - Accent1 2 4 11" xfId="1888"/>
    <cellStyle name="20% - Accent1 2 4 110" xfId="1889"/>
    <cellStyle name="20% - Accent1 2 4 111" xfId="1890"/>
    <cellStyle name="20% - Accent1 2 4 112" xfId="1891"/>
    <cellStyle name="20% - Accent1 2 4 113" xfId="1892"/>
    <cellStyle name="20% - Accent1 2 4 114" xfId="1893"/>
    <cellStyle name="20% - Accent1 2 4 115" xfId="1894"/>
    <cellStyle name="20% - Accent1 2 4 12" xfId="1895"/>
    <cellStyle name="20% - Accent1 2 4 13" xfId="1896"/>
    <cellStyle name="20% - Accent1 2 4 14" xfId="1897"/>
    <cellStyle name="20% - Accent1 2 4 15" xfId="1898"/>
    <cellStyle name="20% - Accent1 2 4 16" xfId="1899"/>
    <cellStyle name="20% - Accent1 2 4 17" xfId="1900"/>
    <cellStyle name="20% - Accent1 2 4 18" xfId="1901"/>
    <cellStyle name="20% - Accent1 2 4 19" xfId="1902"/>
    <cellStyle name="20% - Accent1 2 4 2" xfId="1903"/>
    <cellStyle name="20% - Accent1 2 4 20" xfId="1904"/>
    <cellStyle name="20% - Accent1 2 4 21" xfId="1905"/>
    <cellStyle name="20% - Accent1 2 4 22" xfId="1906"/>
    <cellStyle name="20% - Accent1 2 4 23" xfId="1907"/>
    <cellStyle name="20% - Accent1 2 4 24" xfId="1908"/>
    <cellStyle name="20% - Accent1 2 4 25" xfId="1909"/>
    <cellStyle name="20% - Accent1 2 4 26" xfId="1910"/>
    <cellStyle name="20% - Accent1 2 4 27" xfId="1911"/>
    <cellStyle name="20% - Accent1 2 4 28" xfId="1912"/>
    <cellStyle name="20% - Accent1 2 4 29" xfId="1913"/>
    <cellStyle name="20% - Accent1 2 4 3" xfId="1914"/>
    <cellStyle name="20% - Accent1 2 4 30" xfId="1915"/>
    <cellStyle name="20% - Accent1 2 4 31" xfId="1916"/>
    <cellStyle name="20% - Accent1 2 4 32" xfId="1917"/>
    <cellStyle name="20% - Accent1 2 4 33" xfId="1918"/>
    <cellStyle name="20% - Accent1 2 4 34" xfId="1919"/>
    <cellStyle name="20% - Accent1 2 4 35" xfId="1920"/>
    <cellStyle name="20% - Accent1 2 4 36" xfId="1921"/>
    <cellStyle name="20% - Accent1 2 4 37" xfId="1922"/>
    <cellStyle name="20% - Accent1 2 4 38" xfId="1923"/>
    <cellStyle name="20% - Accent1 2 4 39" xfId="1924"/>
    <cellStyle name="20% - Accent1 2 4 4" xfId="1925"/>
    <cellStyle name="20% - Accent1 2 4 40" xfId="1926"/>
    <cellStyle name="20% - Accent1 2 4 41" xfId="1927"/>
    <cellStyle name="20% - Accent1 2 4 42" xfId="1928"/>
    <cellStyle name="20% - Accent1 2 4 43" xfId="1929"/>
    <cellStyle name="20% - Accent1 2 4 44" xfId="1930"/>
    <cellStyle name="20% - Accent1 2 4 45" xfId="1931"/>
    <cellStyle name="20% - Accent1 2 4 46" xfId="1932"/>
    <cellStyle name="20% - Accent1 2 4 47" xfId="1933"/>
    <cellStyle name="20% - Accent1 2 4 48" xfId="1934"/>
    <cellStyle name="20% - Accent1 2 4 49" xfId="1935"/>
    <cellStyle name="20% - Accent1 2 4 5" xfId="1936"/>
    <cellStyle name="20% - Accent1 2 4 50" xfId="1937"/>
    <cellStyle name="20% - Accent1 2 4 51" xfId="1938"/>
    <cellStyle name="20% - Accent1 2 4 52" xfId="1939"/>
    <cellStyle name="20% - Accent1 2 4 53" xfId="1940"/>
    <cellStyle name="20% - Accent1 2 4 54" xfId="1941"/>
    <cellStyle name="20% - Accent1 2 4 55" xfId="1942"/>
    <cellStyle name="20% - Accent1 2 4 56" xfId="1943"/>
    <cellStyle name="20% - Accent1 2 4 57" xfId="1944"/>
    <cellStyle name="20% - Accent1 2 4 58" xfId="1945"/>
    <cellStyle name="20% - Accent1 2 4 59" xfId="1946"/>
    <cellStyle name="20% - Accent1 2 4 6" xfId="1947"/>
    <cellStyle name="20% - Accent1 2 4 60" xfId="1948"/>
    <cellStyle name="20% - Accent1 2 4 61" xfId="1949"/>
    <cellStyle name="20% - Accent1 2 4 62" xfId="1950"/>
    <cellStyle name="20% - Accent1 2 4 63" xfId="1951"/>
    <cellStyle name="20% - Accent1 2 4 64" xfId="1952"/>
    <cellStyle name="20% - Accent1 2 4 65" xfId="1953"/>
    <cellStyle name="20% - Accent1 2 4 66" xfId="1954"/>
    <cellStyle name="20% - Accent1 2 4 67" xfId="1955"/>
    <cellStyle name="20% - Accent1 2 4 68" xfId="1956"/>
    <cellStyle name="20% - Accent1 2 4 69" xfId="1957"/>
    <cellStyle name="20% - Accent1 2 4 7" xfId="1958"/>
    <cellStyle name="20% - Accent1 2 4 70" xfId="1959"/>
    <cellStyle name="20% - Accent1 2 4 71" xfId="1960"/>
    <cellStyle name="20% - Accent1 2 4 72" xfId="1961"/>
    <cellStyle name="20% - Accent1 2 4 73" xfId="1962"/>
    <cellStyle name="20% - Accent1 2 4 74" xfId="1963"/>
    <cellStyle name="20% - Accent1 2 4 75" xfId="1964"/>
    <cellStyle name="20% - Accent1 2 4 76" xfId="1965"/>
    <cellStyle name="20% - Accent1 2 4 77" xfId="1966"/>
    <cellStyle name="20% - Accent1 2 4 78" xfId="1967"/>
    <cellStyle name="20% - Accent1 2 4 79" xfId="1968"/>
    <cellStyle name="20% - Accent1 2 4 8" xfId="1969"/>
    <cellStyle name="20% - Accent1 2 4 80" xfId="1970"/>
    <cellStyle name="20% - Accent1 2 4 81" xfId="1971"/>
    <cellStyle name="20% - Accent1 2 4 82" xfId="1972"/>
    <cellStyle name="20% - Accent1 2 4 83" xfId="1973"/>
    <cellStyle name="20% - Accent1 2 4 84" xfId="1974"/>
    <cellStyle name="20% - Accent1 2 4 85" xfId="1975"/>
    <cellStyle name="20% - Accent1 2 4 86" xfId="1976"/>
    <cellStyle name="20% - Accent1 2 4 87" xfId="1977"/>
    <cellStyle name="20% - Accent1 2 4 88" xfId="1978"/>
    <cellStyle name="20% - Accent1 2 4 89" xfId="1979"/>
    <cellStyle name="20% - Accent1 2 4 9" xfId="1980"/>
    <cellStyle name="20% - Accent1 2 4 90" xfId="1981"/>
    <cellStyle name="20% - Accent1 2 4 91" xfId="1982"/>
    <cellStyle name="20% - Accent1 2 4 92" xfId="1983"/>
    <cellStyle name="20% - Accent1 2 4 93" xfId="1984"/>
    <cellStyle name="20% - Accent1 2 4 94" xfId="1985"/>
    <cellStyle name="20% - Accent1 2 4 95" xfId="1986"/>
    <cellStyle name="20% - Accent1 2 4 96" xfId="1987"/>
    <cellStyle name="20% - Accent1 2 4 97" xfId="1988"/>
    <cellStyle name="20% - Accent1 2 4 98" xfId="1989"/>
    <cellStyle name="20% - Accent1 2 4 99" xfId="1990"/>
    <cellStyle name="20% - Accent1 2 40" xfId="1991"/>
    <cellStyle name="20% - Accent1 2 41" xfId="1992"/>
    <cellStyle name="20% - Accent1 2 42" xfId="1993"/>
    <cellStyle name="20% - Accent1 2 43" xfId="1994"/>
    <cellStyle name="20% - Accent1 2 44" xfId="1995"/>
    <cellStyle name="20% - Accent1 2 45" xfId="1996"/>
    <cellStyle name="20% - Accent1 2 46" xfId="1997"/>
    <cellStyle name="20% - Accent1 2 47" xfId="1998"/>
    <cellStyle name="20% - Accent1 2 48" xfId="1999"/>
    <cellStyle name="20% - Accent1 2 49" xfId="2000"/>
    <cellStyle name="20% - Accent1 2 5" xfId="2001"/>
    <cellStyle name="20% - Accent1 2 50" xfId="2002"/>
    <cellStyle name="20% - Accent1 2 51" xfId="2003"/>
    <cellStyle name="20% - Accent1 2 52" xfId="2004"/>
    <cellStyle name="20% - Accent1 2 53" xfId="2005"/>
    <cellStyle name="20% - Accent1 2 54" xfId="2006"/>
    <cellStyle name="20% - Accent1 2 55" xfId="2007"/>
    <cellStyle name="20% - Accent1 2 56" xfId="2008"/>
    <cellStyle name="20% - Accent1 2 57" xfId="2009"/>
    <cellStyle name="20% - Accent1 2 58" xfId="2010"/>
    <cellStyle name="20% - Accent1 2 59" xfId="2011"/>
    <cellStyle name="20% - Accent1 2 6" xfId="2012"/>
    <cellStyle name="20% - Accent1 2 60" xfId="2013"/>
    <cellStyle name="20% - Accent1 2 61" xfId="2014"/>
    <cellStyle name="20% - Accent1 2 62" xfId="2015"/>
    <cellStyle name="20% - Accent1 2 63" xfId="2016"/>
    <cellStyle name="20% - Accent1 2 64" xfId="2017"/>
    <cellStyle name="20% - Accent1 2 65" xfId="2018"/>
    <cellStyle name="20% - Accent1 2 66" xfId="2019"/>
    <cellStyle name="20% - Accent1 2 67" xfId="2020"/>
    <cellStyle name="20% - Accent1 2 68" xfId="2021"/>
    <cellStyle name="20% - Accent1 2 69" xfId="2022"/>
    <cellStyle name="20% - Accent1 2 7" xfId="2023"/>
    <cellStyle name="20% - Accent1 2 70" xfId="2024"/>
    <cellStyle name="20% - Accent1 2 71" xfId="2025"/>
    <cellStyle name="20% - Accent1 2 72" xfId="2026"/>
    <cellStyle name="20% - Accent1 2 73" xfId="2027"/>
    <cellStyle name="20% - Accent1 2 74" xfId="2028"/>
    <cellStyle name="20% - Accent1 2 75" xfId="2029"/>
    <cellStyle name="20% - Accent1 2 76" xfId="2030"/>
    <cellStyle name="20% - Accent1 2 77" xfId="2031"/>
    <cellStyle name="20% - Accent1 2 78" xfId="2032"/>
    <cellStyle name="20% - Accent1 2 79" xfId="2033"/>
    <cellStyle name="20% - Accent1 2 8" xfId="2034"/>
    <cellStyle name="20% - Accent1 2 80" xfId="2035"/>
    <cellStyle name="20% - Accent1 2 81" xfId="2036"/>
    <cellStyle name="20% - Accent1 2 82" xfId="2037"/>
    <cellStyle name="20% - Accent1 2 83" xfId="2038"/>
    <cellStyle name="20% - Accent1 2 84" xfId="2039"/>
    <cellStyle name="20% - Accent1 2 85" xfId="2040"/>
    <cellStyle name="20% - Accent1 2 86" xfId="2041"/>
    <cellStyle name="20% - Accent1 2 87" xfId="2042"/>
    <cellStyle name="20% - Accent1 2 88" xfId="2043"/>
    <cellStyle name="20% - Accent1 2 89" xfId="2044"/>
    <cellStyle name="20% - Accent1 2 9" xfId="2045"/>
    <cellStyle name="20% - Accent1 2 90" xfId="2046"/>
    <cellStyle name="20% - Accent1 2 91" xfId="2047"/>
    <cellStyle name="20% - Accent1 2 92" xfId="2048"/>
    <cellStyle name="20% - Accent1 2 93" xfId="2049"/>
    <cellStyle name="20% - Accent1 2 94" xfId="2050"/>
    <cellStyle name="20% - Accent1 2 95" xfId="2051"/>
    <cellStyle name="20% - Accent1 2 96" xfId="2052"/>
    <cellStyle name="20% - Accent1 2 97" xfId="2053"/>
    <cellStyle name="20% - Accent1 2 98" xfId="2054"/>
    <cellStyle name="20% - Accent1 2 99" xfId="2055"/>
    <cellStyle name="20% - Accent1 20" xfId="2056"/>
    <cellStyle name="20% - Accent1 20 10" xfId="2057"/>
    <cellStyle name="20% - Accent1 20 100" xfId="2058"/>
    <cellStyle name="20% - Accent1 20 101" xfId="2059"/>
    <cellStyle name="20% - Accent1 20 102" xfId="2060"/>
    <cellStyle name="20% - Accent1 20 103" xfId="2061"/>
    <cellStyle name="20% - Accent1 20 104" xfId="2062"/>
    <cellStyle name="20% - Accent1 20 105" xfId="2063"/>
    <cellStyle name="20% - Accent1 20 106" xfId="2064"/>
    <cellStyle name="20% - Accent1 20 107" xfId="2065"/>
    <cellStyle name="20% - Accent1 20 108" xfId="2066"/>
    <cellStyle name="20% - Accent1 20 109" xfId="2067"/>
    <cellStyle name="20% - Accent1 20 11" xfId="2068"/>
    <cellStyle name="20% - Accent1 20 110" xfId="2069"/>
    <cellStyle name="20% - Accent1 20 111" xfId="2070"/>
    <cellStyle name="20% - Accent1 20 112" xfId="2071"/>
    <cellStyle name="20% - Accent1 20 113" xfId="2072"/>
    <cellStyle name="20% - Accent1 20 114" xfId="2073"/>
    <cellStyle name="20% - Accent1 20 115" xfId="2074"/>
    <cellStyle name="20% - Accent1 20 12" xfId="2075"/>
    <cellStyle name="20% - Accent1 20 13" xfId="2076"/>
    <cellStyle name="20% - Accent1 20 14" xfId="2077"/>
    <cellStyle name="20% - Accent1 20 15" xfId="2078"/>
    <cellStyle name="20% - Accent1 20 16" xfId="2079"/>
    <cellStyle name="20% - Accent1 20 17" xfId="2080"/>
    <cellStyle name="20% - Accent1 20 18" xfId="2081"/>
    <cellStyle name="20% - Accent1 20 19" xfId="2082"/>
    <cellStyle name="20% - Accent1 20 2" xfId="2083"/>
    <cellStyle name="20% - Accent1 20 20" xfId="2084"/>
    <cellStyle name="20% - Accent1 20 21" xfId="2085"/>
    <cellStyle name="20% - Accent1 20 22" xfId="2086"/>
    <cellStyle name="20% - Accent1 20 23" xfId="2087"/>
    <cellStyle name="20% - Accent1 20 24" xfId="2088"/>
    <cellStyle name="20% - Accent1 20 25" xfId="2089"/>
    <cellStyle name="20% - Accent1 20 26" xfId="2090"/>
    <cellStyle name="20% - Accent1 20 27" xfId="2091"/>
    <cellStyle name="20% - Accent1 20 28" xfId="2092"/>
    <cellStyle name="20% - Accent1 20 29" xfId="2093"/>
    <cellStyle name="20% - Accent1 20 3" xfId="2094"/>
    <cellStyle name="20% - Accent1 20 30" xfId="2095"/>
    <cellStyle name="20% - Accent1 20 31" xfId="2096"/>
    <cellStyle name="20% - Accent1 20 32" xfId="2097"/>
    <cellStyle name="20% - Accent1 20 33" xfId="2098"/>
    <cellStyle name="20% - Accent1 20 34" xfId="2099"/>
    <cellStyle name="20% - Accent1 20 35" xfId="2100"/>
    <cellStyle name="20% - Accent1 20 36" xfId="2101"/>
    <cellStyle name="20% - Accent1 20 37" xfId="2102"/>
    <cellStyle name="20% - Accent1 20 38" xfId="2103"/>
    <cellStyle name="20% - Accent1 20 39" xfId="2104"/>
    <cellStyle name="20% - Accent1 20 4" xfId="2105"/>
    <cellStyle name="20% - Accent1 20 40" xfId="2106"/>
    <cellStyle name="20% - Accent1 20 41" xfId="2107"/>
    <cellStyle name="20% - Accent1 20 42" xfId="2108"/>
    <cellStyle name="20% - Accent1 20 43" xfId="2109"/>
    <cellStyle name="20% - Accent1 20 44" xfId="2110"/>
    <cellStyle name="20% - Accent1 20 45" xfId="2111"/>
    <cellStyle name="20% - Accent1 20 46" xfId="2112"/>
    <cellStyle name="20% - Accent1 20 47" xfId="2113"/>
    <cellStyle name="20% - Accent1 20 48" xfId="2114"/>
    <cellStyle name="20% - Accent1 20 49" xfId="2115"/>
    <cellStyle name="20% - Accent1 20 5" xfId="2116"/>
    <cellStyle name="20% - Accent1 20 50" xfId="2117"/>
    <cellStyle name="20% - Accent1 20 51" xfId="2118"/>
    <cellStyle name="20% - Accent1 20 52" xfId="2119"/>
    <cellStyle name="20% - Accent1 20 53" xfId="2120"/>
    <cellStyle name="20% - Accent1 20 54" xfId="2121"/>
    <cellStyle name="20% - Accent1 20 55" xfId="2122"/>
    <cellStyle name="20% - Accent1 20 56" xfId="2123"/>
    <cellStyle name="20% - Accent1 20 57" xfId="2124"/>
    <cellStyle name="20% - Accent1 20 58" xfId="2125"/>
    <cellStyle name="20% - Accent1 20 59" xfId="2126"/>
    <cellStyle name="20% - Accent1 20 6" xfId="2127"/>
    <cellStyle name="20% - Accent1 20 60" xfId="2128"/>
    <cellStyle name="20% - Accent1 20 61" xfId="2129"/>
    <cellStyle name="20% - Accent1 20 62" xfId="2130"/>
    <cellStyle name="20% - Accent1 20 63" xfId="2131"/>
    <cellStyle name="20% - Accent1 20 64" xfId="2132"/>
    <cellStyle name="20% - Accent1 20 65" xfId="2133"/>
    <cellStyle name="20% - Accent1 20 66" xfId="2134"/>
    <cellStyle name="20% - Accent1 20 67" xfId="2135"/>
    <cellStyle name="20% - Accent1 20 68" xfId="2136"/>
    <cellStyle name="20% - Accent1 20 69" xfId="2137"/>
    <cellStyle name="20% - Accent1 20 7" xfId="2138"/>
    <cellStyle name="20% - Accent1 20 70" xfId="2139"/>
    <cellStyle name="20% - Accent1 20 71" xfId="2140"/>
    <cellStyle name="20% - Accent1 20 72" xfId="2141"/>
    <cellStyle name="20% - Accent1 20 73" xfId="2142"/>
    <cellStyle name="20% - Accent1 20 74" xfId="2143"/>
    <cellStyle name="20% - Accent1 20 75" xfId="2144"/>
    <cellStyle name="20% - Accent1 20 76" xfId="2145"/>
    <cellStyle name="20% - Accent1 20 77" xfId="2146"/>
    <cellStyle name="20% - Accent1 20 78" xfId="2147"/>
    <cellStyle name="20% - Accent1 20 79" xfId="2148"/>
    <cellStyle name="20% - Accent1 20 8" xfId="2149"/>
    <cellStyle name="20% - Accent1 20 80" xfId="2150"/>
    <cellStyle name="20% - Accent1 20 81" xfId="2151"/>
    <cellStyle name="20% - Accent1 20 82" xfId="2152"/>
    <cellStyle name="20% - Accent1 20 83" xfId="2153"/>
    <cellStyle name="20% - Accent1 20 84" xfId="2154"/>
    <cellStyle name="20% - Accent1 20 85" xfId="2155"/>
    <cellStyle name="20% - Accent1 20 86" xfId="2156"/>
    <cellStyle name="20% - Accent1 20 87" xfId="2157"/>
    <cellStyle name="20% - Accent1 20 88" xfId="2158"/>
    <cellStyle name="20% - Accent1 20 89" xfId="2159"/>
    <cellStyle name="20% - Accent1 20 9" xfId="2160"/>
    <cellStyle name="20% - Accent1 20 90" xfId="2161"/>
    <cellStyle name="20% - Accent1 20 91" xfId="2162"/>
    <cellStyle name="20% - Accent1 20 92" xfId="2163"/>
    <cellStyle name="20% - Accent1 20 93" xfId="2164"/>
    <cellStyle name="20% - Accent1 20 94" xfId="2165"/>
    <cellStyle name="20% - Accent1 20 95" xfId="2166"/>
    <cellStyle name="20% - Accent1 20 96" xfId="2167"/>
    <cellStyle name="20% - Accent1 20 97" xfId="2168"/>
    <cellStyle name="20% - Accent1 20 98" xfId="2169"/>
    <cellStyle name="20% - Accent1 20 99" xfId="2170"/>
    <cellStyle name="20% - Accent1 21" xfId="2171"/>
    <cellStyle name="20% - Accent1 21 10" xfId="2172"/>
    <cellStyle name="20% - Accent1 21 100" xfId="2173"/>
    <cellStyle name="20% - Accent1 21 101" xfId="2174"/>
    <cellStyle name="20% - Accent1 21 102" xfId="2175"/>
    <cellStyle name="20% - Accent1 21 103" xfId="2176"/>
    <cellStyle name="20% - Accent1 21 104" xfId="2177"/>
    <cellStyle name="20% - Accent1 21 105" xfId="2178"/>
    <cellStyle name="20% - Accent1 21 106" xfId="2179"/>
    <cellStyle name="20% - Accent1 21 107" xfId="2180"/>
    <cellStyle name="20% - Accent1 21 108" xfId="2181"/>
    <cellStyle name="20% - Accent1 21 109" xfId="2182"/>
    <cellStyle name="20% - Accent1 21 11" xfId="2183"/>
    <cellStyle name="20% - Accent1 21 110" xfId="2184"/>
    <cellStyle name="20% - Accent1 21 111" xfId="2185"/>
    <cellStyle name="20% - Accent1 21 112" xfId="2186"/>
    <cellStyle name="20% - Accent1 21 113" xfId="2187"/>
    <cellStyle name="20% - Accent1 21 114" xfId="2188"/>
    <cellStyle name="20% - Accent1 21 115" xfId="2189"/>
    <cellStyle name="20% - Accent1 21 12" xfId="2190"/>
    <cellStyle name="20% - Accent1 21 13" xfId="2191"/>
    <cellStyle name="20% - Accent1 21 14" xfId="2192"/>
    <cellStyle name="20% - Accent1 21 15" xfId="2193"/>
    <cellStyle name="20% - Accent1 21 16" xfId="2194"/>
    <cellStyle name="20% - Accent1 21 17" xfId="2195"/>
    <cellStyle name="20% - Accent1 21 18" xfId="2196"/>
    <cellStyle name="20% - Accent1 21 19" xfId="2197"/>
    <cellStyle name="20% - Accent1 21 2" xfId="2198"/>
    <cellStyle name="20% - Accent1 21 20" xfId="2199"/>
    <cellStyle name="20% - Accent1 21 21" xfId="2200"/>
    <cellStyle name="20% - Accent1 21 22" xfId="2201"/>
    <cellStyle name="20% - Accent1 21 23" xfId="2202"/>
    <cellStyle name="20% - Accent1 21 24" xfId="2203"/>
    <cellStyle name="20% - Accent1 21 25" xfId="2204"/>
    <cellStyle name="20% - Accent1 21 26" xfId="2205"/>
    <cellStyle name="20% - Accent1 21 27" xfId="2206"/>
    <cellStyle name="20% - Accent1 21 28" xfId="2207"/>
    <cellStyle name="20% - Accent1 21 29" xfId="2208"/>
    <cellStyle name="20% - Accent1 21 3" xfId="2209"/>
    <cellStyle name="20% - Accent1 21 30" xfId="2210"/>
    <cellStyle name="20% - Accent1 21 31" xfId="2211"/>
    <cellStyle name="20% - Accent1 21 32" xfId="2212"/>
    <cellStyle name="20% - Accent1 21 33" xfId="2213"/>
    <cellStyle name="20% - Accent1 21 34" xfId="2214"/>
    <cellStyle name="20% - Accent1 21 35" xfId="2215"/>
    <cellStyle name="20% - Accent1 21 36" xfId="2216"/>
    <cellStyle name="20% - Accent1 21 37" xfId="2217"/>
    <cellStyle name="20% - Accent1 21 38" xfId="2218"/>
    <cellStyle name="20% - Accent1 21 39" xfId="2219"/>
    <cellStyle name="20% - Accent1 21 4" xfId="2220"/>
    <cellStyle name="20% - Accent1 21 40" xfId="2221"/>
    <cellStyle name="20% - Accent1 21 41" xfId="2222"/>
    <cellStyle name="20% - Accent1 21 42" xfId="2223"/>
    <cellStyle name="20% - Accent1 21 43" xfId="2224"/>
    <cellStyle name="20% - Accent1 21 44" xfId="2225"/>
    <cellStyle name="20% - Accent1 21 45" xfId="2226"/>
    <cellStyle name="20% - Accent1 21 46" xfId="2227"/>
    <cellStyle name="20% - Accent1 21 47" xfId="2228"/>
    <cellStyle name="20% - Accent1 21 48" xfId="2229"/>
    <cellStyle name="20% - Accent1 21 49" xfId="2230"/>
    <cellStyle name="20% - Accent1 21 5" xfId="2231"/>
    <cellStyle name="20% - Accent1 21 50" xfId="2232"/>
    <cellStyle name="20% - Accent1 21 51" xfId="2233"/>
    <cellStyle name="20% - Accent1 21 52" xfId="2234"/>
    <cellStyle name="20% - Accent1 21 53" xfId="2235"/>
    <cellStyle name="20% - Accent1 21 54" xfId="2236"/>
    <cellStyle name="20% - Accent1 21 55" xfId="2237"/>
    <cellStyle name="20% - Accent1 21 56" xfId="2238"/>
    <cellStyle name="20% - Accent1 21 57" xfId="2239"/>
    <cellStyle name="20% - Accent1 21 58" xfId="2240"/>
    <cellStyle name="20% - Accent1 21 59" xfId="2241"/>
    <cellStyle name="20% - Accent1 21 6" xfId="2242"/>
    <cellStyle name="20% - Accent1 21 60" xfId="2243"/>
    <cellStyle name="20% - Accent1 21 61" xfId="2244"/>
    <cellStyle name="20% - Accent1 21 62" xfId="2245"/>
    <cellStyle name="20% - Accent1 21 63" xfId="2246"/>
    <cellStyle name="20% - Accent1 21 64" xfId="2247"/>
    <cellStyle name="20% - Accent1 21 65" xfId="2248"/>
    <cellStyle name="20% - Accent1 21 66" xfId="2249"/>
    <cellStyle name="20% - Accent1 21 67" xfId="2250"/>
    <cellStyle name="20% - Accent1 21 68" xfId="2251"/>
    <cellStyle name="20% - Accent1 21 69" xfId="2252"/>
    <cellStyle name="20% - Accent1 21 7" xfId="2253"/>
    <cellStyle name="20% - Accent1 21 70" xfId="2254"/>
    <cellStyle name="20% - Accent1 21 71" xfId="2255"/>
    <cellStyle name="20% - Accent1 21 72" xfId="2256"/>
    <cellStyle name="20% - Accent1 21 73" xfId="2257"/>
    <cellStyle name="20% - Accent1 21 74" xfId="2258"/>
    <cellStyle name="20% - Accent1 21 75" xfId="2259"/>
    <cellStyle name="20% - Accent1 21 76" xfId="2260"/>
    <cellStyle name="20% - Accent1 21 77" xfId="2261"/>
    <cellStyle name="20% - Accent1 21 78" xfId="2262"/>
    <cellStyle name="20% - Accent1 21 79" xfId="2263"/>
    <cellStyle name="20% - Accent1 21 8" xfId="2264"/>
    <cellStyle name="20% - Accent1 21 80" xfId="2265"/>
    <cellStyle name="20% - Accent1 21 81" xfId="2266"/>
    <cellStyle name="20% - Accent1 21 82" xfId="2267"/>
    <cellStyle name="20% - Accent1 21 83" xfId="2268"/>
    <cellStyle name="20% - Accent1 21 84" xfId="2269"/>
    <cellStyle name="20% - Accent1 21 85" xfId="2270"/>
    <cellStyle name="20% - Accent1 21 86" xfId="2271"/>
    <cellStyle name="20% - Accent1 21 87" xfId="2272"/>
    <cellStyle name="20% - Accent1 21 88" xfId="2273"/>
    <cellStyle name="20% - Accent1 21 89" xfId="2274"/>
    <cellStyle name="20% - Accent1 21 9" xfId="2275"/>
    <cellStyle name="20% - Accent1 21 90" xfId="2276"/>
    <cellStyle name="20% - Accent1 21 91" xfId="2277"/>
    <cellStyle name="20% - Accent1 21 92" xfId="2278"/>
    <cellStyle name="20% - Accent1 21 93" xfId="2279"/>
    <cellStyle name="20% - Accent1 21 94" xfId="2280"/>
    <cellStyle name="20% - Accent1 21 95" xfId="2281"/>
    <cellStyle name="20% - Accent1 21 96" xfId="2282"/>
    <cellStyle name="20% - Accent1 21 97" xfId="2283"/>
    <cellStyle name="20% - Accent1 21 98" xfId="2284"/>
    <cellStyle name="20% - Accent1 21 99" xfId="2285"/>
    <cellStyle name="20% - Accent1 22" xfId="2286"/>
    <cellStyle name="20% - Accent1 22 10" xfId="2287"/>
    <cellStyle name="20% - Accent1 22 100" xfId="2288"/>
    <cellStyle name="20% - Accent1 22 101" xfId="2289"/>
    <cellStyle name="20% - Accent1 22 102" xfId="2290"/>
    <cellStyle name="20% - Accent1 22 103" xfId="2291"/>
    <cellStyle name="20% - Accent1 22 104" xfId="2292"/>
    <cellStyle name="20% - Accent1 22 105" xfId="2293"/>
    <cellStyle name="20% - Accent1 22 106" xfId="2294"/>
    <cellStyle name="20% - Accent1 22 107" xfId="2295"/>
    <cellStyle name="20% - Accent1 22 108" xfId="2296"/>
    <cellStyle name="20% - Accent1 22 109" xfId="2297"/>
    <cellStyle name="20% - Accent1 22 11" xfId="2298"/>
    <cellStyle name="20% - Accent1 22 110" xfId="2299"/>
    <cellStyle name="20% - Accent1 22 111" xfId="2300"/>
    <cellStyle name="20% - Accent1 22 112" xfId="2301"/>
    <cellStyle name="20% - Accent1 22 113" xfId="2302"/>
    <cellStyle name="20% - Accent1 22 114" xfId="2303"/>
    <cellStyle name="20% - Accent1 22 115" xfId="2304"/>
    <cellStyle name="20% - Accent1 22 12" xfId="2305"/>
    <cellStyle name="20% - Accent1 22 13" xfId="2306"/>
    <cellStyle name="20% - Accent1 22 14" xfId="2307"/>
    <cellStyle name="20% - Accent1 22 15" xfId="2308"/>
    <cellStyle name="20% - Accent1 22 16" xfId="2309"/>
    <cellStyle name="20% - Accent1 22 17" xfId="2310"/>
    <cellStyle name="20% - Accent1 22 18" xfId="2311"/>
    <cellStyle name="20% - Accent1 22 19" xfId="2312"/>
    <cellStyle name="20% - Accent1 22 2" xfId="2313"/>
    <cellStyle name="20% - Accent1 22 20" xfId="2314"/>
    <cellStyle name="20% - Accent1 22 21" xfId="2315"/>
    <cellStyle name="20% - Accent1 22 22" xfId="2316"/>
    <cellStyle name="20% - Accent1 22 23" xfId="2317"/>
    <cellStyle name="20% - Accent1 22 24" xfId="2318"/>
    <cellStyle name="20% - Accent1 22 25" xfId="2319"/>
    <cellStyle name="20% - Accent1 22 26" xfId="2320"/>
    <cellStyle name="20% - Accent1 22 27" xfId="2321"/>
    <cellStyle name="20% - Accent1 22 28" xfId="2322"/>
    <cellStyle name="20% - Accent1 22 29" xfId="2323"/>
    <cellStyle name="20% - Accent1 22 3" xfId="2324"/>
    <cellStyle name="20% - Accent1 22 30" xfId="2325"/>
    <cellStyle name="20% - Accent1 22 31" xfId="2326"/>
    <cellStyle name="20% - Accent1 22 32" xfId="2327"/>
    <cellStyle name="20% - Accent1 22 33" xfId="2328"/>
    <cellStyle name="20% - Accent1 22 34" xfId="2329"/>
    <cellStyle name="20% - Accent1 22 35" xfId="2330"/>
    <cellStyle name="20% - Accent1 22 36" xfId="2331"/>
    <cellStyle name="20% - Accent1 22 37" xfId="2332"/>
    <cellStyle name="20% - Accent1 22 38" xfId="2333"/>
    <cellStyle name="20% - Accent1 22 39" xfId="2334"/>
    <cellStyle name="20% - Accent1 22 4" xfId="2335"/>
    <cellStyle name="20% - Accent1 22 40" xfId="2336"/>
    <cellStyle name="20% - Accent1 22 41" xfId="2337"/>
    <cellStyle name="20% - Accent1 22 42" xfId="2338"/>
    <cellStyle name="20% - Accent1 22 43" xfId="2339"/>
    <cellStyle name="20% - Accent1 22 44" xfId="2340"/>
    <cellStyle name="20% - Accent1 22 45" xfId="2341"/>
    <cellStyle name="20% - Accent1 22 46" xfId="2342"/>
    <cellStyle name="20% - Accent1 22 47" xfId="2343"/>
    <cellStyle name="20% - Accent1 22 48" xfId="2344"/>
    <cellStyle name="20% - Accent1 22 49" xfId="2345"/>
    <cellStyle name="20% - Accent1 22 5" xfId="2346"/>
    <cellStyle name="20% - Accent1 22 50" xfId="2347"/>
    <cellStyle name="20% - Accent1 22 51" xfId="2348"/>
    <cellStyle name="20% - Accent1 22 52" xfId="2349"/>
    <cellStyle name="20% - Accent1 22 53" xfId="2350"/>
    <cellStyle name="20% - Accent1 22 54" xfId="2351"/>
    <cellStyle name="20% - Accent1 22 55" xfId="2352"/>
    <cellStyle name="20% - Accent1 22 56" xfId="2353"/>
    <cellStyle name="20% - Accent1 22 57" xfId="2354"/>
    <cellStyle name="20% - Accent1 22 58" xfId="2355"/>
    <cellStyle name="20% - Accent1 22 59" xfId="2356"/>
    <cellStyle name="20% - Accent1 22 6" xfId="2357"/>
    <cellStyle name="20% - Accent1 22 60" xfId="2358"/>
    <cellStyle name="20% - Accent1 22 61" xfId="2359"/>
    <cellStyle name="20% - Accent1 22 62" xfId="2360"/>
    <cellStyle name="20% - Accent1 22 63" xfId="2361"/>
    <cellStyle name="20% - Accent1 22 64" xfId="2362"/>
    <cellStyle name="20% - Accent1 22 65" xfId="2363"/>
    <cellStyle name="20% - Accent1 22 66" xfId="2364"/>
    <cellStyle name="20% - Accent1 22 67" xfId="2365"/>
    <cellStyle name="20% - Accent1 22 68" xfId="2366"/>
    <cellStyle name="20% - Accent1 22 69" xfId="2367"/>
    <cellStyle name="20% - Accent1 22 7" xfId="2368"/>
    <cellStyle name="20% - Accent1 22 70" xfId="2369"/>
    <cellStyle name="20% - Accent1 22 71" xfId="2370"/>
    <cellStyle name="20% - Accent1 22 72" xfId="2371"/>
    <cellStyle name="20% - Accent1 22 73" xfId="2372"/>
    <cellStyle name="20% - Accent1 22 74" xfId="2373"/>
    <cellStyle name="20% - Accent1 22 75" xfId="2374"/>
    <cellStyle name="20% - Accent1 22 76" xfId="2375"/>
    <cellStyle name="20% - Accent1 22 77" xfId="2376"/>
    <cellStyle name="20% - Accent1 22 78" xfId="2377"/>
    <cellStyle name="20% - Accent1 22 79" xfId="2378"/>
    <cellStyle name="20% - Accent1 22 8" xfId="2379"/>
    <cellStyle name="20% - Accent1 22 80" xfId="2380"/>
    <cellStyle name="20% - Accent1 22 81" xfId="2381"/>
    <cellStyle name="20% - Accent1 22 82" xfId="2382"/>
    <cellStyle name="20% - Accent1 22 83" xfId="2383"/>
    <cellStyle name="20% - Accent1 22 84" xfId="2384"/>
    <cellStyle name="20% - Accent1 22 85" xfId="2385"/>
    <cellStyle name="20% - Accent1 22 86" xfId="2386"/>
    <cellStyle name="20% - Accent1 22 87" xfId="2387"/>
    <cellStyle name="20% - Accent1 22 88" xfId="2388"/>
    <cellStyle name="20% - Accent1 22 89" xfId="2389"/>
    <cellStyle name="20% - Accent1 22 9" xfId="2390"/>
    <cellStyle name="20% - Accent1 22 90" xfId="2391"/>
    <cellStyle name="20% - Accent1 22 91" xfId="2392"/>
    <cellStyle name="20% - Accent1 22 92" xfId="2393"/>
    <cellStyle name="20% - Accent1 22 93" xfId="2394"/>
    <cellStyle name="20% - Accent1 22 94" xfId="2395"/>
    <cellStyle name="20% - Accent1 22 95" xfId="2396"/>
    <cellStyle name="20% - Accent1 22 96" xfId="2397"/>
    <cellStyle name="20% - Accent1 22 97" xfId="2398"/>
    <cellStyle name="20% - Accent1 22 98" xfId="2399"/>
    <cellStyle name="20% - Accent1 22 99" xfId="2400"/>
    <cellStyle name="20% - Accent1 23" xfId="2401"/>
    <cellStyle name="20% - Accent1 23 10" xfId="2402"/>
    <cellStyle name="20% - Accent1 23 100" xfId="2403"/>
    <cellStyle name="20% - Accent1 23 101" xfId="2404"/>
    <cellStyle name="20% - Accent1 23 102" xfId="2405"/>
    <cellStyle name="20% - Accent1 23 103" xfId="2406"/>
    <cellStyle name="20% - Accent1 23 104" xfId="2407"/>
    <cellStyle name="20% - Accent1 23 105" xfId="2408"/>
    <cellStyle name="20% - Accent1 23 106" xfId="2409"/>
    <cellStyle name="20% - Accent1 23 107" xfId="2410"/>
    <cellStyle name="20% - Accent1 23 108" xfId="2411"/>
    <cellStyle name="20% - Accent1 23 109" xfId="2412"/>
    <cellStyle name="20% - Accent1 23 11" xfId="2413"/>
    <cellStyle name="20% - Accent1 23 110" xfId="2414"/>
    <cellStyle name="20% - Accent1 23 111" xfId="2415"/>
    <cellStyle name="20% - Accent1 23 112" xfId="2416"/>
    <cellStyle name="20% - Accent1 23 113" xfId="2417"/>
    <cellStyle name="20% - Accent1 23 114" xfId="2418"/>
    <cellStyle name="20% - Accent1 23 115" xfId="2419"/>
    <cellStyle name="20% - Accent1 23 12" xfId="2420"/>
    <cellStyle name="20% - Accent1 23 13" xfId="2421"/>
    <cellStyle name="20% - Accent1 23 14" xfId="2422"/>
    <cellStyle name="20% - Accent1 23 15" xfId="2423"/>
    <cellStyle name="20% - Accent1 23 16" xfId="2424"/>
    <cellStyle name="20% - Accent1 23 17" xfId="2425"/>
    <cellStyle name="20% - Accent1 23 18" xfId="2426"/>
    <cellStyle name="20% - Accent1 23 19" xfId="2427"/>
    <cellStyle name="20% - Accent1 23 2" xfId="2428"/>
    <cellStyle name="20% - Accent1 23 20" xfId="2429"/>
    <cellStyle name="20% - Accent1 23 21" xfId="2430"/>
    <cellStyle name="20% - Accent1 23 22" xfId="2431"/>
    <cellStyle name="20% - Accent1 23 23" xfId="2432"/>
    <cellStyle name="20% - Accent1 23 24" xfId="2433"/>
    <cellStyle name="20% - Accent1 23 25" xfId="2434"/>
    <cellStyle name="20% - Accent1 23 26" xfId="2435"/>
    <cellStyle name="20% - Accent1 23 27" xfId="2436"/>
    <cellStyle name="20% - Accent1 23 28" xfId="2437"/>
    <cellStyle name="20% - Accent1 23 29" xfId="2438"/>
    <cellStyle name="20% - Accent1 23 3" xfId="2439"/>
    <cellStyle name="20% - Accent1 23 30" xfId="2440"/>
    <cellStyle name="20% - Accent1 23 31" xfId="2441"/>
    <cellStyle name="20% - Accent1 23 32" xfId="2442"/>
    <cellStyle name="20% - Accent1 23 33" xfId="2443"/>
    <cellStyle name="20% - Accent1 23 34" xfId="2444"/>
    <cellStyle name="20% - Accent1 23 35" xfId="2445"/>
    <cellStyle name="20% - Accent1 23 36" xfId="2446"/>
    <cellStyle name="20% - Accent1 23 37" xfId="2447"/>
    <cellStyle name="20% - Accent1 23 38" xfId="2448"/>
    <cellStyle name="20% - Accent1 23 39" xfId="2449"/>
    <cellStyle name="20% - Accent1 23 4" xfId="2450"/>
    <cellStyle name="20% - Accent1 23 40" xfId="2451"/>
    <cellStyle name="20% - Accent1 23 41" xfId="2452"/>
    <cellStyle name="20% - Accent1 23 42" xfId="2453"/>
    <cellStyle name="20% - Accent1 23 43" xfId="2454"/>
    <cellStyle name="20% - Accent1 23 44" xfId="2455"/>
    <cellStyle name="20% - Accent1 23 45" xfId="2456"/>
    <cellStyle name="20% - Accent1 23 46" xfId="2457"/>
    <cellStyle name="20% - Accent1 23 47" xfId="2458"/>
    <cellStyle name="20% - Accent1 23 48" xfId="2459"/>
    <cellStyle name="20% - Accent1 23 49" xfId="2460"/>
    <cellStyle name="20% - Accent1 23 5" xfId="2461"/>
    <cellStyle name="20% - Accent1 23 50" xfId="2462"/>
    <cellStyle name="20% - Accent1 23 51" xfId="2463"/>
    <cellStyle name="20% - Accent1 23 52" xfId="2464"/>
    <cellStyle name="20% - Accent1 23 53" xfId="2465"/>
    <cellStyle name="20% - Accent1 23 54" xfId="2466"/>
    <cellStyle name="20% - Accent1 23 55" xfId="2467"/>
    <cellStyle name="20% - Accent1 23 56" xfId="2468"/>
    <cellStyle name="20% - Accent1 23 57" xfId="2469"/>
    <cellStyle name="20% - Accent1 23 58" xfId="2470"/>
    <cellStyle name="20% - Accent1 23 59" xfId="2471"/>
    <cellStyle name="20% - Accent1 23 6" xfId="2472"/>
    <cellStyle name="20% - Accent1 23 60" xfId="2473"/>
    <cellStyle name="20% - Accent1 23 61" xfId="2474"/>
    <cellStyle name="20% - Accent1 23 62" xfId="2475"/>
    <cellStyle name="20% - Accent1 23 63" xfId="2476"/>
    <cellStyle name="20% - Accent1 23 64" xfId="2477"/>
    <cellStyle name="20% - Accent1 23 65" xfId="2478"/>
    <cellStyle name="20% - Accent1 23 66" xfId="2479"/>
    <cellStyle name="20% - Accent1 23 67" xfId="2480"/>
    <cellStyle name="20% - Accent1 23 68" xfId="2481"/>
    <cellStyle name="20% - Accent1 23 69" xfId="2482"/>
    <cellStyle name="20% - Accent1 23 7" xfId="2483"/>
    <cellStyle name="20% - Accent1 23 70" xfId="2484"/>
    <cellStyle name="20% - Accent1 23 71" xfId="2485"/>
    <cellStyle name="20% - Accent1 23 72" xfId="2486"/>
    <cellStyle name="20% - Accent1 23 73" xfId="2487"/>
    <cellStyle name="20% - Accent1 23 74" xfId="2488"/>
    <cellStyle name="20% - Accent1 23 75" xfId="2489"/>
    <cellStyle name="20% - Accent1 23 76" xfId="2490"/>
    <cellStyle name="20% - Accent1 23 77" xfId="2491"/>
    <cellStyle name="20% - Accent1 23 78" xfId="2492"/>
    <cellStyle name="20% - Accent1 23 79" xfId="2493"/>
    <cellStyle name="20% - Accent1 23 8" xfId="2494"/>
    <cellStyle name="20% - Accent1 23 80" xfId="2495"/>
    <cellStyle name="20% - Accent1 23 81" xfId="2496"/>
    <cellStyle name="20% - Accent1 23 82" xfId="2497"/>
    <cellStyle name="20% - Accent1 23 83" xfId="2498"/>
    <cellStyle name="20% - Accent1 23 84" xfId="2499"/>
    <cellStyle name="20% - Accent1 23 85" xfId="2500"/>
    <cellStyle name="20% - Accent1 23 86" xfId="2501"/>
    <cellStyle name="20% - Accent1 23 87" xfId="2502"/>
    <cellStyle name="20% - Accent1 23 88" xfId="2503"/>
    <cellStyle name="20% - Accent1 23 89" xfId="2504"/>
    <cellStyle name="20% - Accent1 23 9" xfId="2505"/>
    <cellStyle name="20% - Accent1 23 90" xfId="2506"/>
    <cellStyle name="20% - Accent1 23 91" xfId="2507"/>
    <cellStyle name="20% - Accent1 23 92" xfId="2508"/>
    <cellStyle name="20% - Accent1 23 93" xfId="2509"/>
    <cellStyle name="20% - Accent1 23 94" xfId="2510"/>
    <cellStyle name="20% - Accent1 23 95" xfId="2511"/>
    <cellStyle name="20% - Accent1 23 96" xfId="2512"/>
    <cellStyle name="20% - Accent1 23 97" xfId="2513"/>
    <cellStyle name="20% - Accent1 23 98" xfId="2514"/>
    <cellStyle name="20% - Accent1 23 99" xfId="2515"/>
    <cellStyle name="20% - Accent1 24" xfId="2516"/>
    <cellStyle name="20% - Accent1 25" xfId="2517"/>
    <cellStyle name="20% - Accent1 26" xfId="2518"/>
    <cellStyle name="20% - Accent1 27" xfId="2519"/>
    <cellStyle name="20% - Accent1 28" xfId="2520"/>
    <cellStyle name="20% - Accent1 29" xfId="2521"/>
    <cellStyle name="20% - Accent1 3" xfId="46"/>
    <cellStyle name="20% - Accent1 3 10" xfId="2522"/>
    <cellStyle name="20% - Accent1 3 100" xfId="2523"/>
    <cellStyle name="20% - Accent1 3 101" xfId="2524"/>
    <cellStyle name="20% - Accent1 3 102" xfId="2525"/>
    <cellStyle name="20% - Accent1 3 103" xfId="2526"/>
    <cellStyle name="20% - Accent1 3 104" xfId="2527"/>
    <cellStyle name="20% - Accent1 3 105" xfId="2528"/>
    <cellStyle name="20% - Accent1 3 106" xfId="2529"/>
    <cellStyle name="20% - Accent1 3 107" xfId="2530"/>
    <cellStyle name="20% - Accent1 3 108" xfId="2531"/>
    <cellStyle name="20% - Accent1 3 109" xfId="2532"/>
    <cellStyle name="20% - Accent1 3 11" xfId="2533"/>
    <cellStyle name="20% - Accent1 3 110" xfId="2534"/>
    <cellStyle name="20% - Accent1 3 111" xfId="2535"/>
    <cellStyle name="20% - Accent1 3 112" xfId="2536"/>
    <cellStyle name="20% - Accent1 3 113" xfId="2537"/>
    <cellStyle name="20% - Accent1 3 114" xfId="2538"/>
    <cellStyle name="20% - Accent1 3 115" xfId="2539"/>
    <cellStyle name="20% - Accent1 3 12" xfId="2540"/>
    <cellStyle name="20% - Accent1 3 13" xfId="2541"/>
    <cellStyle name="20% - Accent1 3 14" xfId="2542"/>
    <cellStyle name="20% - Accent1 3 15" xfId="2543"/>
    <cellStyle name="20% - Accent1 3 16" xfId="2544"/>
    <cellStyle name="20% - Accent1 3 17" xfId="2545"/>
    <cellStyle name="20% - Accent1 3 18" xfId="2546"/>
    <cellStyle name="20% - Accent1 3 19" xfId="2547"/>
    <cellStyle name="20% - Accent1 3 2" xfId="2548"/>
    <cellStyle name="20% - Accent1 3 20" xfId="2549"/>
    <cellStyle name="20% - Accent1 3 21" xfId="2550"/>
    <cellStyle name="20% - Accent1 3 22" xfId="2551"/>
    <cellStyle name="20% - Accent1 3 23" xfId="2552"/>
    <cellStyle name="20% - Accent1 3 24" xfId="2553"/>
    <cellStyle name="20% - Accent1 3 25" xfId="2554"/>
    <cellStyle name="20% - Accent1 3 26" xfId="2555"/>
    <cellStyle name="20% - Accent1 3 27" xfId="2556"/>
    <cellStyle name="20% - Accent1 3 28" xfId="2557"/>
    <cellStyle name="20% - Accent1 3 29" xfId="2558"/>
    <cellStyle name="20% - Accent1 3 3" xfId="2559"/>
    <cellStyle name="20% - Accent1 3 30" xfId="2560"/>
    <cellStyle name="20% - Accent1 3 31" xfId="2561"/>
    <cellStyle name="20% - Accent1 3 32" xfId="2562"/>
    <cellStyle name="20% - Accent1 3 33" xfId="2563"/>
    <cellStyle name="20% - Accent1 3 34" xfId="2564"/>
    <cellStyle name="20% - Accent1 3 35" xfId="2565"/>
    <cellStyle name="20% - Accent1 3 36" xfId="2566"/>
    <cellStyle name="20% - Accent1 3 37" xfId="2567"/>
    <cellStyle name="20% - Accent1 3 38" xfId="2568"/>
    <cellStyle name="20% - Accent1 3 39" xfId="2569"/>
    <cellStyle name="20% - Accent1 3 4" xfId="2570"/>
    <cellStyle name="20% - Accent1 3 40" xfId="2571"/>
    <cellStyle name="20% - Accent1 3 41" xfId="2572"/>
    <cellStyle name="20% - Accent1 3 42" xfId="2573"/>
    <cellStyle name="20% - Accent1 3 43" xfId="2574"/>
    <cellStyle name="20% - Accent1 3 44" xfId="2575"/>
    <cellStyle name="20% - Accent1 3 45" xfId="2576"/>
    <cellStyle name="20% - Accent1 3 46" xfId="2577"/>
    <cellStyle name="20% - Accent1 3 47" xfId="2578"/>
    <cellStyle name="20% - Accent1 3 48" xfId="2579"/>
    <cellStyle name="20% - Accent1 3 49" xfId="2580"/>
    <cellStyle name="20% - Accent1 3 5" xfId="2581"/>
    <cellStyle name="20% - Accent1 3 50" xfId="2582"/>
    <cellStyle name="20% - Accent1 3 51" xfId="2583"/>
    <cellStyle name="20% - Accent1 3 52" xfId="2584"/>
    <cellStyle name="20% - Accent1 3 53" xfId="2585"/>
    <cellStyle name="20% - Accent1 3 54" xfId="2586"/>
    <cellStyle name="20% - Accent1 3 55" xfId="2587"/>
    <cellStyle name="20% - Accent1 3 56" xfId="2588"/>
    <cellStyle name="20% - Accent1 3 57" xfId="2589"/>
    <cellStyle name="20% - Accent1 3 58" xfId="2590"/>
    <cellStyle name="20% - Accent1 3 59" xfId="2591"/>
    <cellStyle name="20% - Accent1 3 6" xfId="2592"/>
    <cellStyle name="20% - Accent1 3 60" xfId="2593"/>
    <cellStyle name="20% - Accent1 3 61" xfId="2594"/>
    <cellStyle name="20% - Accent1 3 62" xfId="2595"/>
    <cellStyle name="20% - Accent1 3 63" xfId="2596"/>
    <cellStyle name="20% - Accent1 3 64" xfId="2597"/>
    <cellStyle name="20% - Accent1 3 65" xfId="2598"/>
    <cellStyle name="20% - Accent1 3 66" xfId="2599"/>
    <cellStyle name="20% - Accent1 3 67" xfId="2600"/>
    <cellStyle name="20% - Accent1 3 68" xfId="2601"/>
    <cellStyle name="20% - Accent1 3 69" xfId="2602"/>
    <cellStyle name="20% - Accent1 3 7" xfId="2603"/>
    <cellStyle name="20% - Accent1 3 70" xfId="2604"/>
    <cellStyle name="20% - Accent1 3 71" xfId="2605"/>
    <cellStyle name="20% - Accent1 3 72" xfId="2606"/>
    <cellStyle name="20% - Accent1 3 73" xfId="2607"/>
    <cellStyle name="20% - Accent1 3 74" xfId="2608"/>
    <cellStyle name="20% - Accent1 3 75" xfId="2609"/>
    <cellStyle name="20% - Accent1 3 76" xfId="2610"/>
    <cellStyle name="20% - Accent1 3 77" xfId="2611"/>
    <cellStyle name="20% - Accent1 3 78" xfId="2612"/>
    <cellStyle name="20% - Accent1 3 79" xfId="2613"/>
    <cellStyle name="20% - Accent1 3 8" xfId="2614"/>
    <cellStyle name="20% - Accent1 3 80" xfId="2615"/>
    <cellStyle name="20% - Accent1 3 81" xfId="2616"/>
    <cellStyle name="20% - Accent1 3 82" xfId="2617"/>
    <cellStyle name="20% - Accent1 3 83" xfId="2618"/>
    <cellStyle name="20% - Accent1 3 84" xfId="2619"/>
    <cellStyle name="20% - Accent1 3 85" xfId="2620"/>
    <cellStyle name="20% - Accent1 3 86" xfId="2621"/>
    <cellStyle name="20% - Accent1 3 87" xfId="2622"/>
    <cellStyle name="20% - Accent1 3 88" xfId="2623"/>
    <cellStyle name="20% - Accent1 3 89" xfId="2624"/>
    <cellStyle name="20% - Accent1 3 9" xfId="2625"/>
    <cellStyle name="20% - Accent1 3 90" xfId="2626"/>
    <cellStyle name="20% - Accent1 3 91" xfId="2627"/>
    <cellStyle name="20% - Accent1 3 92" xfId="2628"/>
    <cellStyle name="20% - Accent1 3 93" xfId="2629"/>
    <cellStyle name="20% - Accent1 3 94" xfId="2630"/>
    <cellStyle name="20% - Accent1 3 95" xfId="2631"/>
    <cellStyle name="20% - Accent1 3 96" xfId="2632"/>
    <cellStyle name="20% - Accent1 3 97" xfId="2633"/>
    <cellStyle name="20% - Accent1 3 98" xfId="2634"/>
    <cellStyle name="20% - Accent1 3 99" xfId="2635"/>
    <cellStyle name="20% - Accent1 30" xfId="2636"/>
    <cellStyle name="20% - Accent1 31" xfId="2637"/>
    <cellStyle name="20% - Accent1 32" xfId="2638"/>
    <cellStyle name="20% - Accent1 33" xfId="2639"/>
    <cellStyle name="20% - Accent1 34" xfId="2640"/>
    <cellStyle name="20% - Accent1 35" xfId="2641"/>
    <cellStyle name="20% - Accent1 36" xfId="2642"/>
    <cellStyle name="20% - Accent1 37" xfId="2643"/>
    <cellStyle name="20% - Accent1 38" xfId="2644"/>
    <cellStyle name="20% - Accent1 39" xfId="2645"/>
    <cellStyle name="20% - Accent1 4" xfId="47"/>
    <cellStyle name="20% - Accent1 4 10" xfId="2646"/>
    <cellStyle name="20% - Accent1 4 100" xfId="2647"/>
    <cellStyle name="20% - Accent1 4 101" xfId="2648"/>
    <cellStyle name="20% - Accent1 4 102" xfId="2649"/>
    <cellStyle name="20% - Accent1 4 103" xfId="2650"/>
    <cellStyle name="20% - Accent1 4 104" xfId="2651"/>
    <cellStyle name="20% - Accent1 4 105" xfId="2652"/>
    <cellStyle name="20% - Accent1 4 106" xfId="2653"/>
    <cellStyle name="20% - Accent1 4 107" xfId="2654"/>
    <cellStyle name="20% - Accent1 4 108" xfId="2655"/>
    <cellStyle name="20% - Accent1 4 109" xfId="2656"/>
    <cellStyle name="20% - Accent1 4 11" xfId="2657"/>
    <cellStyle name="20% - Accent1 4 110" xfId="2658"/>
    <cellStyle name="20% - Accent1 4 111" xfId="2659"/>
    <cellStyle name="20% - Accent1 4 112" xfId="2660"/>
    <cellStyle name="20% - Accent1 4 113" xfId="2661"/>
    <cellStyle name="20% - Accent1 4 114" xfId="2662"/>
    <cellStyle name="20% - Accent1 4 115" xfId="2663"/>
    <cellStyle name="20% - Accent1 4 12" xfId="2664"/>
    <cellStyle name="20% - Accent1 4 13" xfId="2665"/>
    <cellStyle name="20% - Accent1 4 14" xfId="2666"/>
    <cellStyle name="20% - Accent1 4 15" xfId="2667"/>
    <cellStyle name="20% - Accent1 4 16" xfId="2668"/>
    <cellStyle name="20% - Accent1 4 17" xfId="2669"/>
    <cellStyle name="20% - Accent1 4 18" xfId="2670"/>
    <cellStyle name="20% - Accent1 4 19" xfId="2671"/>
    <cellStyle name="20% - Accent1 4 2" xfId="2672"/>
    <cellStyle name="20% - Accent1 4 20" xfId="2673"/>
    <cellStyle name="20% - Accent1 4 21" xfId="2674"/>
    <cellStyle name="20% - Accent1 4 22" xfId="2675"/>
    <cellStyle name="20% - Accent1 4 23" xfId="2676"/>
    <cellStyle name="20% - Accent1 4 24" xfId="2677"/>
    <cellStyle name="20% - Accent1 4 25" xfId="2678"/>
    <cellStyle name="20% - Accent1 4 26" xfId="2679"/>
    <cellStyle name="20% - Accent1 4 27" xfId="2680"/>
    <cellStyle name="20% - Accent1 4 28" xfId="2681"/>
    <cellStyle name="20% - Accent1 4 29" xfId="2682"/>
    <cellStyle name="20% - Accent1 4 3" xfId="2683"/>
    <cellStyle name="20% - Accent1 4 30" xfId="2684"/>
    <cellStyle name="20% - Accent1 4 31" xfId="2685"/>
    <cellStyle name="20% - Accent1 4 32" xfId="2686"/>
    <cellStyle name="20% - Accent1 4 33" xfId="2687"/>
    <cellStyle name="20% - Accent1 4 34" xfId="2688"/>
    <cellStyle name="20% - Accent1 4 35" xfId="2689"/>
    <cellStyle name="20% - Accent1 4 36" xfId="2690"/>
    <cellStyle name="20% - Accent1 4 37" xfId="2691"/>
    <cellStyle name="20% - Accent1 4 38" xfId="2692"/>
    <cellStyle name="20% - Accent1 4 39" xfId="2693"/>
    <cellStyle name="20% - Accent1 4 4" xfId="2694"/>
    <cellStyle name="20% - Accent1 4 40" xfId="2695"/>
    <cellStyle name="20% - Accent1 4 41" xfId="2696"/>
    <cellStyle name="20% - Accent1 4 42" xfId="2697"/>
    <cellStyle name="20% - Accent1 4 43" xfId="2698"/>
    <cellStyle name="20% - Accent1 4 44" xfId="2699"/>
    <cellStyle name="20% - Accent1 4 45" xfId="2700"/>
    <cellStyle name="20% - Accent1 4 46" xfId="2701"/>
    <cellStyle name="20% - Accent1 4 47" xfId="2702"/>
    <cellStyle name="20% - Accent1 4 48" xfId="2703"/>
    <cellStyle name="20% - Accent1 4 49" xfId="2704"/>
    <cellStyle name="20% - Accent1 4 5" xfId="2705"/>
    <cellStyle name="20% - Accent1 4 50" xfId="2706"/>
    <cellStyle name="20% - Accent1 4 51" xfId="2707"/>
    <cellStyle name="20% - Accent1 4 52" xfId="2708"/>
    <cellStyle name="20% - Accent1 4 53" xfId="2709"/>
    <cellStyle name="20% - Accent1 4 54" xfId="2710"/>
    <cellStyle name="20% - Accent1 4 55" xfId="2711"/>
    <cellStyle name="20% - Accent1 4 56" xfId="2712"/>
    <cellStyle name="20% - Accent1 4 57" xfId="2713"/>
    <cellStyle name="20% - Accent1 4 58" xfId="2714"/>
    <cellStyle name="20% - Accent1 4 59" xfId="2715"/>
    <cellStyle name="20% - Accent1 4 6" xfId="2716"/>
    <cellStyle name="20% - Accent1 4 60" xfId="2717"/>
    <cellStyle name="20% - Accent1 4 61" xfId="2718"/>
    <cellStyle name="20% - Accent1 4 62" xfId="2719"/>
    <cellStyle name="20% - Accent1 4 63" xfId="2720"/>
    <cellStyle name="20% - Accent1 4 64" xfId="2721"/>
    <cellStyle name="20% - Accent1 4 65" xfId="2722"/>
    <cellStyle name="20% - Accent1 4 66" xfId="2723"/>
    <cellStyle name="20% - Accent1 4 67" xfId="2724"/>
    <cellStyle name="20% - Accent1 4 68" xfId="2725"/>
    <cellStyle name="20% - Accent1 4 69" xfId="2726"/>
    <cellStyle name="20% - Accent1 4 7" xfId="2727"/>
    <cellStyle name="20% - Accent1 4 70" xfId="2728"/>
    <cellStyle name="20% - Accent1 4 71" xfId="2729"/>
    <cellStyle name="20% - Accent1 4 72" xfId="2730"/>
    <cellStyle name="20% - Accent1 4 73" xfId="2731"/>
    <cellStyle name="20% - Accent1 4 74" xfId="2732"/>
    <cellStyle name="20% - Accent1 4 75" xfId="2733"/>
    <cellStyle name="20% - Accent1 4 76" xfId="2734"/>
    <cellStyle name="20% - Accent1 4 77" xfId="2735"/>
    <cellStyle name="20% - Accent1 4 78" xfId="2736"/>
    <cellStyle name="20% - Accent1 4 79" xfId="2737"/>
    <cellStyle name="20% - Accent1 4 8" xfId="2738"/>
    <cellStyle name="20% - Accent1 4 80" xfId="2739"/>
    <cellStyle name="20% - Accent1 4 81" xfId="2740"/>
    <cellStyle name="20% - Accent1 4 82" xfId="2741"/>
    <cellStyle name="20% - Accent1 4 83" xfId="2742"/>
    <cellStyle name="20% - Accent1 4 84" xfId="2743"/>
    <cellStyle name="20% - Accent1 4 85" xfId="2744"/>
    <cellStyle name="20% - Accent1 4 86" xfId="2745"/>
    <cellStyle name="20% - Accent1 4 87" xfId="2746"/>
    <cellStyle name="20% - Accent1 4 88" xfId="2747"/>
    <cellStyle name="20% - Accent1 4 89" xfId="2748"/>
    <cellStyle name="20% - Accent1 4 9" xfId="2749"/>
    <cellStyle name="20% - Accent1 4 90" xfId="2750"/>
    <cellStyle name="20% - Accent1 4 91" xfId="2751"/>
    <cellStyle name="20% - Accent1 4 92" xfId="2752"/>
    <cellStyle name="20% - Accent1 4 93" xfId="2753"/>
    <cellStyle name="20% - Accent1 4 94" xfId="2754"/>
    <cellStyle name="20% - Accent1 4 95" xfId="2755"/>
    <cellStyle name="20% - Accent1 4 96" xfId="2756"/>
    <cellStyle name="20% - Accent1 4 97" xfId="2757"/>
    <cellStyle name="20% - Accent1 4 98" xfId="2758"/>
    <cellStyle name="20% - Accent1 4 99" xfId="2759"/>
    <cellStyle name="20% - Accent1 40" xfId="2760"/>
    <cellStyle name="20% - Accent1 41" xfId="2761"/>
    <cellStyle name="20% - Accent1 42" xfId="2762"/>
    <cellStyle name="20% - Accent1 43" xfId="2763"/>
    <cellStyle name="20% - Accent1 44" xfId="2764"/>
    <cellStyle name="20% - Accent1 45" xfId="2765"/>
    <cellStyle name="20% - Accent1 46" xfId="2766"/>
    <cellStyle name="20% - Accent1 47" xfId="2767"/>
    <cellStyle name="20% - Accent1 48" xfId="2768"/>
    <cellStyle name="20% - Accent1 49" xfId="2769"/>
    <cellStyle name="20% - Accent1 5" xfId="48"/>
    <cellStyle name="20% - Accent1 5 10" xfId="2770"/>
    <cellStyle name="20% - Accent1 5 100" xfId="2771"/>
    <cellStyle name="20% - Accent1 5 101" xfId="2772"/>
    <cellStyle name="20% - Accent1 5 102" xfId="2773"/>
    <cellStyle name="20% - Accent1 5 103" xfId="2774"/>
    <cellStyle name="20% - Accent1 5 104" xfId="2775"/>
    <cellStyle name="20% - Accent1 5 105" xfId="2776"/>
    <cellStyle name="20% - Accent1 5 106" xfId="2777"/>
    <cellStyle name="20% - Accent1 5 107" xfId="2778"/>
    <cellStyle name="20% - Accent1 5 108" xfId="2779"/>
    <cellStyle name="20% - Accent1 5 109" xfId="2780"/>
    <cellStyle name="20% - Accent1 5 11" xfId="2781"/>
    <cellStyle name="20% - Accent1 5 110" xfId="2782"/>
    <cellStyle name="20% - Accent1 5 111" xfId="2783"/>
    <cellStyle name="20% - Accent1 5 112" xfId="2784"/>
    <cellStyle name="20% - Accent1 5 113" xfId="2785"/>
    <cellStyle name="20% - Accent1 5 114" xfId="2786"/>
    <cellStyle name="20% - Accent1 5 115" xfId="2787"/>
    <cellStyle name="20% - Accent1 5 12" xfId="2788"/>
    <cellStyle name="20% - Accent1 5 13" xfId="2789"/>
    <cellStyle name="20% - Accent1 5 14" xfId="2790"/>
    <cellStyle name="20% - Accent1 5 15" xfId="2791"/>
    <cellStyle name="20% - Accent1 5 16" xfId="2792"/>
    <cellStyle name="20% - Accent1 5 17" xfId="2793"/>
    <cellStyle name="20% - Accent1 5 18" xfId="2794"/>
    <cellStyle name="20% - Accent1 5 19" xfId="2795"/>
    <cellStyle name="20% - Accent1 5 2" xfId="2796"/>
    <cellStyle name="20% - Accent1 5 20" xfId="2797"/>
    <cellStyle name="20% - Accent1 5 21" xfId="2798"/>
    <cellStyle name="20% - Accent1 5 22" xfId="2799"/>
    <cellStyle name="20% - Accent1 5 23" xfId="2800"/>
    <cellStyle name="20% - Accent1 5 24" xfId="2801"/>
    <cellStyle name="20% - Accent1 5 25" xfId="2802"/>
    <cellStyle name="20% - Accent1 5 26" xfId="2803"/>
    <cellStyle name="20% - Accent1 5 27" xfId="2804"/>
    <cellStyle name="20% - Accent1 5 28" xfId="2805"/>
    <cellStyle name="20% - Accent1 5 29" xfId="2806"/>
    <cellStyle name="20% - Accent1 5 3" xfId="2807"/>
    <cellStyle name="20% - Accent1 5 30" xfId="2808"/>
    <cellStyle name="20% - Accent1 5 31" xfId="2809"/>
    <cellStyle name="20% - Accent1 5 32" xfId="2810"/>
    <cellStyle name="20% - Accent1 5 33" xfId="2811"/>
    <cellStyle name="20% - Accent1 5 34" xfId="2812"/>
    <cellStyle name="20% - Accent1 5 35" xfId="2813"/>
    <cellStyle name="20% - Accent1 5 36" xfId="2814"/>
    <cellStyle name="20% - Accent1 5 37" xfId="2815"/>
    <cellStyle name="20% - Accent1 5 38" xfId="2816"/>
    <cellStyle name="20% - Accent1 5 39" xfId="2817"/>
    <cellStyle name="20% - Accent1 5 4" xfId="2818"/>
    <cellStyle name="20% - Accent1 5 40" xfId="2819"/>
    <cellStyle name="20% - Accent1 5 41" xfId="2820"/>
    <cellStyle name="20% - Accent1 5 42" xfId="2821"/>
    <cellStyle name="20% - Accent1 5 43" xfId="2822"/>
    <cellStyle name="20% - Accent1 5 44" xfId="2823"/>
    <cellStyle name="20% - Accent1 5 45" xfId="2824"/>
    <cellStyle name="20% - Accent1 5 46" xfId="2825"/>
    <cellStyle name="20% - Accent1 5 47" xfId="2826"/>
    <cellStyle name="20% - Accent1 5 48" xfId="2827"/>
    <cellStyle name="20% - Accent1 5 49" xfId="2828"/>
    <cellStyle name="20% - Accent1 5 5" xfId="2829"/>
    <cellStyle name="20% - Accent1 5 50" xfId="2830"/>
    <cellStyle name="20% - Accent1 5 51" xfId="2831"/>
    <cellStyle name="20% - Accent1 5 52" xfId="2832"/>
    <cellStyle name="20% - Accent1 5 53" xfId="2833"/>
    <cellStyle name="20% - Accent1 5 54" xfId="2834"/>
    <cellStyle name="20% - Accent1 5 55" xfId="2835"/>
    <cellStyle name="20% - Accent1 5 56" xfId="2836"/>
    <cellStyle name="20% - Accent1 5 57" xfId="2837"/>
    <cellStyle name="20% - Accent1 5 58" xfId="2838"/>
    <cellStyle name="20% - Accent1 5 59" xfId="2839"/>
    <cellStyle name="20% - Accent1 5 6" xfId="2840"/>
    <cellStyle name="20% - Accent1 5 60" xfId="2841"/>
    <cellStyle name="20% - Accent1 5 61" xfId="2842"/>
    <cellStyle name="20% - Accent1 5 62" xfId="2843"/>
    <cellStyle name="20% - Accent1 5 63" xfId="2844"/>
    <cellStyle name="20% - Accent1 5 64" xfId="2845"/>
    <cellStyle name="20% - Accent1 5 65" xfId="2846"/>
    <cellStyle name="20% - Accent1 5 66" xfId="2847"/>
    <cellStyle name="20% - Accent1 5 67" xfId="2848"/>
    <cellStyle name="20% - Accent1 5 68" xfId="2849"/>
    <cellStyle name="20% - Accent1 5 69" xfId="2850"/>
    <cellStyle name="20% - Accent1 5 7" xfId="2851"/>
    <cellStyle name="20% - Accent1 5 70" xfId="2852"/>
    <cellStyle name="20% - Accent1 5 71" xfId="2853"/>
    <cellStyle name="20% - Accent1 5 72" xfId="2854"/>
    <cellStyle name="20% - Accent1 5 73" xfId="2855"/>
    <cellStyle name="20% - Accent1 5 74" xfId="2856"/>
    <cellStyle name="20% - Accent1 5 75" xfId="2857"/>
    <cellStyle name="20% - Accent1 5 76" xfId="2858"/>
    <cellStyle name="20% - Accent1 5 77" xfId="2859"/>
    <cellStyle name="20% - Accent1 5 78" xfId="2860"/>
    <cellStyle name="20% - Accent1 5 79" xfId="2861"/>
    <cellStyle name="20% - Accent1 5 8" xfId="2862"/>
    <cellStyle name="20% - Accent1 5 80" xfId="2863"/>
    <cellStyle name="20% - Accent1 5 81" xfId="2864"/>
    <cellStyle name="20% - Accent1 5 82" xfId="2865"/>
    <cellStyle name="20% - Accent1 5 83" xfId="2866"/>
    <cellStyle name="20% - Accent1 5 84" xfId="2867"/>
    <cellStyle name="20% - Accent1 5 85" xfId="2868"/>
    <cellStyle name="20% - Accent1 5 86" xfId="2869"/>
    <cellStyle name="20% - Accent1 5 87" xfId="2870"/>
    <cellStyle name="20% - Accent1 5 88" xfId="2871"/>
    <cellStyle name="20% - Accent1 5 89" xfId="2872"/>
    <cellStyle name="20% - Accent1 5 9" xfId="2873"/>
    <cellStyle name="20% - Accent1 5 90" xfId="2874"/>
    <cellStyle name="20% - Accent1 5 91" xfId="2875"/>
    <cellStyle name="20% - Accent1 5 92" xfId="2876"/>
    <cellStyle name="20% - Accent1 5 93" xfId="2877"/>
    <cellStyle name="20% - Accent1 5 94" xfId="2878"/>
    <cellStyle name="20% - Accent1 5 95" xfId="2879"/>
    <cellStyle name="20% - Accent1 5 96" xfId="2880"/>
    <cellStyle name="20% - Accent1 5 97" xfId="2881"/>
    <cellStyle name="20% - Accent1 5 98" xfId="2882"/>
    <cellStyle name="20% - Accent1 5 99" xfId="2883"/>
    <cellStyle name="20% - Accent1 50" xfId="2884"/>
    <cellStyle name="20% - Accent1 51" xfId="2885"/>
    <cellStyle name="20% - Accent1 52" xfId="2886"/>
    <cellStyle name="20% - Accent1 53" xfId="2887"/>
    <cellStyle name="20% - Accent1 54" xfId="2888"/>
    <cellStyle name="20% - Accent1 55" xfId="2889"/>
    <cellStyle name="20% - Accent1 56" xfId="2890"/>
    <cellStyle name="20% - Accent1 57" xfId="2891"/>
    <cellStyle name="20% - Accent1 58" xfId="2892"/>
    <cellStyle name="20% - Accent1 59" xfId="2893"/>
    <cellStyle name="20% - Accent1 6" xfId="49"/>
    <cellStyle name="20% - Accent1 6 10" xfId="2894"/>
    <cellStyle name="20% - Accent1 6 100" xfId="2895"/>
    <cellStyle name="20% - Accent1 6 101" xfId="2896"/>
    <cellStyle name="20% - Accent1 6 102" xfId="2897"/>
    <cellStyle name="20% - Accent1 6 103" xfId="2898"/>
    <cellStyle name="20% - Accent1 6 104" xfId="2899"/>
    <cellStyle name="20% - Accent1 6 105" xfId="2900"/>
    <cellStyle name="20% - Accent1 6 106" xfId="2901"/>
    <cellStyle name="20% - Accent1 6 107" xfId="2902"/>
    <cellStyle name="20% - Accent1 6 108" xfId="2903"/>
    <cellStyle name="20% - Accent1 6 109" xfId="2904"/>
    <cellStyle name="20% - Accent1 6 11" xfId="2905"/>
    <cellStyle name="20% - Accent1 6 110" xfId="2906"/>
    <cellStyle name="20% - Accent1 6 111" xfId="2907"/>
    <cellStyle name="20% - Accent1 6 112" xfId="2908"/>
    <cellStyle name="20% - Accent1 6 113" xfId="2909"/>
    <cellStyle name="20% - Accent1 6 114" xfId="2910"/>
    <cellStyle name="20% - Accent1 6 115" xfId="2911"/>
    <cellStyle name="20% - Accent1 6 12" xfId="2912"/>
    <cellStyle name="20% - Accent1 6 13" xfId="2913"/>
    <cellStyle name="20% - Accent1 6 14" xfId="2914"/>
    <cellStyle name="20% - Accent1 6 15" xfId="2915"/>
    <cellStyle name="20% - Accent1 6 16" xfId="2916"/>
    <cellStyle name="20% - Accent1 6 17" xfId="2917"/>
    <cellStyle name="20% - Accent1 6 18" xfId="2918"/>
    <cellStyle name="20% - Accent1 6 19" xfId="2919"/>
    <cellStyle name="20% - Accent1 6 2" xfId="2920"/>
    <cellStyle name="20% - Accent1 6 20" xfId="2921"/>
    <cellStyle name="20% - Accent1 6 21" xfId="2922"/>
    <cellStyle name="20% - Accent1 6 22" xfId="2923"/>
    <cellStyle name="20% - Accent1 6 23" xfId="2924"/>
    <cellStyle name="20% - Accent1 6 24" xfId="2925"/>
    <cellStyle name="20% - Accent1 6 25" xfId="2926"/>
    <cellStyle name="20% - Accent1 6 26" xfId="2927"/>
    <cellStyle name="20% - Accent1 6 27" xfId="2928"/>
    <cellStyle name="20% - Accent1 6 28" xfId="2929"/>
    <cellStyle name="20% - Accent1 6 29" xfId="2930"/>
    <cellStyle name="20% - Accent1 6 3" xfId="2931"/>
    <cellStyle name="20% - Accent1 6 30" xfId="2932"/>
    <cellStyle name="20% - Accent1 6 31" xfId="2933"/>
    <cellStyle name="20% - Accent1 6 32" xfId="2934"/>
    <cellStyle name="20% - Accent1 6 33" xfId="2935"/>
    <cellStyle name="20% - Accent1 6 34" xfId="2936"/>
    <cellStyle name="20% - Accent1 6 35" xfId="2937"/>
    <cellStyle name="20% - Accent1 6 36" xfId="2938"/>
    <cellStyle name="20% - Accent1 6 37" xfId="2939"/>
    <cellStyle name="20% - Accent1 6 38" xfId="2940"/>
    <cellStyle name="20% - Accent1 6 39" xfId="2941"/>
    <cellStyle name="20% - Accent1 6 4" xfId="2942"/>
    <cellStyle name="20% - Accent1 6 40" xfId="2943"/>
    <cellStyle name="20% - Accent1 6 41" xfId="2944"/>
    <cellStyle name="20% - Accent1 6 42" xfId="2945"/>
    <cellStyle name="20% - Accent1 6 43" xfId="2946"/>
    <cellStyle name="20% - Accent1 6 44" xfId="2947"/>
    <cellStyle name="20% - Accent1 6 45" xfId="2948"/>
    <cellStyle name="20% - Accent1 6 46" xfId="2949"/>
    <cellStyle name="20% - Accent1 6 47" xfId="2950"/>
    <cellStyle name="20% - Accent1 6 48" xfId="2951"/>
    <cellStyle name="20% - Accent1 6 49" xfId="2952"/>
    <cellStyle name="20% - Accent1 6 5" xfId="2953"/>
    <cellStyle name="20% - Accent1 6 50" xfId="2954"/>
    <cellStyle name="20% - Accent1 6 51" xfId="2955"/>
    <cellStyle name="20% - Accent1 6 52" xfId="2956"/>
    <cellStyle name="20% - Accent1 6 53" xfId="2957"/>
    <cellStyle name="20% - Accent1 6 54" xfId="2958"/>
    <cellStyle name="20% - Accent1 6 55" xfId="2959"/>
    <cellStyle name="20% - Accent1 6 56" xfId="2960"/>
    <cellStyle name="20% - Accent1 6 57" xfId="2961"/>
    <cellStyle name="20% - Accent1 6 58" xfId="2962"/>
    <cellStyle name="20% - Accent1 6 59" xfId="2963"/>
    <cellStyle name="20% - Accent1 6 6" xfId="2964"/>
    <cellStyle name="20% - Accent1 6 60" xfId="2965"/>
    <cellStyle name="20% - Accent1 6 61" xfId="2966"/>
    <cellStyle name="20% - Accent1 6 62" xfId="2967"/>
    <cellStyle name="20% - Accent1 6 63" xfId="2968"/>
    <cellStyle name="20% - Accent1 6 64" xfId="2969"/>
    <cellStyle name="20% - Accent1 6 65" xfId="2970"/>
    <cellStyle name="20% - Accent1 6 66" xfId="2971"/>
    <cellStyle name="20% - Accent1 6 67" xfId="2972"/>
    <cellStyle name="20% - Accent1 6 68" xfId="2973"/>
    <cellStyle name="20% - Accent1 6 69" xfId="2974"/>
    <cellStyle name="20% - Accent1 6 7" xfId="2975"/>
    <cellStyle name="20% - Accent1 6 70" xfId="2976"/>
    <cellStyle name="20% - Accent1 6 71" xfId="2977"/>
    <cellStyle name="20% - Accent1 6 72" xfId="2978"/>
    <cellStyle name="20% - Accent1 6 73" xfId="2979"/>
    <cellStyle name="20% - Accent1 6 74" xfId="2980"/>
    <cellStyle name="20% - Accent1 6 75" xfId="2981"/>
    <cellStyle name="20% - Accent1 6 76" xfId="2982"/>
    <cellStyle name="20% - Accent1 6 77" xfId="2983"/>
    <cellStyle name="20% - Accent1 6 78" xfId="2984"/>
    <cellStyle name="20% - Accent1 6 79" xfId="2985"/>
    <cellStyle name="20% - Accent1 6 8" xfId="2986"/>
    <cellStyle name="20% - Accent1 6 80" xfId="2987"/>
    <cellStyle name="20% - Accent1 6 81" xfId="2988"/>
    <cellStyle name="20% - Accent1 6 82" xfId="2989"/>
    <cellStyle name="20% - Accent1 6 83" xfId="2990"/>
    <cellStyle name="20% - Accent1 6 84" xfId="2991"/>
    <cellStyle name="20% - Accent1 6 85" xfId="2992"/>
    <cellStyle name="20% - Accent1 6 86" xfId="2993"/>
    <cellStyle name="20% - Accent1 6 87" xfId="2994"/>
    <cellStyle name="20% - Accent1 6 88" xfId="2995"/>
    <cellStyle name="20% - Accent1 6 89" xfId="2996"/>
    <cellStyle name="20% - Accent1 6 9" xfId="2997"/>
    <cellStyle name="20% - Accent1 6 90" xfId="2998"/>
    <cellStyle name="20% - Accent1 6 91" xfId="2999"/>
    <cellStyle name="20% - Accent1 6 92" xfId="3000"/>
    <cellStyle name="20% - Accent1 6 93" xfId="3001"/>
    <cellStyle name="20% - Accent1 6 94" xfId="3002"/>
    <cellStyle name="20% - Accent1 6 95" xfId="3003"/>
    <cellStyle name="20% - Accent1 6 96" xfId="3004"/>
    <cellStyle name="20% - Accent1 6 97" xfId="3005"/>
    <cellStyle name="20% - Accent1 6 98" xfId="3006"/>
    <cellStyle name="20% - Accent1 6 99" xfId="3007"/>
    <cellStyle name="20% - Accent1 60" xfId="3008"/>
    <cellStyle name="20% - Accent1 61" xfId="3009"/>
    <cellStyle name="20% - Accent1 62" xfId="3010"/>
    <cellStyle name="20% - Accent1 63" xfId="3011"/>
    <cellStyle name="20% - Accent1 64" xfId="3012"/>
    <cellStyle name="20% - Accent1 65" xfId="3013"/>
    <cellStyle name="20% - Accent1 66" xfId="3014"/>
    <cellStyle name="20% - Accent1 67" xfId="3015"/>
    <cellStyle name="20% - Accent1 68" xfId="3016"/>
    <cellStyle name="20% - Accent1 69" xfId="3017"/>
    <cellStyle name="20% - Accent1 7" xfId="50"/>
    <cellStyle name="20% - Accent1 7 10" xfId="3018"/>
    <cellStyle name="20% - Accent1 7 100" xfId="3019"/>
    <cellStyle name="20% - Accent1 7 101" xfId="3020"/>
    <cellStyle name="20% - Accent1 7 102" xfId="3021"/>
    <cellStyle name="20% - Accent1 7 103" xfId="3022"/>
    <cellStyle name="20% - Accent1 7 104" xfId="3023"/>
    <cellStyle name="20% - Accent1 7 105" xfId="3024"/>
    <cellStyle name="20% - Accent1 7 106" xfId="3025"/>
    <cellStyle name="20% - Accent1 7 107" xfId="3026"/>
    <cellStyle name="20% - Accent1 7 108" xfId="3027"/>
    <cellStyle name="20% - Accent1 7 109" xfId="3028"/>
    <cellStyle name="20% - Accent1 7 11" xfId="3029"/>
    <cellStyle name="20% - Accent1 7 110" xfId="3030"/>
    <cellStyle name="20% - Accent1 7 111" xfId="3031"/>
    <cellStyle name="20% - Accent1 7 112" xfId="3032"/>
    <cellStyle name="20% - Accent1 7 113" xfId="3033"/>
    <cellStyle name="20% - Accent1 7 114" xfId="3034"/>
    <cellStyle name="20% - Accent1 7 115" xfId="3035"/>
    <cellStyle name="20% - Accent1 7 12" xfId="3036"/>
    <cellStyle name="20% - Accent1 7 13" xfId="3037"/>
    <cellStyle name="20% - Accent1 7 14" xfId="3038"/>
    <cellStyle name="20% - Accent1 7 15" xfId="3039"/>
    <cellStyle name="20% - Accent1 7 16" xfId="3040"/>
    <cellStyle name="20% - Accent1 7 17" xfId="3041"/>
    <cellStyle name="20% - Accent1 7 18" xfId="3042"/>
    <cellStyle name="20% - Accent1 7 19" xfId="3043"/>
    <cellStyle name="20% - Accent1 7 2" xfId="3044"/>
    <cellStyle name="20% - Accent1 7 20" xfId="3045"/>
    <cellStyle name="20% - Accent1 7 21" xfId="3046"/>
    <cellStyle name="20% - Accent1 7 22" xfId="3047"/>
    <cellStyle name="20% - Accent1 7 23" xfId="3048"/>
    <cellStyle name="20% - Accent1 7 24" xfId="3049"/>
    <cellStyle name="20% - Accent1 7 25" xfId="3050"/>
    <cellStyle name="20% - Accent1 7 26" xfId="3051"/>
    <cellStyle name="20% - Accent1 7 27" xfId="3052"/>
    <cellStyle name="20% - Accent1 7 28" xfId="3053"/>
    <cellStyle name="20% - Accent1 7 29" xfId="3054"/>
    <cellStyle name="20% - Accent1 7 3" xfId="3055"/>
    <cellStyle name="20% - Accent1 7 30" xfId="3056"/>
    <cellStyle name="20% - Accent1 7 31" xfId="3057"/>
    <cellStyle name="20% - Accent1 7 32" xfId="3058"/>
    <cellStyle name="20% - Accent1 7 33" xfId="3059"/>
    <cellStyle name="20% - Accent1 7 34" xfId="3060"/>
    <cellStyle name="20% - Accent1 7 35" xfId="3061"/>
    <cellStyle name="20% - Accent1 7 36" xfId="3062"/>
    <cellStyle name="20% - Accent1 7 37" xfId="3063"/>
    <cellStyle name="20% - Accent1 7 38" xfId="3064"/>
    <cellStyle name="20% - Accent1 7 39" xfId="3065"/>
    <cellStyle name="20% - Accent1 7 4" xfId="3066"/>
    <cellStyle name="20% - Accent1 7 40" xfId="3067"/>
    <cellStyle name="20% - Accent1 7 41" xfId="3068"/>
    <cellStyle name="20% - Accent1 7 42" xfId="3069"/>
    <cellStyle name="20% - Accent1 7 43" xfId="3070"/>
    <cellStyle name="20% - Accent1 7 44" xfId="3071"/>
    <cellStyle name="20% - Accent1 7 45" xfId="3072"/>
    <cellStyle name="20% - Accent1 7 46" xfId="3073"/>
    <cellStyle name="20% - Accent1 7 47" xfId="3074"/>
    <cellStyle name="20% - Accent1 7 48" xfId="3075"/>
    <cellStyle name="20% - Accent1 7 49" xfId="3076"/>
    <cellStyle name="20% - Accent1 7 5" xfId="3077"/>
    <cellStyle name="20% - Accent1 7 50" xfId="3078"/>
    <cellStyle name="20% - Accent1 7 51" xfId="3079"/>
    <cellStyle name="20% - Accent1 7 52" xfId="3080"/>
    <cellStyle name="20% - Accent1 7 53" xfId="3081"/>
    <cellStyle name="20% - Accent1 7 54" xfId="3082"/>
    <cellStyle name="20% - Accent1 7 55" xfId="3083"/>
    <cellStyle name="20% - Accent1 7 56" xfId="3084"/>
    <cellStyle name="20% - Accent1 7 57" xfId="3085"/>
    <cellStyle name="20% - Accent1 7 58" xfId="3086"/>
    <cellStyle name="20% - Accent1 7 59" xfId="3087"/>
    <cellStyle name="20% - Accent1 7 6" xfId="3088"/>
    <cellStyle name="20% - Accent1 7 60" xfId="3089"/>
    <cellStyle name="20% - Accent1 7 61" xfId="3090"/>
    <cellStyle name="20% - Accent1 7 62" xfId="3091"/>
    <cellStyle name="20% - Accent1 7 63" xfId="3092"/>
    <cellStyle name="20% - Accent1 7 64" xfId="3093"/>
    <cellStyle name="20% - Accent1 7 65" xfId="3094"/>
    <cellStyle name="20% - Accent1 7 66" xfId="3095"/>
    <cellStyle name="20% - Accent1 7 67" xfId="3096"/>
    <cellStyle name="20% - Accent1 7 68" xfId="3097"/>
    <cellStyle name="20% - Accent1 7 69" xfId="3098"/>
    <cellStyle name="20% - Accent1 7 7" xfId="3099"/>
    <cellStyle name="20% - Accent1 7 70" xfId="3100"/>
    <cellStyle name="20% - Accent1 7 71" xfId="3101"/>
    <cellStyle name="20% - Accent1 7 72" xfId="3102"/>
    <cellStyle name="20% - Accent1 7 73" xfId="3103"/>
    <cellStyle name="20% - Accent1 7 74" xfId="3104"/>
    <cellStyle name="20% - Accent1 7 75" xfId="3105"/>
    <cellStyle name="20% - Accent1 7 76" xfId="3106"/>
    <cellStyle name="20% - Accent1 7 77" xfId="3107"/>
    <cellStyle name="20% - Accent1 7 78" xfId="3108"/>
    <cellStyle name="20% - Accent1 7 79" xfId="3109"/>
    <cellStyle name="20% - Accent1 7 8" xfId="3110"/>
    <cellStyle name="20% - Accent1 7 80" xfId="3111"/>
    <cellStyle name="20% - Accent1 7 81" xfId="3112"/>
    <cellStyle name="20% - Accent1 7 82" xfId="3113"/>
    <cellStyle name="20% - Accent1 7 83" xfId="3114"/>
    <cellStyle name="20% - Accent1 7 84" xfId="3115"/>
    <cellStyle name="20% - Accent1 7 85" xfId="3116"/>
    <cellStyle name="20% - Accent1 7 86" xfId="3117"/>
    <cellStyle name="20% - Accent1 7 87" xfId="3118"/>
    <cellStyle name="20% - Accent1 7 88" xfId="3119"/>
    <cellStyle name="20% - Accent1 7 89" xfId="3120"/>
    <cellStyle name="20% - Accent1 7 9" xfId="3121"/>
    <cellStyle name="20% - Accent1 7 90" xfId="3122"/>
    <cellStyle name="20% - Accent1 7 91" xfId="3123"/>
    <cellStyle name="20% - Accent1 7 92" xfId="3124"/>
    <cellStyle name="20% - Accent1 7 93" xfId="3125"/>
    <cellStyle name="20% - Accent1 7 94" xfId="3126"/>
    <cellStyle name="20% - Accent1 7 95" xfId="3127"/>
    <cellStyle name="20% - Accent1 7 96" xfId="3128"/>
    <cellStyle name="20% - Accent1 7 97" xfId="3129"/>
    <cellStyle name="20% - Accent1 7 98" xfId="3130"/>
    <cellStyle name="20% - Accent1 7 99" xfId="3131"/>
    <cellStyle name="20% - Accent1 70" xfId="3132"/>
    <cellStyle name="20% - Accent1 71" xfId="3133"/>
    <cellStyle name="20% - Accent1 72" xfId="3134"/>
    <cellStyle name="20% - Accent1 73" xfId="3135"/>
    <cellStyle name="20% - Accent1 74" xfId="3136"/>
    <cellStyle name="20% - Accent1 75" xfId="3137"/>
    <cellStyle name="20% - Accent1 76" xfId="3138"/>
    <cellStyle name="20% - Accent1 77" xfId="3139"/>
    <cellStyle name="20% - Accent1 78" xfId="3140"/>
    <cellStyle name="20% - Accent1 79" xfId="3141"/>
    <cellStyle name="20% - Accent1 8" xfId="51"/>
    <cellStyle name="20% - Accent1 8 10" xfId="3142"/>
    <cellStyle name="20% - Accent1 8 100" xfId="3143"/>
    <cellStyle name="20% - Accent1 8 101" xfId="3144"/>
    <cellStyle name="20% - Accent1 8 102" xfId="3145"/>
    <cellStyle name="20% - Accent1 8 103" xfId="3146"/>
    <cellStyle name="20% - Accent1 8 104" xfId="3147"/>
    <cellStyle name="20% - Accent1 8 105" xfId="3148"/>
    <cellStyle name="20% - Accent1 8 106" xfId="3149"/>
    <cellStyle name="20% - Accent1 8 107" xfId="3150"/>
    <cellStyle name="20% - Accent1 8 108" xfId="3151"/>
    <cellStyle name="20% - Accent1 8 109" xfId="3152"/>
    <cellStyle name="20% - Accent1 8 11" xfId="3153"/>
    <cellStyle name="20% - Accent1 8 110" xfId="3154"/>
    <cellStyle name="20% - Accent1 8 111" xfId="3155"/>
    <cellStyle name="20% - Accent1 8 112" xfId="3156"/>
    <cellStyle name="20% - Accent1 8 113" xfId="3157"/>
    <cellStyle name="20% - Accent1 8 114" xfId="3158"/>
    <cellStyle name="20% - Accent1 8 115" xfId="3159"/>
    <cellStyle name="20% - Accent1 8 12" xfId="3160"/>
    <cellStyle name="20% - Accent1 8 13" xfId="3161"/>
    <cellStyle name="20% - Accent1 8 14" xfId="3162"/>
    <cellStyle name="20% - Accent1 8 15" xfId="3163"/>
    <cellStyle name="20% - Accent1 8 16" xfId="3164"/>
    <cellStyle name="20% - Accent1 8 17" xfId="3165"/>
    <cellStyle name="20% - Accent1 8 18" xfId="3166"/>
    <cellStyle name="20% - Accent1 8 19" xfId="3167"/>
    <cellStyle name="20% - Accent1 8 2" xfId="3168"/>
    <cellStyle name="20% - Accent1 8 20" xfId="3169"/>
    <cellStyle name="20% - Accent1 8 21" xfId="3170"/>
    <cellStyle name="20% - Accent1 8 22" xfId="3171"/>
    <cellStyle name="20% - Accent1 8 23" xfId="3172"/>
    <cellStyle name="20% - Accent1 8 24" xfId="3173"/>
    <cellStyle name="20% - Accent1 8 25" xfId="3174"/>
    <cellStyle name="20% - Accent1 8 26" xfId="3175"/>
    <cellStyle name="20% - Accent1 8 27" xfId="3176"/>
    <cellStyle name="20% - Accent1 8 28" xfId="3177"/>
    <cellStyle name="20% - Accent1 8 29" xfId="3178"/>
    <cellStyle name="20% - Accent1 8 3" xfId="3179"/>
    <cellStyle name="20% - Accent1 8 30" xfId="3180"/>
    <cellStyle name="20% - Accent1 8 31" xfId="3181"/>
    <cellStyle name="20% - Accent1 8 32" xfId="3182"/>
    <cellStyle name="20% - Accent1 8 33" xfId="3183"/>
    <cellStyle name="20% - Accent1 8 34" xfId="3184"/>
    <cellStyle name="20% - Accent1 8 35" xfId="3185"/>
    <cellStyle name="20% - Accent1 8 36" xfId="3186"/>
    <cellStyle name="20% - Accent1 8 37" xfId="3187"/>
    <cellStyle name="20% - Accent1 8 38" xfId="3188"/>
    <cellStyle name="20% - Accent1 8 39" xfId="3189"/>
    <cellStyle name="20% - Accent1 8 4" xfId="3190"/>
    <cellStyle name="20% - Accent1 8 40" xfId="3191"/>
    <cellStyle name="20% - Accent1 8 41" xfId="3192"/>
    <cellStyle name="20% - Accent1 8 42" xfId="3193"/>
    <cellStyle name="20% - Accent1 8 43" xfId="3194"/>
    <cellStyle name="20% - Accent1 8 44" xfId="3195"/>
    <cellStyle name="20% - Accent1 8 45" xfId="3196"/>
    <cellStyle name="20% - Accent1 8 46" xfId="3197"/>
    <cellStyle name="20% - Accent1 8 47" xfId="3198"/>
    <cellStyle name="20% - Accent1 8 48" xfId="3199"/>
    <cellStyle name="20% - Accent1 8 49" xfId="3200"/>
    <cellStyle name="20% - Accent1 8 5" xfId="3201"/>
    <cellStyle name="20% - Accent1 8 50" xfId="3202"/>
    <cellStyle name="20% - Accent1 8 51" xfId="3203"/>
    <cellStyle name="20% - Accent1 8 52" xfId="3204"/>
    <cellStyle name="20% - Accent1 8 53" xfId="3205"/>
    <cellStyle name="20% - Accent1 8 54" xfId="3206"/>
    <cellStyle name="20% - Accent1 8 55" xfId="3207"/>
    <cellStyle name="20% - Accent1 8 56" xfId="3208"/>
    <cellStyle name="20% - Accent1 8 57" xfId="3209"/>
    <cellStyle name="20% - Accent1 8 58" xfId="3210"/>
    <cellStyle name="20% - Accent1 8 59" xfId="3211"/>
    <cellStyle name="20% - Accent1 8 6" xfId="3212"/>
    <cellStyle name="20% - Accent1 8 60" xfId="3213"/>
    <cellStyle name="20% - Accent1 8 61" xfId="3214"/>
    <cellStyle name="20% - Accent1 8 62" xfId="3215"/>
    <cellStyle name="20% - Accent1 8 63" xfId="3216"/>
    <cellStyle name="20% - Accent1 8 64" xfId="3217"/>
    <cellStyle name="20% - Accent1 8 65" xfId="3218"/>
    <cellStyle name="20% - Accent1 8 66" xfId="3219"/>
    <cellStyle name="20% - Accent1 8 67" xfId="3220"/>
    <cellStyle name="20% - Accent1 8 68" xfId="3221"/>
    <cellStyle name="20% - Accent1 8 69" xfId="3222"/>
    <cellStyle name="20% - Accent1 8 7" xfId="3223"/>
    <cellStyle name="20% - Accent1 8 70" xfId="3224"/>
    <cellStyle name="20% - Accent1 8 71" xfId="3225"/>
    <cellStyle name="20% - Accent1 8 72" xfId="3226"/>
    <cellStyle name="20% - Accent1 8 73" xfId="3227"/>
    <cellStyle name="20% - Accent1 8 74" xfId="3228"/>
    <cellStyle name="20% - Accent1 8 75" xfId="3229"/>
    <cellStyle name="20% - Accent1 8 76" xfId="3230"/>
    <cellStyle name="20% - Accent1 8 77" xfId="3231"/>
    <cellStyle name="20% - Accent1 8 78" xfId="3232"/>
    <cellStyle name="20% - Accent1 8 79" xfId="3233"/>
    <cellStyle name="20% - Accent1 8 8" xfId="3234"/>
    <cellStyle name="20% - Accent1 8 80" xfId="3235"/>
    <cellStyle name="20% - Accent1 8 81" xfId="3236"/>
    <cellStyle name="20% - Accent1 8 82" xfId="3237"/>
    <cellStyle name="20% - Accent1 8 83" xfId="3238"/>
    <cellStyle name="20% - Accent1 8 84" xfId="3239"/>
    <cellStyle name="20% - Accent1 8 85" xfId="3240"/>
    <cellStyle name="20% - Accent1 8 86" xfId="3241"/>
    <cellStyle name="20% - Accent1 8 87" xfId="3242"/>
    <cellStyle name="20% - Accent1 8 88" xfId="3243"/>
    <cellStyle name="20% - Accent1 8 89" xfId="3244"/>
    <cellStyle name="20% - Accent1 8 9" xfId="3245"/>
    <cellStyle name="20% - Accent1 8 90" xfId="3246"/>
    <cellStyle name="20% - Accent1 8 91" xfId="3247"/>
    <cellStyle name="20% - Accent1 8 92" xfId="3248"/>
    <cellStyle name="20% - Accent1 8 93" xfId="3249"/>
    <cellStyle name="20% - Accent1 8 94" xfId="3250"/>
    <cellStyle name="20% - Accent1 8 95" xfId="3251"/>
    <cellStyle name="20% - Accent1 8 96" xfId="3252"/>
    <cellStyle name="20% - Accent1 8 97" xfId="3253"/>
    <cellStyle name="20% - Accent1 8 98" xfId="3254"/>
    <cellStyle name="20% - Accent1 8 99" xfId="3255"/>
    <cellStyle name="20% - Accent1 80" xfId="3256"/>
    <cellStyle name="20% - Accent1 81" xfId="3257"/>
    <cellStyle name="20% - Accent1 82" xfId="3258"/>
    <cellStyle name="20% - Accent1 83" xfId="3259"/>
    <cellStyle name="20% - Accent1 84" xfId="3260"/>
    <cellStyle name="20% - Accent1 85" xfId="3261"/>
    <cellStyle name="20% - Accent1 86" xfId="3262"/>
    <cellStyle name="20% - Accent1 87" xfId="3263"/>
    <cellStyle name="20% - Accent1 88" xfId="3264"/>
    <cellStyle name="20% - Accent1 89" xfId="3265"/>
    <cellStyle name="20% - Accent1 9" xfId="3266"/>
    <cellStyle name="20% - Accent1 9 10" xfId="3267"/>
    <cellStyle name="20% - Accent1 9 100" xfId="3268"/>
    <cellStyle name="20% - Accent1 9 101" xfId="3269"/>
    <cellStyle name="20% - Accent1 9 102" xfId="3270"/>
    <cellStyle name="20% - Accent1 9 103" xfId="3271"/>
    <cellStyle name="20% - Accent1 9 104" xfId="3272"/>
    <cellStyle name="20% - Accent1 9 105" xfId="3273"/>
    <cellStyle name="20% - Accent1 9 106" xfId="3274"/>
    <cellStyle name="20% - Accent1 9 107" xfId="3275"/>
    <cellStyle name="20% - Accent1 9 108" xfId="3276"/>
    <cellStyle name="20% - Accent1 9 109" xfId="3277"/>
    <cellStyle name="20% - Accent1 9 11" xfId="3278"/>
    <cellStyle name="20% - Accent1 9 110" xfId="3279"/>
    <cellStyle name="20% - Accent1 9 111" xfId="3280"/>
    <cellStyle name="20% - Accent1 9 112" xfId="3281"/>
    <cellStyle name="20% - Accent1 9 113" xfId="3282"/>
    <cellStyle name="20% - Accent1 9 114" xfId="3283"/>
    <cellStyle name="20% - Accent1 9 115" xfId="3284"/>
    <cellStyle name="20% - Accent1 9 12" xfId="3285"/>
    <cellStyle name="20% - Accent1 9 13" xfId="3286"/>
    <cellStyle name="20% - Accent1 9 14" xfId="3287"/>
    <cellStyle name="20% - Accent1 9 15" xfId="3288"/>
    <cellStyle name="20% - Accent1 9 16" xfId="3289"/>
    <cellStyle name="20% - Accent1 9 17" xfId="3290"/>
    <cellStyle name="20% - Accent1 9 18" xfId="3291"/>
    <cellStyle name="20% - Accent1 9 19" xfId="3292"/>
    <cellStyle name="20% - Accent1 9 2" xfId="3293"/>
    <cellStyle name="20% - Accent1 9 20" xfId="3294"/>
    <cellStyle name="20% - Accent1 9 21" xfId="3295"/>
    <cellStyle name="20% - Accent1 9 22" xfId="3296"/>
    <cellStyle name="20% - Accent1 9 23" xfId="3297"/>
    <cellStyle name="20% - Accent1 9 24" xfId="3298"/>
    <cellStyle name="20% - Accent1 9 25" xfId="3299"/>
    <cellStyle name="20% - Accent1 9 26" xfId="3300"/>
    <cellStyle name="20% - Accent1 9 27" xfId="3301"/>
    <cellStyle name="20% - Accent1 9 28" xfId="3302"/>
    <cellStyle name="20% - Accent1 9 29" xfId="3303"/>
    <cellStyle name="20% - Accent1 9 3" xfId="3304"/>
    <cellStyle name="20% - Accent1 9 30" xfId="3305"/>
    <cellStyle name="20% - Accent1 9 31" xfId="3306"/>
    <cellStyle name="20% - Accent1 9 32" xfId="3307"/>
    <cellStyle name="20% - Accent1 9 33" xfId="3308"/>
    <cellStyle name="20% - Accent1 9 34" xfId="3309"/>
    <cellStyle name="20% - Accent1 9 35" xfId="3310"/>
    <cellStyle name="20% - Accent1 9 36" xfId="3311"/>
    <cellStyle name="20% - Accent1 9 37" xfId="3312"/>
    <cellStyle name="20% - Accent1 9 38" xfId="3313"/>
    <cellStyle name="20% - Accent1 9 39" xfId="3314"/>
    <cellStyle name="20% - Accent1 9 4" xfId="3315"/>
    <cellStyle name="20% - Accent1 9 40" xfId="3316"/>
    <cellStyle name="20% - Accent1 9 41" xfId="3317"/>
    <cellStyle name="20% - Accent1 9 42" xfId="3318"/>
    <cellStyle name="20% - Accent1 9 43" xfId="3319"/>
    <cellStyle name="20% - Accent1 9 44" xfId="3320"/>
    <cellStyle name="20% - Accent1 9 45" xfId="3321"/>
    <cellStyle name="20% - Accent1 9 46" xfId="3322"/>
    <cellStyle name="20% - Accent1 9 47" xfId="3323"/>
    <cellStyle name="20% - Accent1 9 48" xfId="3324"/>
    <cellStyle name="20% - Accent1 9 49" xfId="3325"/>
    <cellStyle name="20% - Accent1 9 5" xfId="3326"/>
    <cellStyle name="20% - Accent1 9 50" xfId="3327"/>
    <cellStyle name="20% - Accent1 9 51" xfId="3328"/>
    <cellStyle name="20% - Accent1 9 52" xfId="3329"/>
    <cellStyle name="20% - Accent1 9 53" xfId="3330"/>
    <cellStyle name="20% - Accent1 9 54" xfId="3331"/>
    <cellStyle name="20% - Accent1 9 55" xfId="3332"/>
    <cellStyle name="20% - Accent1 9 56" xfId="3333"/>
    <cellStyle name="20% - Accent1 9 57" xfId="3334"/>
    <cellStyle name="20% - Accent1 9 58" xfId="3335"/>
    <cellStyle name="20% - Accent1 9 59" xfId="3336"/>
    <cellStyle name="20% - Accent1 9 6" xfId="3337"/>
    <cellStyle name="20% - Accent1 9 60" xfId="3338"/>
    <cellStyle name="20% - Accent1 9 61" xfId="3339"/>
    <cellStyle name="20% - Accent1 9 62" xfId="3340"/>
    <cellStyle name="20% - Accent1 9 63" xfId="3341"/>
    <cellStyle name="20% - Accent1 9 64" xfId="3342"/>
    <cellStyle name="20% - Accent1 9 65" xfId="3343"/>
    <cellStyle name="20% - Accent1 9 66" xfId="3344"/>
    <cellStyle name="20% - Accent1 9 67" xfId="3345"/>
    <cellStyle name="20% - Accent1 9 68" xfId="3346"/>
    <cellStyle name="20% - Accent1 9 69" xfId="3347"/>
    <cellStyle name="20% - Accent1 9 7" xfId="3348"/>
    <cellStyle name="20% - Accent1 9 70" xfId="3349"/>
    <cellStyle name="20% - Accent1 9 71" xfId="3350"/>
    <cellStyle name="20% - Accent1 9 72" xfId="3351"/>
    <cellStyle name="20% - Accent1 9 73" xfId="3352"/>
    <cellStyle name="20% - Accent1 9 74" xfId="3353"/>
    <cellStyle name="20% - Accent1 9 75" xfId="3354"/>
    <cellStyle name="20% - Accent1 9 76" xfId="3355"/>
    <cellStyle name="20% - Accent1 9 77" xfId="3356"/>
    <cellStyle name="20% - Accent1 9 78" xfId="3357"/>
    <cellStyle name="20% - Accent1 9 79" xfId="3358"/>
    <cellStyle name="20% - Accent1 9 8" xfId="3359"/>
    <cellStyle name="20% - Accent1 9 80" xfId="3360"/>
    <cellStyle name="20% - Accent1 9 81" xfId="3361"/>
    <cellStyle name="20% - Accent1 9 82" xfId="3362"/>
    <cellStyle name="20% - Accent1 9 83" xfId="3363"/>
    <cellStyle name="20% - Accent1 9 84" xfId="3364"/>
    <cellStyle name="20% - Accent1 9 85" xfId="3365"/>
    <cellStyle name="20% - Accent1 9 86" xfId="3366"/>
    <cellStyle name="20% - Accent1 9 87" xfId="3367"/>
    <cellStyle name="20% - Accent1 9 88" xfId="3368"/>
    <cellStyle name="20% - Accent1 9 89" xfId="3369"/>
    <cellStyle name="20% - Accent1 9 9" xfId="3370"/>
    <cellStyle name="20% - Accent1 9 90" xfId="3371"/>
    <cellStyle name="20% - Accent1 9 91" xfId="3372"/>
    <cellStyle name="20% - Accent1 9 92" xfId="3373"/>
    <cellStyle name="20% - Accent1 9 93" xfId="3374"/>
    <cellStyle name="20% - Accent1 9 94" xfId="3375"/>
    <cellStyle name="20% - Accent1 9 95" xfId="3376"/>
    <cellStyle name="20% - Accent1 9 96" xfId="3377"/>
    <cellStyle name="20% - Accent1 9 97" xfId="3378"/>
    <cellStyle name="20% - Accent1 9 98" xfId="3379"/>
    <cellStyle name="20% - Accent1 9 99" xfId="3380"/>
    <cellStyle name="20% - Accent1 90" xfId="3381"/>
    <cellStyle name="20% - Accent1 91" xfId="3382"/>
    <cellStyle name="20% - Accent1 92" xfId="3383"/>
    <cellStyle name="20% - Accent1 93" xfId="3384"/>
    <cellStyle name="20% - Accent1 94" xfId="3385"/>
    <cellStyle name="20% - Accent1 95" xfId="3386"/>
    <cellStyle name="20% - Accent1 96" xfId="3387"/>
    <cellStyle name="20% - Accent1 97" xfId="3388"/>
    <cellStyle name="20% - Accent1 98" xfId="3389"/>
    <cellStyle name="20% - Accent1 99" xfId="3390"/>
    <cellStyle name="20% - Accent2" xfId="24" builtinId="34" customBuiltin="1"/>
    <cellStyle name="20% - Accent2 10" xfId="3391"/>
    <cellStyle name="20% - Accent2 10 10" xfId="3392"/>
    <cellStyle name="20% - Accent2 10 100" xfId="3393"/>
    <cellStyle name="20% - Accent2 10 101" xfId="3394"/>
    <cellStyle name="20% - Accent2 10 102" xfId="3395"/>
    <cellStyle name="20% - Accent2 10 103" xfId="3396"/>
    <cellStyle name="20% - Accent2 10 104" xfId="3397"/>
    <cellStyle name="20% - Accent2 10 105" xfId="3398"/>
    <cellStyle name="20% - Accent2 10 106" xfId="3399"/>
    <cellStyle name="20% - Accent2 10 107" xfId="3400"/>
    <cellStyle name="20% - Accent2 10 108" xfId="3401"/>
    <cellStyle name="20% - Accent2 10 109" xfId="3402"/>
    <cellStyle name="20% - Accent2 10 11" xfId="3403"/>
    <cellStyle name="20% - Accent2 10 110" xfId="3404"/>
    <cellStyle name="20% - Accent2 10 111" xfId="3405"/>
    <cellStyle name="20% - Accent2 10 112" xfId="3406"/>
    <cellStyle name="20% - Accent2 10 113" xfId="3407"/>
    <cellStyle name="20% - Accent2 10 114" xfId="3408"/>
    <cellStyle name="20% - Accent2 10 115" xfId="3409"/>
    <cellStyle name="20% - Accent2 10 12" xfId="3410"/>
    <cellStyle name="20% - Accent2 10 13" xfId="3411"/>
    <cellStyle name="20% - Accent2 10 14" xfId="3412"/>
    <cellStyle name="20% - Accent2 10 15" xfId="3413"/>
    <cellStyle name="20% - Accent2 10 16" xfId="3414"/>
    <cellStyle name="20% - Accent2 10 17" xfId="3415"/>
    <cellStyle name="20% - Accent2 10 18" xfId="3416"/>
    <cellStyle name="20% - Accent2 10 19" xfId="3417"/>
    <cellStyle name="20% - Accent2 10 2" xfId="3418"/>
    <cellStyle name="20% - Accent2 10 20" xfId="3419"/>
    <cellStyle name="20% - Accent2 10 21" xfId="3420"/>
    <cellStyle name="20% - Accent2 10 22" xfId="3421"/>
    <cellStyle name="20% - Accent2 10 23" xfId="3422"/>
    <cellStyle name="20% - Accent2 10 24" xfId="3423"/>
    <cellStyle name="20% - Accent2 10 25" xfId="3424"/>
    <cellStyle name="20% - Accent2 10 26" xfId="3425"/>
    <cellStyle name="20% - Accent2 10 27" xfId="3426"/>
    <cellStyle name="20% - Accent2 10 28" xfId="3427"/>
    <cellStyle name="20% - Accent2 10 29" xfId="3428"/>
    <cellStyle name="20% - Accent2 10 3" xfId="3429"/>
    <cellStyle name="20% - Accent2 10 30" xfId="3430"/>
    <cellStyle name="20% - Accent2 10 31" xfId="3431"/>
    <cellStyle name="20% - Accent2 10 32" xfId="3432"/>
    <cellStyle name="20% - Accent2 10 33" xfId="3433"/>
    <cellStyle name="20% - Accent2 10 34" xfId="3434"/>
    <cellStyle name="20% - Accent2 10 35" xfId="3435"/>
    <cellStyle name="20% - Accent2 10 36" xfId="3436"/>
    <cellStyle name="20% - Accent2 10 37" xfId="3437"/>
    <cellStyle name="20% - Accent2 10 38" xfId="3438"/>
    <cellStyle name="20% - Accent2 10 39" xfId="3439"/>
    <cellStyle name="20% - Accent2 10 4" xfId="3440"/>
    <cellStyle name="20% - Accent2 10 40" xfId="3441"/>
    <cellStyle name="20% - Accent2 10 41" xfId="3442"/>
    <cellStyle name="20% - Accent2 10 42" xfId="3443"/>
    <cellStyle name="20% - Accent2 10 43" xfId="3444"/>
    <cellStyle name="20% - Accent2 10 44" xfId="3445"/>
    <cellStyle name="20% - Accent2 10 45" xfId="3446"/>
    <cellStyle name="20% - Accent2 10 46" xfId="3447"/>
    <cellStyle name="20% - Accent2 10 47" xfId="3448"/>
    <cellStyle name="20% - Accent2 10 48" xfId="3449"/>
    <cellStyle name="20% - Accent2 10 49" xfId="3450"/>
    <cellStyle name="20% - Accent2 10 5" xfId="3451"/>
    <cellStyle name="20% - Accent2 10 50" xfId="3452"/>
    <cellStyle name="20% - Accent2 10 51" xfId="3453"/>
    <cellStyle name="20% - Accent2 10 52" xfId="3454"/>
    <cellStyle name="20% - Accent2 10 53" xfId="3455"/>
    <cellStyle name="20% - Accent2 10 54" xfId="3456"/>
    <cellStyle name="20% - Accent2 10 55" xfId="3457"/>
    <cellStyle name="20% - Accent2 10 56" xfId="3458"/>
    <cellStyle name="20% - Accent2 10 57" xfId="3459"/>
    <cellStyle name="20% - Accent2 10 58" xfId="3460"/>
    <cellStyle name="20% - Accent2 10 59" xfId="3461"/>
    <cellStyle name="20% - Accent2 10 6" xfId="3462"/>
    <cellStyle name="20% - Accent2 10 60" xfId="3463"/>
    <cellStyle name="20% - Accent2 10 61" xfId="3464"/>
    <cellStyle name="20% - Accent2 10 62" xfId="3465"/>
    <cellStyle name="20% - Accent2 10 63" xfId="3466"/>
    <cellStyle name="20% - Accent2 10 64" xfId="3467"/>
    <cellStyle name="20% - Accent2 10 65" xfId="3468"/>
    <cellStyle name="20% - Accent2 10 66" xfId="3469"/>
    <cellStyle name="20% - Accent2 10 67" xfId="3470"/>
    <cellStyle name="20% - Accent2 10 68" xfId="3471"/>
    <cellStyle name="20% - Accent2 10 69" xfId="3472"/>
    <cellStyle name="20% - Accent2 10 7" xfId="3473"/>
    <cellStyle name="20% - Accent2 10 70" xfId="3474"/>
    <cellStyle name="20% - Accent2 10 71" xfId="3475"/>
    <cellStyle name="20% - Accent2 10 72" xfId="3476"/>
    <cellStyle name="20% - Accent2 10 73" xfId="3477"/>
    <cellStyle name="20% - Accent2 10 74" xfId="3478"/>
    <cellStyle name="20% - Accent2 10 75" xfId="3479"/>
    <cellStyle name="20% - Accent2 10 76" xfId="3480"/>
    <cellStyle name="20% - Accent2 10 77" xfId="3481"/>
    <cellStyle name="20% - Accent2 10 78" xfId="3482"/>
    <cellStyle name="20% - Accent2 10 79" xfId="3483"/>
    <cellStyle name="20% - Accent2 10 8" xfId="3484"/>
    <cellStyle name="20% - Accent2 10 80" xfId="3485"/>
    <cellStyle name="20% - Accent2 10 81" xfId="3486"/>
    <cellStyle name="20% - Accent2 10 82" xfId="3487"/>
    <cellStyle name="20% - Accent2 10 83" xfId="3488"/>
    <cellStyle name="20% - Accent2 10 84" xfId="3489"/>
    <cellStyle name="20% - Accent2 10 85" xfId="3490"/>
    <cellStyle name="20% - Accent2 10 86" xfId="3491"/>
    <cellStyle name="20% - Accent2 10 87" xfId="3492"/>
    <cellStyle name="20% - Accent2 10 88" xfId="3493"/>
    <cellStyle name="20% - Accent2 10 89" xfId="3494"/>
    <cellStyle name="20% - Accent2 10 9" xfId="3495"/>
    <cellStyle name="20% - Accent2 10 90" xfId="3496"/>
    <cellStyle name="20% - Accent2 10 91" xfId="3497"/>
    <cellStyle name="20% - Accent2 10 92" xfId="3498"/>
    <cellStyle name="20% - Accent2 10 93" xfId="3499"/>
    <cellStyle name="20% - Accent2 10 94" xfId="3500"/>
    <cellStyle name="20% - Accent2 10 95" xfId="3501"/>
    <cellStyle name="20% - Accent2 10 96" xfId="3502"/>
    <cellStyle name="20% - Accent2 10 97" xfId="3503"/>
    <cellStyle name="20% - Accent2 10 98" xfId="3504"/>
    <cellStyle name="20% - Accent2 10 99" xfId="3505"/>
    <cellStyle name="20% - Accent2 100" xfId="3506"/>
    <cellStyle name="20% - Accent2 101" xfId="3507"/>
    <cellStyle name="20% - Accent2 102" xfId="3508"/>
    <cellStyle name="20% - Accent2 103" xfId="3509"/>
    <cellStyle name="20% - Accent2 104" xfId="3510"/>
    <cellStyle name="20% - Accent2 105" xfId="3511"/>
    <cellStyle name="20% - Accent2 106" xfId="3512"/>
    <cellStyle name="20% - Accent2 107" xfId="3513"/>
    <cellStyle name="20% - Accent2 108" xfId="3514"/>
    <cellStyle name="20% - Accent2 109" xfId="3515"/>
    <cellStyle name="20% - Accent2 11" xfId="3516"/>
    <cellStyle name="20% - Accent2 11 10" xfId="3517"/>
    <cellStyle name="20% - Accent2 11 100" xfId="3518"/>
    <cellStyle name="20% - Accent2 11 101" xfId="3519"/>
    <cellStyle name="20% - Accent2 11 102" xfId="3520"/>
    <cellStyle name="20% - Accent2 11 103" xfId="3521"/>
    <cellStyle name="20% - Accent2 11 104" xfId="3522"/>
    <cellStyle name="20% - Accent2 11 105" xfId="3523"/>
    <cellStyle name="20% - Accent2 11 106" xfId="3524"/>
    <cellStyle name="20% - Accent2 11 107" xfId="3525"/>
    <cellStyle name="20% - Accent2 11 108" xfId="3526"/>
    <cellStyle name="20% - Accent2 11 109" xfId="3527"/>
    <cellStyle name="20% - Accent2 11 11" xfId="3528"/>
    <cellStyle name="20% - Accent2 11 110" xfId="3529"/>
    <cellStyle name="20% - Accent2 11 111" xfId="3530"/>
    <cellStyle name="20% - Accent2 11 112" xfId="3531"/>
    <cellStyle name="20% - Accent2 11 113" xfId="3532"/>
    <cellStyle name="20% - Accent2 11 114" xfId="3533"/>
    <cellStyle name="20% - Accent2 11 115" xfId="3534"/>
    <cellStyle name="20% - Accent2 11 12" xfId="3535"/>
    <cellStyle name="20% - Accent2 11 13" xfId="3536"/>
    <cellStyle name="20% - Accent2 11 14" xfId="3537"/>
    <cellStyle name="20% - Accent2 11 15" xfId="3538"/>
    <cellStyle name="20% - Accent2 11 16" xfId="3539"/>
    <cellStyle name="20% - Accent2 11 17" xfId="3540"/>
    <cellStyle name="20% - Accent2 11 18" xfId="3541"/>
    <cellStyle name="20% - Accent2 11 19" xfId="3542"/>
    <cellStyle name="20% - Accent2 11 2" xfId="3543"/>
    <cellStyle name="20% - Accent2 11 20" xfId="3544"/>
    <cellStyle name="20% - Accent2 11 21" xfId="3545"/>
    <cellStyle name="20% - Accent2 11 22" xfId="3546"/>
    <cellStyle name="20% - Accent2 11 23" xfId="3547"/>
    <cellStyle name="20% - Accent2 11 24" xfId="3548"/>
    <cellStyle name="20% - Accent2 11 25" xfId="3549"/>
    <cellStyle name="20% - Accent2 11 26" xfId="3550"/>
    <cellStyle name="20% - Accent2 11 27" xfId="3551"/>
    <cellStyle name="20% - Accent2 11 28" xfId="3552"/>
    <cellStyle name="20% - Accent2 11 29" xfId="3553"/>
    <cellStyle name="20% - Accent2 11 3" xfId="3554"/>
    <cellStyle name="20% - Accent2 11 30" xfId="3555"/>
    <cellStyle name="20% - Accent2 11 31" xfId="3556"/>
    <cellStyle name="20% - Accent2 11 32" xfId="3557"/>
    <cellStyle name="20% - Accent2 11 33" xfId="3558"/>
    <cellStyle name="20% - Accent2 11 34" xfId="3559"/>
    <cellStyle name="20% - Accent2 11 35" xfId="3560"/>
    <cellStyle name="20% - Accent2 11 36" xfId="3561"/>
    <cellStyle name="20% - Accent2 11 37" xfId="3562"/>
    <cellStyle name="20% - Accent2 11 38" xfId="3563"/>
    <cellStyle name="20% - Accent2 11 39" xfId="3564"/>
    <cellStyle name="20% - Accent2 11 4" xfId="3565"/>
    <cellStyle name="20% - Accent2 11 40" xfId="3566"/>
    <cellStyle name="20% - Accent2 11 41" xfId="3567"/>
    <cellStyle name="20% - Accent2 11 42" xfId="3568"/>
    <cellStyle name="20% - Accent2 11 43" xfId="3569"/>
    <cellStyle name="20% - Accent2 11 44" xfId="3570"/>
    <cellStyle name="20% - Accent2 11 45" xfId="3571"/>
    <cellStyle name="20% - Accent2 11 46" xfId="3572"/>
    <cellStyle name="20% - Accent2 11 47" xfId="3573"/>
    <cellStyle name="20% - Accent2 11 48" xfId="3574"/>
    <cellStyle name="20% - Accent2 11 49" xfId="3575"/>
    <cellStyle name="20% - Accent2 11 5" xfId="3576"/>
    <cellStyle name="20% - Accent2 11 50" xfId="3577"/>
    <cellStyle name="20% - Accent2 11 51" xfId="3578"/>
    <cellStyle name="20% - Accent2 11 52" xfId="3579"/>
    <cellStyle name="20% - Accent2 11 53" xfId="3580"/>
    <cellStyle name="20% - Accent2 11 54" xfId="3581"/>
    <cellStyle name="20% - Accent2 11 55" xfId="3582"/>
    <cellStyle name="20% - Accent2 11 56" xfId="3583"/>
    <cellStyle name="20% - Accent2 11 57" xfId="3584"/>
    <cellStyle name="20% - Accent2 11 58" xfId="3585"/>
    <cellStyle name="20% - Accent2 11 59" xfId="3586"/>
    <cellStyle name="20% - Accent2 11 6" xfId="3587"/>
    <cellStyle name="20% - Accent2 11 60" xfId="3588"/>
    <cellStyle name="20% - Accent2 11 61" xfId="3589"/>
    <cellStyle name="20% - Accent2 11 62" xfId="3590"/>
    <cellStyle name="20% - Accent2 11 63" xfId="3591"/>
    <cellStyle name="20% - Accent2 11 64" xfId="3592"/>
    <cellStyle name="20% - Accent2 11 65" xfId="3593"/>
    <cellStyle name="20% - Accent2 11 66" xfId="3594"/>
    <cellStyle name="20% - Accent2 11 67" xfId="3595"/>
    <cellStyle name="20% - Accent2 11 68" xfId="3596"/>
    <cellStyle name="20% - Accent2 11 69" xfId="3597"/>
    <cellStyle name="20% - Accent2 11 7" xfId="3598"/>
    <cellStyle name="20% - Accent2 11 70" xfId="3599"/>
    <cellStyle name="20% - Accent2 11 71" xfId="3600"/>
    <cellStyle name="20% - Accent2 11 72" xfId="3601"/>
    <cellStyle name="20% - Accent2 11 73" xfId="3602"/>
    <cellStyle name="20% - Accent2 11 74" xfId="3603"/>
    <cellStyle name="20% - Accent2 11 75" xfId="3604"/>
    <cellStyle name="20% - Accent2 11 76" xfId="3605"/>
    <cellStyle name="20% - Accent2 11 77" xfId="3606"/>
    <cellStyle name="20% - Accent2 11 78" xfId="3607"/>
    <cellStyle name="20% - Accent2 11 79" xfId="3608"/>
    <cellStyle name="20% - Accent2 11 8" xfId="3609"/>
    <cellStyle name="20% - Accent2 11 80" xfId="3610"/>
    <cellStyle name="20% - Accent2 11 81" xfId="3611"/>
    <cellStyle name="20% - Accent2 11 82" xfId="3612"/>
    <cellStyle name="20% - Accent2 11 83" xfId="3613"/>
    <cellStyle name="20% - Accent2 11 84" xfId="3614"/>
    <cellStyle name="20% - Accent2 11 85" xfId="3615"/>
    <cellStyle name="20% - Accent2 11 86" xfId="3616"/>
    <cellStyle name="20% - Accent2 11 87" xfId="3617"/>
    <cellStyle name="20% - Accent2 11 88" xfId="3618"/>
    <cellStyle name="20% - Accent2 11 89" xfId="3619"/>
    <cellStyle name="20% - Accent2 11 9" xfId="3620"/>
    <cellStyle name="20% - Accent2 11 90" xfId="3621"/>
    <cellStyle name="20% - Accent2 11 91" xfId="3622"/>
    <cellStyle name="20% - Accent2 11 92" xfId="3623"/>
    <cellStyle name="20% - Accent2 11 93" xfId="3624"/>
    <cellStyle name="20% - Accent2 11 94" xfId="3625"/>
    <cellStyle name="20% - Accent2 11 95" xfId="3626"/>
    <cellStyle name="20% - Accent2 11 96" xfId="3627"/>
    <cellStyle name="20% - Accent2 11 97" xfId="3628"/>
    <cellStyle name="20% - Accent2 11 98" xfId="3629"/>
    <cellStyle name="20% - Accent2 11 99" xfId="3630"/>
    <cellStyle name="20% - Accent2 110" xfId="3631"/>
    <cellStyle name="20% - Accent2 111" xfId="3632"/>
    <cellStyle name="20% - Accent2 112" xfId="3633"/>
    <cellStyle name="20% - Accent2 113" xfId="3634"/>
    <cellStyle name="20% - Accent2 114" xfId="3635"/>
    <cellStyle name="20% - Accent2 115" xfId="3636"/>
    <cellStyle name="20% - Accent2 116" xfId="3637"/>
    <cellStyle name="20% - Accent2 117" xfId="3638"/>
    <cellStyle name="20% - Accent2 118" xfId="3639"/>
    <cellStyle name="20% - Accent2 119" xfId="3640"/>
    <cellStyle name="20% - Accent2 12" xfId="3641"/>
    <cellStyle name="20% - Accent2 12 10" xfId="3642"/>
    <cellStyle name="20% - Accent2 12 100" xfId="3643"/>
    <cellStyle name="20% - Accent2 12 101" xfId="3644"/>
    <cellStyle name="20% - Accent2 12 102" xfId="3645"/>
    <cellStyle name="20% - Accent2 12 103" xfId="3646"/>
    <cellStyle name="20% - Accent2 12 104" xfId="3647"/>
    <cellStyle name="20% - Accent2 12 105" xfId="3648"/>
    <cellStyle name="20% - Accent2 12 106" xfId="3649"/>
    <cellStyle name="20% - Accent2 12 107" xfId="3650"/>
    <cellStyle name="20% - Accent2 12 108" xfId="3651"/>
    <cellStyle name="20% - Accent2 12 109" xfId="3652"/>
    <cellStyle name="20% - Accent2 12 11" xfId="3653"/>
    <cellStyle name="20% - Accent2 12 110" xfId="3654"/>
    <cellStyle name="20% - Accent2 12 111" xfId="3655"/>
    <cellStyle name="20% - Accent2 12 112" xfId="3656"/>
    <cellStyle name="20% - Accent2 12 113" xfId="3657"/>
    <cellStyle name="20% - Accent2 12 114" xfId="3658"/>
    <cellStyle name="20% - Accent2 12 115" xfId="3659"/>
    <cellStyle name="20% - Accent2 12 12" xfId="3660"/>
    <cellStyle name="20% - Accent2 12 13" xfId="3661"/>
    <cellStyle name="20% - Accent2 12 14" xfId="3662"/>
    <cellStyle name="20% - Accent2 12 15" xfId="3663"/>
    <cellStyle name="20% - Accent2 12 16" xfId="3664"/>
    <cellStyle name="20% - Accent2 12 17" xfId="3665"/>
    <cellStyle name="20% - Accent2 12 18" xfId="3666"/>
    <cellStyle name="20% - Accent2 12 19" xfId="3667"/>
    <cellStyle name="20% - Accent2 12 2" xfId="3668"/>
    <cellStyle name="20% - Accent2 12 20" xfId="3669"/>
    <cellStyle name="20% - Accent2 12 21" xfId="3670"/>
    <cellStyle name="20% - Accent2 12 22" xfId="3671"/>
    <cellStyle name="20% - Accent2 12 23" xfId="3672"/>
    <cellStyle name="20% - Accent2 12 24" xfId="3673"/>
    <cellStyle name="20% - Accent2 12 25" xfId="3674"/>
    <cellStyle name="20% - Accent2 12 26" xfId="3675"/>
    <cellStyle name="20% - Accent2 12 27" xfId="3676"/>
    <cellStyle name="20% - Accent2 12 28" xfId="3677"/>
    <cellStyle name="20% - Accent2 12 29" xfId="3678"/>
    <cellStyle name="20% - Accent2 12 3" xfId="3679"/>
    <cellStyle name="20% - Accent2 12 30" xfId="3680"/>
    <cellStyle name="20% - Accent2 12 31" xfId="3681"/>
    <cellStyle name="20% - Accent2 12 32" xfId="3682"/>
    <cellStyle name="20% - Accent2 12 33" xfId="3683"/>
    <cellStyle name="20% - Accent2 12 34" xfId="3684"/>
    <cellStyle name="20% - Accent2 12 35" xfId="3685"/>
    <cellStyle name="20% - Accent2 12 36" xfId="3686"/>
    <cellStyle name="20% - Accent2 12 37" xfId="3687"/>
    <cellStyle name="20% - Accent2 12 38" xfId="3688"/>
    <cellStyle name="20% - Accent2 12 39" xfId="3689"/>
    <cellStyle name="20% - Accent2 12 4" xfId="3690"/>
    <cellStyle name="20% - Accent2 12 40" xfId="3691"/>
    <cellStyle name="20% - Accent2 12 41" xfId="3692"/>
    <cellStyle name="20% - Accent2 12 42" xfId="3693"/>
    <cellStyle name="20% - Accent2 12 43" xfId="3694"/>
    <cellStyle name="20% - Accent2 12 44" xfId="3695"/>
    <cellStyle name="20% - Accent2 12 45" xfId="3696"/>
    <cellStyle name="20% - Accent2 12 46" xfId="3697"/>
    <cellStyle name="20% - Accent2 12 47" xfId="3698"/>
    <cellStyle name="20% - Accent2 12 48" xfId="3699"/>
    <cellStyle name="20% - Accent2 12 49" xfId="3700"/>
    <cellStyle name="20% - Accent2 12 5" xfId="3701"/>
    <cellStyle name="20% - Accent2 12 50" xfId="3702"/>
    <cellStyle name="20% - Accent2 12 51" xfId="3703"/>
    <cellStyle name="20% - Accent2 12 52" xfId="3704"/>
    <cellStyle name="20% - Accent2 12 53" xfId="3705"/>
    <cellStyle name="20% - Accent2 12 54" xfId="3706"/>
    <cellStyle name="20% - Accent2 12 55" xfId="3707"/>
    <cellStyle name="20% - Accent2 12 56" xfId="3708"/>
    <cellStyle name="20% - Accent2 12 57" xfId="3709"/>
    <cellStyle name="20% - Accent2 12 58" xfId="3710"/>
    <cellStyle name="20% - Accent2 12 59" xfId="3711"/>
    <cellStyle name="20% - Accent2 12 6" xfId="3712"/>
    <cellStyle name="20% - Accent2 12 60" xfId="3713"/>
    <cellStyle name="20% - Accent2 12 61" xfId="3714"/>
    <cellStyle name="20% - Accent2 12 62" xfId="3715"/>
    <cellStyle name="20% - Accent2 12 63" xfId="3716"/>
    <cellStyle name="20% - Accent2 12 64" xfId="3717"/>
    <cellStyle name="20% - Accent2 12 65" xfId="3718"/>
    <cellStyle name="20% - Accent2 12 66" xfId="3719"/>
    <cellStyle name="20% - Accent2 12 67" xfId="3720"/>
    <cellStyle name="20% - Accent2 12 68" xfId="3721"/>
    <cellStyle name="20% - Accent2 12 69" xfId="3722"/>
    <cellStyle name="20% - Accent2 12 7" xfId="3723"/>
    <cellStyle name="20% - Accent2 12 70" xfId="3724"/>
    <cellStyle name="20% - Accent2 12 71" xfId="3725"/>
    <cellStyle name="20% - Accent2 12 72" xfId="3726"/>
    <cellStyle name="20% - Accent2 12 73" xfId="3727"/>
    <cellStyle name="20% - Accent2 12 74" xfId="3728"/>
    <cellStyle name="20% - Accent2 12 75" xfId="3729"/>
    <cellStyle name="20% - Accent2 12 76" xfId="3730"/>
    <cellStyle name="20% - Accent2 12 77" xfId="3731"/>
    <cellStyle name="20% - Accent2 12 78" xfId="3732"/>
    <cellStyle name="20% - Accent2 12 79" xfId="3733"/>
    <cellStyle name="20% - Accent2 12 8" xfId="3734"/>
    <cellStyle name="20% - Accent2 12 80" xfId="3735"/>
    <cellStyle name="20% - Accent2 12 81" xfId="3736"/>
    <cellStyle name="20% - Accent2 12 82" xfId="3737"/>
    <cellStyle name="20% - Accent2 12 83" xfId="3738"/>
    <cellStyle name="20% - Accent2 12 84" xfId="3739"/>
    <cellStyle name="20% - Accent2 12 85" xfId="3740"/>
    <cellStyle name="20% - Accent2 12 86" xfId="3741"/>
    <cellStyle name="20% - Accent2 12 87" xfId="3742"/>
    <cellStyle name="20% - Accent2 12 88" xfId="3743"/>
    <cellStyle name="20% - Accent2 12 89" xfId="3744"/>
    <cellStyle name="20% - Accent2 12 9" xfId="3745"/>
    <cellStyle name="20% - Accent2 12 90" xfId="3746"/>
    <cellStyle name="20% - Accent2 12 91" xfId="3747"/>
    <cellStyle name="20% - Accent2 12 92" xfId="3748"/>
    <cellStyle name="20% - Accent2 12 93" xfId="3749"/>
    <cellStyle name="20% - Accent2 12 94" xfId="3750"/>
    <cellStyle name="20% - Accent2 12 95" xfId="3751"/>
    <cellStyle name="20% - Accent2 12 96" xfId="3752"/>
    <cellStyle name="20% - Accent2 12 97" xfId="3753"/>
    <cellStyle name="20% - Accent2 12 98" xfId="3754"/>
    <cellStyle name="20% - Accent2 12 99" xfId="3755"/>
    <cellStyle name="20% - Accent2 120" xfId="3756"/>
    <cellStyle name="20% - Accent2 121" xfId="3757"/>
    <cellStyle name="20% - Accent2 122" xfId="3758"/>
    <cellStyle name="20% - Accent2 123" xfId="3759"/>
    <cellStyle name="20% - Accent2 124" xfId="3760"/>
    <cellStyle name="20% - Accent2 125" xfId="3761"/>
    <cellStyle name="20% - Accent2 126" xfId="3762"/>
    <cellStyle name="20% - Accent2 127" xfId="3763"/>
    <cellStyle name="20% - Accent2 128" xfId="3764"/>
    <cellStyle name="20% - Accent2 129" xfId="3765"/>
    <cellStyle name="20% - Accent2 13" xfId="3766"/>
    <cellStyle name="20% - Accent2 13 10" xfId="3767"/>
    <cellStyle name="20% - Accent2 13 100" xfId="3768"/>
    <cellStyle name="20% - Accent2 13 101" xfId="3769"/>
    <cellStyle name="20% - Accent2 13 102" xfId="3770"/>
    <cellStyle name="20% - Accent2 13 103" xfId="3771"/>
    <cellStyle name="20% - Accent2 13 104" xfId="3772"/>
    <cellStyle name="20% - Accent2 13 105" xfId="3773"/>
    <cellStyle name="20% - Accent2 13 106" xfId="3774"/>
    <cellStyle name="20% - Accent2 13 107" xfId="3775"/>
    <cellStyle name="20% - Accent2 13 108" xfId="3776"/>
    <cellStyle name="20% - Accent2 13 109" xfId="3777"/>
    <cellStyle name="20% - Accent2 13 11" xfId="3778"/>
    <cellStyle name="20% - Accent2 13 110" xfId="3779"/>
    <cellStyle name="20% - Accent2 13 111" xfId="3780"/>
    <cellStyle name="20% - Accent2 13 112" xfId="3781"/>
    <cellStyle name="20% - Accent2 13 113" xfId="3782"/>
    <cellStyle name="20% - Accent2 13 114" xfId="3783"/>
    <cellStyle name="20% - Accent2 13 115" xfId="3784"/>
    <cellStyle name="20% - Accent2 13 12" xfId="3785"/>
    <cellStyle name="20% - Accent2 13 13" xfId="3786"/>
    <cellStyle name="20% - Accent2 13 14" xfId="3787"/>
    <cellStyle name="20% - Accent2 13 15" xfId="3788"/>
    <cellStyle name="20% - Accent2 13 16" xfId="3789"/>
    <cellStyle name="20% - Accent2 13 17" xfId="3790"/>
    <cellStyle name="20% - Accent2 13 18" xfId="3791"/>
    <cellStyle name="20% - Accent2 13 19" xfId="3792"/>
    <cellStyle name="20% - Accent2 13 2" xfId="3793"/>
    <cellStyle name="20% - Accent2 13 20" xfId="3794"/>
    <cellStyle name="20% - Accent2 13 21" xfId="3795"/>
    <cellStyle name="20% - Accent2 13 22" xfId="3796"/>
    <cellStyle name="20% - Accent2 13 23" xfId="3797"/>
    <cellStyle name="20% - Accent2 13 24" xfId="3798"/>
    <cellStyle name="20% - Accent2 13 25" xfId="3799"/>
    <cellStyle name="20% - Accent2 13 26" xfId="3800"/>
    <cellStyle name="20% - Accent2 13 27" xfId="3801"/>
    <cellStyle name="20% - Accent2 13 28" xfId="3802"/>
    <cellStyle name="20% - Accent2 13 29" xfId="3803"/>
    <cellStyle name="20% - Accent2 13 3" xfId="3804"/>
    <cellStyle name="20% - Accent2 13 30" xfId="3805"/>
    <cellStyle name="20% - Accent2 13 31" xfId="3806"/>
    <cellStyle name="20% - Accent2 13 32" xfId="3807"/>
    <cellStyle name="20% - Accent2 13 33" xfId="3808"/>
    <cellStyle name="20% - Accent2 13 34" xfId="3809"/>
    <cellStyle name="20% - Accent2 13 35" xfId="3810"/>
    <cellStyle name="20% - Accent2 13 36" xfId="3811"/>
    <cellStyle name="20% - Accent2 13 37" xfId="3812"/>
    <cellStyle name="20% - Accent2 13 38" xfId="3813"/>
    <cellStyle name="20% - Accent2 13 39" xfId="3814"/>
    <cellStyle name="20% - Accent2 13 4" xfId="3815"/>
    <cellStyle name="20% - Accent2 13 40" xfId="3816"/>
    <cellStyle name="20% - Accent2 13 41" xfId="3817"/>
    <cellStyle name="20% - Accent2 13 42" xfId="3818"/>
    <cellStyle name="20% - Accent2 13 43" xfId="3819"/>
    <cellStyle name="20% - Accent2 13 44" xfId="3820"/>
    <cellStyle name="20% - Accent2 13 45" xfId="3821"/>
    <cellStyle name="20% - Accent2 13 46" xfId="3822"/>
    <cellStyle name="20% - Accent2 13 47" xfId="3823"/>
    <cellStyle name="20% - Accent2 13 48" xfId="3824"/>
    <cellStyle name="20% - Accent2 13 49" xfId="3825"/>
    <cellStyle name="20% - Accent2 13 5" xfId="3826"/>
    <cellStyle name="20% - Accent2 13 50" xfId="3827"/>
    <cellStyle name="20% - Accent2 13 51" xfId="3828"/>
    <cellStyle name="20% - Accent2 13 52" xfId="3829"/>
    <cellStyle name="20% - Accent2 13 53" xfId="3830"/>
    <cellStyle name="20% - Accent2 13 54" xfId="3831"/>
    <cellStyle name="20% - Accent2 13 55" xfId="3832"/>
    <cellStyle name="20% - Accent2 13 56" xfId="3833"/>
    <cellStyle name="20% - Accent2 13 57" xfId="3834"/>
    <cellStyle name="20% - Accent2 13 58" xfId="3835"/>
    <cellStyle name="20% - Accent2 13 59" xfId="3836"/>
    <cellStyle name="20% - Accent2 13 6" xfId="3837"/>
    <cellStyle name="20% - Accent2 13 60" xfId="3838"/>
    <cellStyle name="20% - Accent2 13 61" xfId="3839"/>
    <cellStyle name="20% - Accent2 13 62" xfId="3840"/>
    <cellStyle name="20% - Accent2 13 63" xfId="3841"/>
    <cellStyle name="20% - Accent2 13 64" xfId="3842"/>
    <cellStyle name="20% - Accent2 13 65" xfId="3843"/>
    <cellStyle name="20% - Accent2 13 66" xfId="3844"/>
    <cellStyle name="20% - Accent2 13 67" xfId="3845"/>
    <cellStyle name="20% - Accent2 13 68" xfId="3846"/>
    <cellStyle name="20% - Accent2 13 69" xfId="3847"/>
    <cellStyle name="20% - Accent2 13 7" xfId="3848"/>
    <cellStyle name="20% - Accent2 13 70" xfId="3849"/>
    <cellStyle name="20% - Accent2 13 71" xfId="3850"/>
    <cellStyle name="20% - Accent2 13 72" xfId="3851"/>
    <cellStyle name="20% - Accent2 13 73" xfId="3852"/>
    <cellStyle name="20% - Accent2 13 74" xfId="3853"/>
    <cellStyle name="20% - Accent2 13 75" xfId="3854"/>
    <cellStyle name="20% - Accent2 13 76" xfId="3855"/>
    <cellStyle name="20% - Accent2 13 77" xfId="3856"/>
    <cellStyle name="20% - Accent2 13 78" xfId="3857"/>
    <cellStyle name="20% - Accent2 13 79" xfId="3858"/>
    <cellStyle name="20% - Accent2 13 8" xfId="3859"/>
    <cellStyle name="20% - Accent2 13 80" xfId="3860"/>
    <cellStyle name="20% - Accent2 13 81" xfId="3861"/>
    <cellStyle name="20% - Accent2 13 82" xfId="3862"/>
    <cellStyle name="20% - Accent2 13 83" xfId="3863"/>
    <cellStyle name="20% - Accent2 13 84" xfId="3864"/>
    <cellStyle name="20% - Accent2 13 85" xfId="3865"/>
    <cellStyle name="20% - Accent2 13 86" xfId="3866"/>
    <cellStyle name="20% - Accent2 13 87" xfId="3867"/>
    <cellStyle name="20% - Accent2 13 88" xfId="3868"/>
    <cellStyle name="20% - Accent2 13 89" xfId="3869"/>
    <cellStyle name="20% - Accent2 13 9" xfId="3870"/>
    <cellStyle name="20% - Accent2 13 90" xfId="3871"/>
    <cellStyle name="20% - Accent2 13 91" xfId="3872"/>
    <cellStyle name="20% - Accent2 13 92" xfId="3873"/>
    <cellStyle name="20% - Accent2 13 93" xfId="3874"/>
    <cellStyle name="20% - Accent2 13 94" xfId="3875"/>
    <cellStyle name="20% - Accent2 13 95" xfId="3876"/>
    <cellStyle name="20% - Accent2 13 96" xfId="3877"/>
    <cellStyle name="20% - Accent2 13 97" xfId="3878"/>
    <cellStyle name="20% - Accent2 13 98" xfId="3879"/>
    <cellStyle name="20% - Accent2 13 99" xfId="3880"/>
    <cellStyle name="20% - Accent2 130" xfId="3881"/>
    <cellStyle name="20% - Accent2 131" xfId="3882"/>
    <cellStyle name="20% - Accent2 132" xfId="3883"/>
    <cellStyle name="20% - Accent2 133" xfId="3884"/>
    <cellStyle name="20% - Accent2 134" xfId="3885"/>
    <cellStyle name="20% - Accent2 135" xfId="3886"/>
    <cellStyle name="20% - Accent2 136" xfId="3887"/>
    <cellStyle name="20% - Accent2 137" xfId="3888"/>
    <cellStyle name="20% - Accent2 138" xfId="3889"/>
    <cellStyle name="20% - Accent2 139" xfId="3890"/>
    <cellStyle name="20% - Accent2 14" xfId="3891"/>
    <cellStyle name="20% - Accent2 14 10" xfId="3892"/>
    <cellStyle name="20% - Accent2 14 100" xfId="3893"/>
    <cellStyle name="20% - Accent2 14 101" xfId="3894"/>
    <cellStyle name="20% - Accent2 14 102" xfId="3895"/>
    <cellStyle name="20% - Accent2 14 103" xfId="3896"/>
    <cellStyle name="20% - Accent2 14 104" xfId="3897"/>
    <cellStyle name="20% - Accent2 14 105" xfId="3898"/>
    <cellStyle name="20% - Accent2 14 106" xfId="3899"/>
    <cellStyle name="20% - Accent2 14 107" xfId="3900"/>
    <cellStyle name="20% - Accent2 14 108" xfId="3901"/>
    <cellStyle name="20% - Accent2 14 109" xfId="3902"/>
    <cellStyle name="20% - Accent2 14 11" xfId="3903"/>
    <cellStyle name="20% - Accent2 14 110" xfId="3904"/>
    <cellStyle name="20% - Accent2 14 111" xfId="3905"/>
    <cellStyle name="20% - Accent2 14 112" xfId="3906"/>
    <cellStyle name="20% - Accent2 14 113" xfId="3907"/>
    <cellStyle name="20% - Accent2 14 114" xfId="3908"/>
    <cellStyle name="20% - Accent2 14 115" xfId="3909"/>
    <cellStyle name="20% - Accent2 14 12" xfId="3910"/>
    <cellStyle name="20% - Accent2 14 13" xfId="3911"/>
    <cellStyle name="20% - Accent2 14 14" xfId="3912"/>
    <cellStyle name="20% - Accent2 14 15" xfId="3913"/>
    <cellStyle name="20% - Accent2 14 16" xfId="3914"/>
    <cellStyle name="20% - Accent2 14 17" xfId="3915"/>
    <cellStyle name="20% - Accent2 14 18" xfId="3916"/>
    <cellStyle name="20% - Accent2 14 19" xfId="3917"/>
    <cellStyle name="20% - Accent2 14 2" xfId="3918"/>
    <cellStyle name="20% - Accent2 14 20" xfId="3919"/>
    <cellStyle name="20% - Accent2 14 21" xfId="3920"/>
    <cellStyle name="20% - Accent2 14 22" xfId="3921"/>
    <cellStyle name="20% - Accent2 14 23" xfId="3922"/>
    <cellStyle name="20% - Accent2 14 24" xfId="3923"/>
    <cellStyle name="20% - Accent2 14 25" xfId="3924"/>
    <cellStyle name="20% - Accent2 14 26" xfId="3925"/>
    <cellStyle name="20% - Accent2 14 27" xfId="3926"/>
    <cellStyle name="20% - Accent2 14 28" xfId="3927"/>
    <cellStyle name="20% - Accent2 14 29" xfId="3928"/>
    <cellStyle name="20% - Accent2 14 3" xfId="3929"/>
    <cellStyle name="20% - Accent2 14 30" xfId="3930"/>
    <cellStyle name="20% - Accent2 14 31" xfId="3931"/>
    <cellStyle name="20% - Accent2 14 32" xfId="3932"/>
    <cellStyle name="20% - Accent2 14 33" xfId="3933"/>
    <cellStyle name="20% - Accent2 14 34" xfId="3934"/>
    <cellStyle name="20% - Accent2 14 35" xfId="3935"/>
    <cellStyle name="20% - Accent2 14 36" xfId="3936"/>
    <cellStyle name="20% - Accent2 14 37" xfId="3937"/>
    <cellStyle name="20% - Accent2 14 38" xfId="3938"/>
    <cellStyle name="20% - Accent2 14 39" xfId="3939"/>
    <cellStyle name="20% - Accent2 14 4" xfId="3940"/>
    <cellStyle name="20% - Accent2 14 40" xfId="3941"/>
    <cellStyle name="20% - Accent2 14 41" xfId="3942"/>
    <cellStyle name="20% - Accent2 14 42" xfId="3943"/>
    <cellStyle name="20% - Accent2 14 43" xfId="3944"/>
    <cellStyle name="20% - Accent2 14 44" xfId="3945"/>
    <cellStyle name="20% - Accent2 14 45" xfId="3946"/>
    <cellStyle name="20% - Accent2 14 46" xfId="3947"/>
    <cellStyle name="20% - Accent2 14 47" xfId="3948"/>
    <cellStyle name="20% - Accent2 14 48" xfId="3949"/>
    <cellStyle name="20% - Accent2 14 49" xfId="3950"/>
    <cellStyle name="20% - Accent2 14 5" xfId="3951"/>
    <cellStyle name="20% - Accent2 14 50" xfId="3952"/>
    <cellStyle name="20% - Accent2 14 51" xfId="3953"/>
    <cellStyle name="20% - Accent2 14 52" xfId="3954"/>
    <cellStyle name="20% - Accent2 14 53" xfId="3955"/>
    <cellStyle name="20% - Accent2 14 54" xfId="3956"/>
    <cellStyle name="20% - Accent2 14 55" xfId="3957"/>
    <cellStyle name="20% - Accent2 14 56" xfId="3958"/>
    <cellStyle name="20% - Accent2 14 57" xfId="3959"/>
    <cellStyle name="20% - Accent2 14 58" xfId="3960"/>
    <cellStyle name="20% - Accent2 14 59" xfId="3961"/>
    <cellStyle name="20% - Accent2 14 6" xfId="3962"/>
    <cellStyle name="20% - Accent2 14 60" xfId="3963"/>
    <cellStyle name="20% - Accent2 14 61" xfId="3964"/>
    <cellStyle name="20% - Accent2 14 62" xfId="3965"/>
    <cellStyle name="20% - Accent2 14 63" xfId="3966"/>
    <cellStyle name="20% - Accent2 14 64" xfId="3967"/>
    <cellStyle name="20% - Accent2 14 65" xfId="3968"/>
    <cellStyle name="20% - Accent2 14 66" xfId="3969"/>
    <cellStyle name="20% - Accent2 14 67" xfId="3970"/>
    <cellStyle name="20% - Accent2 14 68" xfId="3971"/>
    <cellStyle name="20% - Accent2 14 69" xfId="3972"/>
    <cellStyle name="20% - Accent2 14 7" xfId="3973"/>
    <cellStyle name="20% - Accent2 14 70" xfId="3974"/>
    <cellStyle name="20% - Accent2 14 71" xfId="3975"/>
    <cellStyle name="20% - Accent2 14 72" xfId="3976"/>
    <cellStyle name="20% - Accent2 14 73" xfId="3977"/>
    <cellStyle name="20% - Accent2 14 74" xfId="3978"/>
    <cellStyle name="20% - Accent2 14 75" xfId="3979"/>
    <cellStyle name="20% - Accent2 14 76" xfId="3980"/>
    <cellStyle name="20% - Accent2 14 77" xfId="3981"/>
    <cellStyle name="20% - Accent2 14 78" xfId="3982"/>
    <cellStyle name="20% - Accent2 14 79" xfId="3983"/>
    <cellStyle name="20% - Accent2 14 8" xfId="3984"/>
    <cellStyle name="20% - Accent2 14 80" xfId="3985"/>
    <cellStyle name="20% - Accent2 14 81" xfId="3986"/>
    <cellStyle name="20% - Accent2 14 82" xfId="3987"/>
    <cellStyle name="20% - Accent2 14 83" xfId="3988"/>
    <cellStyle name="20% - Accent2 14 84" xfId="3989"/>
    <cellStyle name="20% - Accent2 14 85" xfId="3990"/>
    <cellStyle name="20% - Accent2 14 86" xfId="3991"/>
    <cellStyle name="20% - Accent2 14 87" xfId="3992"/>
    <cellStyle name="20% - Accent2 14 88" xfId="3993"/>
    <cellStyle name="20% - Accent2 14 89" xfId="3994"/>
    <cellStyle name="20% - Accent2 14 9" xfId="3995"/>
    <cellStyle name="20% - Accent2 14 90" xfId="3996"/>
    <cellStyle name="20% - Accent2 14 91" xfId="3997"/>
    <cellStyle name="20% - Accent2 14 92" xfId="3998"/>
    <cellStyle name="20% - Accent2 14 93" xfId="3999"/>
    <cellStyle name="20% - Accent2 14 94" xfId="4000"/>
    <cellStyle name="20% - Accent2 14 95" xfId="4001"/>
    <cellStyle name="20% - Accent2 14 96" xfId="4002"/>
    <cellStyle name="20% - Accent2 14 97" xfId="4003"/>
    <cellStyle name="20% - Accent2 14 98" xfId="4004"/>
    <cellStyle name="20% - Accent2 14 99" xfId="4005"/>
    <cellStyle name="20% - Accent2 140" xfId="4006"/>
    <cellStyle name="20% - Accent2 141" xfId="4007"/>
    <cellStyle name="20% - Accent2 142" xfId="4008"/>
    <cellStyle name="20% - Accent2 143" xfId="4009"/>
    <cellStyle name="20% - Accent2 144" xfId="4010"/>
    <cellStyle name="20% - Accent2 145" xfId="4011"/>
    <cellStyle name="20% - Accent2 146" xfId="4012"/>
    <cellStyle name="20% - Accent2 147" xfId="4013"/>
    <cellStyle name="20% - Accent2 148" xfId="4014"/>
    <cellStyle name="20% - Accent2 149" xfId="4015"/>
    <cellStyle name="20% - Accent2 15" xfId="4016"/>
    <cellStyle name="20% - Accent2 15 10" xfId="4017"/>
    <cellStyle name="20% - Accent2 15 100" xfId="4018"/>
    <cellStyle name="20% - Accent2 15 101" xfId="4019"/>
    <cellStyle name="20% - Accent2 15 102" xfId="4020"/>
    <cellStyle name="20% - Accent2 15 103" xfId="4021"/>
    <cellStyle name="20% - Accent2 15 104" xfId="4022"/>
    <cellStyle name="20% - Accent2 15 105" xfId="4023"/>
    <cellStyle name="20% - Accent2 15 106" xfId="4024"/>
    <cellStyle name="20% - Accent2 15 107" xfId="4025"/>
    <cellStyle name="20% - Accent2 15 108" xfId="4026"/>
    <cellStyle name="20% - Accent2 15 109" xfId="4027"/>
    <cellStyle name="20% - Accent2 15 11" xfId="4028"/>
    <cellStyle name="20% - Accent2 15 110" xfId="4029"/>
    <cellStyle name="20% - Accent2 15 111" xfId="4030"/>
    <cellStyle name="20% - Accent2 15 112" xfId="4031"/>
    <cellStyle name="20% - Accent2 15 113" xfId="4032"/>
    <cellStyle name="20% - Accent2 15 114" xfId="4033"/>
    <cellStyle name="20% - Accent2 15 115" xfId="4034"/>
    <cellStyle name="20% - Accent2 15 12" xfId="4035"/>
    <cellStyle name="20% - Accent2 15 13" xfId="4036"/>
    <cellStyle name="20% - Accent2 15 14" xfId="4037"/>
    <cellStyle name="20% - Accent2 15 15" xfId="4038"/>
    <cellStyle name="20% - Accent2 15 16" xfId="4039"/>
    <cellStyle name="20% - Accent2 15 17" xfId="4040"/>
    <cellStyle name="20% - Accent2 15 18" xfId="4041"/>
    <cellStyle name="20% - Accent2 15 19" xfId="4042"/>
    <cellStyle name="20% - Accent2 15 2" xfId="4043"/>
    <cellStyle name="20% - Accent2 15 20" xfId="4044"/>
    <cellStyle name="20% - Accent2 15 21" xfId="4045"/>
    <cellStyle name="20% - Accent2 15 22" xfId="4046"/>
    <cellStyle name="20% - Accent2 15 23" xfId="4047"/>
    <cellStyle name="20% - Accent2 15 24" xfId="4048"/>
    <cellStyle name="20% - Accent2 15 25" xfId="4049"/>
    <cellStyle name="20% - Accent2 15 26" xfId="4050"/>
    <cellStyle name="20% - Accent2 15 27" xfId="4051"/>
    <cellStyle name="20% - Accent2 15 28" xfId="4052"/>
    <cellStyle name="20% - Accent2 15 29" xfId="4053"/>
    <cellStyle name="20% - Accent2 15 3" xfId="4054"/>
    <cellStyle name="20% - Accent2 15 30" xfId="4055"/>
    <cellStyle name="20% - Accent2 15 31" xfId="4056"/>
    <cellStyle name="20% - Accent2 15 32" xfId="4057"/>
    <cellStyle name="20% - Accent2 15 33" xfId="4058"/>
    <cellStyle name="20% - Accent2 15 34" xfId="4059"/>
    <cellStyle name="20% - Accent2 15 35" xfId="4060"/>
    <cellStyle name="20% - Accent2 15 36" xfId="4061"/>
    <cellStyle name="20% - Accent2 15 37" xfId="4062"/>
    <cellStyle name="20% - Accent2 15 38" xfId="4063"/>
    <cellStyle name="20% - Accent2 15 39" xfId="4064"/>
    <cellStyle name="20% - Accent2 15 4" xfId="4065"/>
    <cellStyle name="20% - Accent2 15 40" xfId="4066"/>
    <cellStyle name="20% - Accent2 15 41" xfId="4067"/>
    <cellStyle name="20% - Accent2 15 42" xfId="4068"/>
    <cellStyle name="20% - Accent2 15 43" xfId="4069"/>
    <cellStyle name="20% - Accent2 15 44" xfId="4070"/>
    <cellStyle name="20% - Accent2 15 45" xfId="4071"/>
    <cellStyle name="20% - Accent2 15 46" xfId="4072"/>
    <cellStyle name="20% - Accent2 15 47" xfId="4073"/>
    <cellStyle name="20% - Accent2 15 48" xfId="4074"/>
    <cellStyle name="20% - Accent2 15 49" xfId="4075"/>
    <cellStyle name="20% - Accent2 15 5" xfId="4076"/>
    <cellStyle name="20% - Accent2 15 50" xfId="4077"/>
    <cellStyle name="20% - Accent2 15 51" xfId="4078"/>
    <cellStyle name="20% - Accent2 15 52" xfId="4079"/>
    <cellStyle name="20% - Accent2 15 53" xfId="4080"/>
    <cellStyle name="20% - Accent2 15 54" xfId="4081"/>
    <cellStyle name="20% - Accent2 15 55" xfId="4082"/>
    <cellStyle name="20% - Accent2 15 56" xfId="4083"/>
    <cellStyle name="20% - Accent2 15 57" xfId="4084"/>
    <cellStyle name="20% - Accent2 15 58" xfId="4085"/>
    <cellStyle name="20% - Accent2 15 59" xfId="4086"/>
    <cellStyle name="20% - Accent2 15 6" xfId="4087"/>
    <cellStyle name="20% - Accent2 15 60" xfId="4088"/>
    <cellStyle name="20% - Accent2 15 61" xfId="4089"/>
    <cellStyle name="20% - Accent2 15 62" xfId="4090"/>
    <cellStyle name="20% - Accent2 15 63" xfId="4091"/>
    <cellStyle name="20% - Accent2 15 64" xfId="4092"/>
    <cellStyle name="20% - Accent2 15 65" xfId="4093"/>
    <cellStyle name="20% - Accent2 15 66" xfId="4094"/>
    <cellStyle name="20% - Accent2 15 67" xfId="4095"/>
    <cellStyle name="20% - Accent2 15 68" xfId="4096"/>
    <cellStyle name="20% - Accent2 15 69" xfId="4097"/>
    <cellStyle name="20% - Accent2 15 7" xfId="4098"/>
    <cellStyle name="20% - Accent2 15 70" xfId="4099"/>
    <cellStyle name="20% - Accent2 15 71" xfId="4100"/>
    <cellStyle name="20% - Accent2 15 72" xfId="4101"/>
    <cellStyle name="20% - Accent2 15 73" xfId="4102"/>
    <cellStyle name="20% - Accent2 15 74" xfId="4103"/>
    <cellStyle name="20% - Accent2 15 75" xfId="4104"/>
    <cellStyle name="20% - Accent2 15 76" xfId="4105"/>
    <cellStyle name="20% - Accent2 15 77" xfId="4106"/>
    <cellStyle name="20% - Accent2 15 78" xfId="4107"/>
    <cellStyle name="20% - Accent2 15 79" xfId="4108"/>
    <cellStyle name="20% - Accent2 15 8" xfId="4109"/>
    <cellStyle name="20% - Accent2 15 80" xfId="4110"/>
    <cellStyle name="20% - Accent2 15 81" xfId="4111"/>
    <cellStyle name="20% - Accent2 15 82" xfId="4112"/>
    <cellStyle name="20% - Accent2 15 83" xfId="4113"/>
    <cellStyle name="20% - Accent2 15 84" xfId="4114"/>
    <cellStyle name="20% - Accent2 15 85" xfId="4115"/>
    <cellStyle name="20% - Accent2 15 86" xfId="4116"/>
    <cellStyle name="20% - Accent2 15 87" xfId="4117"/>
    <cellStyle name="20% - Accent2 15 88" xfId="4118"/>
    <cellStyle name="20% - Accent2 15 89" xfId="4119"/>
    <cellStyle name="20% - Accent2 15 9" xfId="4120"/>
    <cellStyle name="20% - Accent2 15 90" xfId="4121"/>
    <cellStyle name="20% - Accent2 15 91" xfId="4122"/>
    <cellStyle name="20% - Accent2 15 92" xfId="4123"/>
    <cellStyle name="20% - Accent2 15 93" xfId="4124"/>
    <cellStyle name="20% - Accent2 15 94" xfId="4125"/>
    <cellStyle name="20% - Accent2 15 95" xfId="4126"/>
    <cellStyle name="20% - Accent2 15 96" xfId="4127"/>
    <cellStyle name="20% - Accent2 15 97" xfId="4128"/>
    <cellStyle name="20% - Accent2 15 98" xfId="4129"/>
    <cellStyle name="20% - Accent2 15 99" xfId="4130"/>
    <cellStyle name="20% - Accent2 150" xfId="4131"/>
    <cellStyle name="20% - Accent2 151" xfId="4132"/>
    <cellStyle name="20% - Accent2 152" xfId="4133"/>
    <cellStyle name="20% - Accent2 153" xfId="4134"/>
    <cellStyle name="20% - Accent2 154" xfId="4135"/>
    <cellStyle name="20% - Accent2 155" xfId="4136"/>
    <cellStyle name="20% - Accent2 156" xfId="4137"/>
    <cellStyle name="20% - Accent2 157" xfId="4138"/>
    <cellStyle name="20% - Accent2 158" xfId="4139"/>
    <cellStyle name="20% - Accent2 159" xfId="4140"/>
    <cellStyle name="20% - Accent2 16" xfId="4141"/>
    <cellStyle name="20% - Accent2 16 10" xfId="4142"/>
    <cellStyle name="20% - Accent2 16 100" xfId="4143"/>
    <cellStyle name="20% - Accent2 16 101" xfId="4144"/>
    <cellStyle name="20% - Accent2 16 102" xfId="4145"/>
    <cellStyle name="20% - Accent2 16 103" xfId="4146"/>
    <cellStyle name="20% - Accent2 16 104" xfId="4147"/>
    <cellStyle name="20% - Accent2 16 105" xfId="4148"/>
    <cellStyle name="20% - Accent2 16 106" xfId="4149"/>
    <cellStyle name="20% - Accent2 16 107" xfId="4150"/>
    <cellStyle name="20% - Accent2 16 108" xfId="4151"/>
    <cellStyle name="20% - Accent2 16 109" xfId="4152"/>
    <cellStyle name="20% - Accent2 16 11" xfId="4153"/>
    <cellStyle name="20% - Accent2 16 110" xfId="4154"/>
    <cellStyle name="20% - Accent2 16 111" xfId="4155"/>
    <cellStyle name="20% - Accent2 16 112" xfId="4156"/>
    <cellStyle name="20% - Accent2 16 113" xfId="4157"/>
    <cellStyle name="20% - Accent2 16 114" xfId="4158"/>
    <cellStyle name="20% - Accent2 16 115" xfId="4159"/>
    <cellStyle name="20% - Accent2 16 12" xfId="4160"/>
    <cellStyle name="20% - Accent2 16 13" xfId="4161"/>
    <cellStyle name="20% - Accent2 16 14" xfId="4162"/>
    <cellStyle name="20% - Accent2 16 15" xfId="4163"/>
    <cellStyle name="20% - Accent2 16 16" xfId="4164"/>
    <cellStyle name="20% - Accent2 16 17" xfId="4165"/>
    <cellStyle name="20% - Accent2 16 18" xfId="4166"/>
    <cellStyle name="20% - Accent2 16 19" xfId="4167"/>
    <cellStyle name="20% - Accent2 16 2" xfId="4168"/>
    <cellStyle name="20% - Accent2 16 20" xfId="4169"/>
    <cellStyle name="20% - Accent2 16 21" xfId="4170"/>
    <cellStyle name="20% - Accent2 16 22" xfId="4171"/>
    <cellStyle name="20% - Accent2 16 23" xfId="4172"/>
    <cellStyle name="20% - Accent2 16 24" xfId="4173"/>
    <cellStyle name="20% - Accent2 16 25" xfId="4174"/>
    <cellStyle name="20% - Accent2 16 26" xfId="4175"/>
    <cellStyle name="20% - Accent2 16 27" xfId="4176"/>
    <cellStyle name="20% - Accent2 16 28" xfId="4177"/>
    <cellStyle name="20% - Accent2 16 29" xfId="4178"/>
    <cellStyle name="20% - Accent2 16 3" xfId="4179"/>
    <cellStyle name="20% - Accent2 16 30" xfId="4180"/>
    <cellStyle name="20% - Accent2 16 31" xfId="4181"/>
    <cellStyle name="20% - Accent2 16 32" xfId="4182"/>
    <cellStyle name="20% - Accent2 16 33" xfId="4183"/>
    <cellStyle name="20% - Accent2 16 34" xfId="4184"/>
    <cellStyle name="20% - Accent2 16 35" xfId="4185"/>
    <cellStyle name="20% - Accent2 16 36" xfId="4186"/>
    <cellStyle name="20% - Accent2 16 37" xfId="4187"/>
    <cellStyle name="20% - Accent2 16 38" xfId="4188"/>
    <cellStyle name="20% - Accent2 16 39" xfId="4189"/>
    <cellStyle name="20% - Accent2 16 4" xfId="4190"/>
    <cellStyle name="20% - Accent2 16 40" xfId="4191"/>
    <cellStyle name="20% - Accent2 16 41" xfId="4192"/>
    <cellStyle name="20% - Accent2 16 42" xfId="4193"/>
    <cellStyle name="20% - Accent2 16 43" xfId="4194"/>
    <cellStyle name="20% - Accent2 16 44" xfId="4195"/>
    <cellStyle name="20% - Accent2 16 45" xfId="4196"/>
    <cellStyle name="20% - Accent2 16 46" xfId="4197"/>
    <cellStyle name="20% - Accent2 16 47" xfId="4198"/>
    <cellStyle name="20% - Accent2 16 48" xfId="4199"/>
    <cellStyle name="20% - Accent2 16 49" xfId="4200"/>
    <cellStyle name="20% - Accent2 16 5" xfId="4201"/>
    <cellStyle name="20% - Accent2 16 50" xfId="4202"/>
    <cellStyle name="20% - Accent2 16 51" xfId="4203"/>
    <cellStyle name="20% - Accent2 16 52" xfId="4204"/>
    <cellStyle name="20% - Accent2 16 53" xfId="4205"/>
    <cellStyle name="20% - Accent2 16 54" xfId="4206"/>
    <cellStyle name="20% - Accent2 16 55" xfId="4207"/>
    <cellStyle name="20% - Accent2 16 56" xfId="4208"/>
    <cellStyle name="20% - Accent2 16 57" xfId="4209"/>
    <cellStyle name="20% - Accent2 16 58" xfId="4210"/>
    <cellStyle name="20% - Accent2 16 59" xfId="4211"/>
    <cellStyle name="20% - Accent2 16 6" xfId="4212"/>
    <cellStyle name="20% - Accent2 16 60" xfId="4213"/>
    <cellStyle name="20% - Accent2 16 61" xfId="4214"/>
    <cellStyle name="20% - Accent2 16 62" xfId="4215"/>
    <cellStyle name="20% - Accent2 16 63" xfId="4216"/>
    <cellStyle name="20% - Accent2 16 64" xfId="4217"/>
    <cellStyle name="20% - Accent2 16 65" xfId="4218"/>
    <cellStyle name="20% - Accent2 16 66" xfId="4219"/>
    <cellStyle name="20% - Accent2 16 67" xfId="4220"/>
    <cellStyle name="20% - Accent2 16 68" xfId="4221"/>
    <cellStyle name="20% - Accent2 16 69" xfId="4222"/>
    <cellStyle name="20% - Accent2 16 7" xfId="4223"/>
    <cellStyle name="20% - Accent2 16 70" xfId="4224"/>
    <cellStyle name="20% - Accent2 16 71" xfId="4225"/>
    <cellStyle name="20% - Accent2 16 72" xfId="4226"/>
    <cellStyle name="20% - Accent2 16 73" xfId="4227"/>
    <cellStyle name="20% - Accent2 16 74" xfId="4228"/>
    <cellStyle name="20% - Accent2 16 75" xfId="4229"/>
    <cellStyle name="20% - Accent2 16 76" xfId="4230"/>
    <cellStyle name="20% - Accent2 16 77" xfId="4231"/>
    <cellStyle name="20% - Accent2 16 78" xfId="4232"/>
    <cellStyle name="20% - Accent2 16 79" xfId="4233"/>
    <cellStyle name="20% - Accent2 16 8" xfId="4234"/>
    <cellStyle name="20% - Accent2 16 80" xfId="4235"/>
    <cellStyle name="20% - Accent2 16 81" xfId="4236"/>
    <cellStyle name="20% - Accent2 16 82" xfId="4237"/>
    <cellStyle name="20% - Accent2 16 83" xfId="4238"/>
    <cellStyle name="20% - Accent2 16 84" xfId="4239"/>
    <cellStyle name="20% - Accent2 16 85" xfId="4240"/>
    <cellStyle name="20% - Accent2 16 86" xfId="4241"/>
    <cellStyle name="20% - Accent2 16 87" xfId="4242"/>
    <cellStyle name="20% - Accent2 16 88" xfId="4243"/>
    <cellStyle name="20% - Accent2 16 89" xfId="4244"/>
    <cellStyle name="20% - Accent2 16 9" xfId="4245"/>
    <cellStyle name="20% - Accent2 16 90" xfId="4246"/>
    <cellStyle name="20% - Accent2 16 91" xfId="4247"/>
    <cellStyle name="20% - Accent2 16 92" xfId="4248"/>
    <cellStyle name="20% - Accent2 16 93" xfId="4249"/>
    <cellStyle name="20% - Accent2 16 94" xfId="4250"/>
    <cellStyle name="20% - Accent2 16 95" xfId="4251"/>
    <cellStyle name="20% - Accent2 16 96" xfId="4252"/>
    <cellStyle name="20% - Accent2 16 97" xfId="4253"/>
    <cellStyle name="20% - Accent2 16 98" xfId="4254"/>
    <cellStyle name="20% - Accent2 16 99" xfId="4255"/>
    <cellStyle name="20% - Accent2 160" xfId="4256"/>
    <cellStyle name="20% - Accent2 161" xfId="4257"/>
    <cellStyle name="20% - Accent2 162" xfId="4258"/>
    <cellStyle name="20% - Accent2 163" xfId="4259"/>
    <cellStyle name="20% - Accent2 164" xfId="4260"/>
    <cellStyle name="20% - Accent2 165" xfId="4261"/>
    <cellStyle name="20% - Accent2 166" xfId="4262"/>
    <cellStyle name="20% - Accent2 167" xfId="4263"/>
    <cellStyle name="20% - Accent2 168" xfId="4264"/>
    <cellStyle name="20% - Accent2 17" xfId="4265"/>
    <cellStyle name="20% - Accent2 17 10" xfId="4266"/>
    <cellStyle name="20% - Accent2 17 100" xfId="4267"/>
    <cellStyle name="20% - Accent2 17 101" xfId="4268"/>
    <cellStyle name="20% - Accent2 17 102" xfId="4269"/>
    <cellStyle name="20% - Accent2 17 103" xfId="4270"/>
    <cellStyle name="20% - Accent2 17 104" xfId="4271"/>
    <cellStyle name="20% - Accent2 17 105" xfId="4272"/>
    <cellStyle name="20% - Accent2 17 106" xfId="4273"/>
    <cellStyle name="20% - Accent2 17 107" xfId="4274"/>
    <cellStyle name="20% - Accent2 17 108" xfId="4275"/>
    <cellStyle name="20% - Accent2 17 109" xfId="4276"/>
    <cellStyle name="20% - Accent2 17 11" xfId="4277"/>
    <cellStyle name="20% - Accent2 17 110" xfId="4278"/>
    <cellStyle name="20% - Accent2 17 111" xfId="4279"/>
    <cellStyle name="20% - Accent2 17 112" xfId="4280"/>
    <cellStyle name="20% - Accent2 17 113" xfId="4281"/>
    <cellStyle name="20% - Accent2 17 114" xfId="4282"/>
    <cellStyle name="20% - Accent2 17 115" xfId="4283"/>
    <cellStyle name="20% - Accent2 17 12" xfId="4284"/>
    <cellStyle name="20% - Accent2 17 13" xfId="4285"/>
    <cellStyle name="20% - Accent2 17 14" xfId="4286"/>
    <cellStyle name="20% - Accent2 17 15" xfId="4287"/>
    <cellStyle name="20% - Accent2 17 16" xfId="4288"/>
    <cellStyle name="20% - Accent2 17 17" xfId="4289"/>
    <cellStyle name="20% - Accent2 17 18" xfId="4290"/>
    <cellStyle name="20% - Accent2 17 19" xfId="4291"/>
    <cellStyle name="20% - Accent2 17 2" xfId="4292"/>
    <cellStyle name="20% - Accent2 17 20" xfId="4293"/>
    <cellStyle name="20% - Accent2 17 21" xfId="4294"/>
    <cellStyle name="20% - Accent2 17 22" xfId="4295"/>
    <cellStyle name="20% - Accent2 17 23" xfId="4296"/>
    <cellStyle name="20% - Accent2 17 24" xfId="4297"/>
    <cellStyle name="20% - Accent2 17 25" xfId="4298"/>
    <cellStyle name="20% - Accent2 17 26" xfId="4299"/>
    <cellStyle name="20% - Accent2 17 27" xfId="4300"/>
    <cellStyle name="20% - Accent2 17 28" xfId="4301"/>
    <cellStyle name="20% - Accent2 17 29" xfId="4302"/>
    <cellStyle name="20% - Accent2 17 3" xfId="4303"/>
    <cellStyle name="20% - Accent2 17 30" xfId="4304"/>
    <cellStyle name="20% - Accent2 17 31" xfId="4305"/>
    <cellStyle name="20% - Accent2 17 32" xfId="4306"/>
    <cellStyle name="20% - Accent2 17 33" xfId="4307"/>
    <cellStyle name="20% - Accent2 17 34" xfId="4308"/>
    <cellStyle name="20% - Accent2 17 35" xfId="4309"/>
    <cellStyle name="20% - Accent2 17 36" xfId="4310"/>
    <cellStyle name="20% - Accent2 17 37" xfId="4311"/>
    <cellStyle name="20% - Accent2 17 38" xfId="4312"/>
    <cellStyle name="20% - Accent2 17 39" xfId="4313"/>
    <cellStyle name="20% - Accent2 17 4" xfId="4314"/>
    <cellStyle name="20% - Accent2 17 40" xfId="4315"/>
    <cellStyle name="20% - Accent2 17 41" xfId="4316"/>
    <cellStyle name="20% - Accent2 17 42" xfId="4317"/>
    <cellStyle name="20% - Accent2 17 43" xfId="4318"/>
    <cellStyle name="20% - Accent2 17 44" xfId="4319"/>
    <cellStyle name="20% - Accent2 17 45" xfId="4320"/>
    <cellStyle name="20% - Accent2 17 46" xfId="4321"/>
    <cellStyle name="20% - Accent2 17 47" xfId="4322"/>
    <cellStyle name="20% - Accent2 17 48" xfId="4323"/>
    <cellStyle name="20% - Accent2 17 49" xfId="4324"/>
    <cellStyle name="20% - Accent2 17 5" xfId="4325"/>
    <cellStyle name="20% - Accent2 17 50" xfId="4326"/>
    <cellStyle name="20% - Accent2 17 51" xfId="4327"/>
    <cellStyle name="20% - Accent2 17 52" xfId="4328"/>
    <cellStyle name="20% - Accent2 17 53" xfId="4329"/>
    <cellStyle name="20% - Accent2 17 54" xfId="4330"/>
    <cellStyle name="20% - Accent2 17 55" xfId="4331"/>
    <cellStyle name="20% - Accent2 17 56" xfId="4332"/>
    <cellStyle name="20% - Accent2 17 57" xfId="4333"/>
    <cellStyle name="20% - Accent2 17 58" xfId="4334"/>
    <cellStyle name="20% - Accent2 17 59" xfId="4335"/>
    <cellStyle name="20% - Accent2 17 6" xfId="4336"/>
    <cellStyle name="20% - Accent2 17 60" xfId="4337"/>
    <cellStyle name="20% - Accent2 17 61" xfId="4338"/>
    <cellStyle name="20% - Accent2 17 62" xfId="4339"/>
    <cellStyle name="20% - Accent2 17 63" xfId="4340"/>
    <cellStyle name="20% - Accent2 17 64" xfId="4341"/>
    <cellStyle name="20% - Accent2 17 65" xfId="4342"/>
    <cellStyle name="20% - Accent2 17 66" xfId="4343"/>
    <cellStyle name="20% - Accent2 17 67" xfId="4344"/>
    <cellStyle name="20% - Accent2 17 68" xfId="4345"/>
    <cellStyle name="20% - Accent2 17 69" xfId="4346"/>
    <cellStyle name="20% - Accent2 17 7" xfId="4347"/>
    <cellStyle name="20% - Accent2 17 70" xfId="4348"/>
    <cellStyle name="20% - Accent2 17 71" xfId="4349"/>
    <cellStyle name="20% - Accent2 17 72" xfId="4350"/>
    <cellStyle name="20% - Accent2 17 73" xfId="4351"/>
    <cellStyle name="20% - Accent2 17 74" xfId="4352"/>
    <cellStyle name="20% - Accent2 17 75" xfId="4353"/>
    <cellStyle name="20% - Accent2 17 76" xfId="4354"/>
    <cellStyle name="20% - Accent2 17 77" xfId="4355"/>
    <cellStyle name="20% - Accent2 17 78" xfId="4356"/>
    <cellStyle name="20% - Accent2 17 79" xfId="4357"/>
    <cellStyle name="20% - Accent2 17 8" xfId="4358"/>
    <cellStyle name="20% - Accent2 17 80" xfId="4359"/>
    <cellStyle name="20% - Accent2 17 81" xfId="4360"/>
    <cellStyle name="20% - Accent2 17 82" xfId="4361"/>
    <cellStyle name="20% - Accent2 17 83" xfId="4362"/>
    <cellStyle name="20% - Accent2 17 84" xfId="4363"/>
    <cellStyle name="20% - Accent2 17 85" xfId="4364"/>
    <cellStyle name="20% - Accent2 17 86" xfId="4365"/>
    <cellStyle name="20% - Accent2 17 87" xfId="4366"/>
    <cellStyle name="20% - Accent2 17 88" xfId="4367"/>
    <cellStyle name="20% - Accent2 17 89" xfId="4368"/>
    <cellStyle name="20% - Accent2 17 9" xfId="4369"/>
    <cellStyle name="20% - Accent2 17 90" xfId="4370"/>
    <cellStyle name="20% - Accent2 17 91" xfId="4371"/>
    <cellStyle name="20% - Accent2 17 92" xfId="4372"/>
    <cellStyle name="20% - Accent2 17 93" xfId="4373"/>
    <cellStyle name="20% - Accent2 17 94" xfId="4374"/>
    <cellStyle name="20% - Accent2 17 95" xfId="4375"/>
    <cellStyle name="20% - Accent2 17 96" xfId="4376"/>
    <cellStyle name="20% - Accent2 17 97" xfId="4377"/>
    <cellStyle name="20% - Accent2 17 98" xfId="4378"/>
    <cellStyle name="20% - Accent2 17 99" xfId="4379"/>
    <cellStyle name="20% - Accent2 18" xfId="4380"/>
    <cellStyle name="20% - Accent2 18 10" xfId="4381"/>
    <cellStyle name="20% - Accent2 18 100" xfId="4382"/>
    <cellStyle name="20% - Accent2 18 101" xfId="4383"/>
    <cellStyle name="20% - Accent2 18 102" xfId="4384"/>
    <cellStyle name="20% - Accent2 18 103" xfId="4385"/>
    <cellStyle name="20% - Accent2 18 104" xfId="4386"/>
    <cellStyle name="20% - Accent2 18 105" xfId="4387"/>
    <cellStyle name="20% - Accent2 18 106" xfId="4388"/>
    <cellStyle name="20% - Accent2 18 107" xfId="4389"/>
    <cellStyle name="20% - Accent2 18 108" xfId="4390"/>
    <cellStyle name="20% - Accent2 18 109" xfId="4391"/>
    <cellStyle name="20% - Accent2 18 11" xfId="4392"/>
    <cellStyle name="20% - Accent2 18 110" xfId="4393"/>
    <cellStyle name="20% - Accent2 18 111" xfId="4394"/>
    <cellStyle name="20% - Accent2 18 112" xfId="4395"/>
    <cellStyle name="20% - Accent2 18 113" xfId="4396"/>
    <cellStyle name="20% - Accent2 18 114" xfId="4397"/>
    <cellStyle name="20% - Accent2 18 115" xfId="4398"/>
    <cellStyle name="20% - Accent2 18 12" xfId="4399"/>
    <cellStyle name="20% - Accent2 18 13" xfId="4400"/>
    <cellStyle name="20% - Accent2 18 14" xfId="4401"/>
    <cellStyle name="20% - Accent2 18 15" xfId="4402"/>
    <cellStyle name="20% - Accent2 18 16" xfId="4403"/>
    <cellStyle name="20% - Accent2 18 17" xfId="4404"/>
    <cellStyle name="20% - Accent2 18 18" xfId="4405"/>
    <cellStyle name="20% - Accent2 18 19" xfId="4406"/>
    <cellStyle name="20% - Accent2 18 2" xfId="4407"/>
    <cellStyle name="20% - Accent2 18 20" xfId="4408"/>
    <cellStyle name="20% - Accent2 18 21" xfId="4409"/>
    <cellStyle name="20% - Accent2 18 22" xfId="4410"/>
    <cellStyle name="20% - Accent2 18 23" xfId="4411"/>
    <cellStyle name="20% - Accent2 18 24" xfId="4412"/>
    <cellStyle name="20% - Accent2 18 25" xfId="4413"/>
    <cellStyle name="20% - Accent2 18 26" xfId="4414"/>
    <cellStyle name="20% - Accent2 18 27" xfId="4415"/>
    <cellStyle name="20% - Accent2 18 28" xfId="4416"/>
    <cellStyle name="20% - Accent2 18 29" xfId="4417"/>
    <cellStyle name="20% - Accent2 18 3" xfId="4418"/>
    <cellStyle name="20% - Accent2 18 30" xfId="4419"/>
    <cellStyle name="20% - Accent2 18 31" xfId="4420"/>
    <cellStyle name="20% - Accent2 18 32" xfId="4421"/>
    <cellStyle name="20% - Accent2 18 33" xfId="4422"/>
    <cellStyle name="20% - Accent2 18 34" xfId="4423"/>
    <cellStyle name="20% - Accent2 18 35" xfId="4424"/>
    <cellStyle name="20% - Accent2 18 36" xfId="4425"/>
    <cellStyle name="20% - Accent2 18 37" xfId="4426"/>
    <cellStyle name="20% - Accent2 18 38" xfId="4427"/>
    <cellStyle name="20% - Accent2 18 39" xfId="4428"/>
    <cellStyle name="20% - Accent2 18 4" xfId="4429"/>
    <cellStyle name="20% - Accent2 18 40" xfId="4430"/>
    <cellStyle name="20% - Accent2 18 41" xfId="4431"/>
    <cellStyle name="20% - Accent2 18 42" xfId="4432"/>
    <cellStyle name="20% - Accent2 18 43" xfId="4433"/>
    <cellStyle name="20% - Accent2 18 44" xfId="4434"/>
    <cellStyle name="20% - Accent2 18 45" xfId="4435"/>
    <cellStyle name="20% - Accent2 18 46" xfId="4436"/>
    <cellStyle name="20% - Accent2 18 47" xfId="4437"/>
    <cellStyle name="20% - Accent2 18 48" xfId="4438"/>
    <cellStyle name="20% - Accent2 18 49" xfId="4439"/>
    <cellStyle name="20% - Accent2 18 5" xfId="4440"/>
    <cellStyle name="20% - Accent2 18 50" xfId="4441"/>
    <cellStyle name="20% - Accent2 18 51" xfId="4442"/>
    <cellStyle name="20% - Accent2 18 52" xfId="4443"/>
    <cellStyle name="20% - Accent2 18 53" xfId="4444"/>
    <cellStyle name="20% - Accent2 18 54" xfId="4445"/>
    <cellStyle name="20% - Accent2 18 55" xfId="4446"/>
    <cellStyle name="20% - Accent2 18 56" xfId="4447"/>
    <cellStyle name="20% - Accent2 18 57" xfId="4448"/>
    <cellStyle name="20% - Accent2 18 58" xfId="4449"/>
    <cellStyle name="20% - Accent2 18 59" xfId="4450"/>
    <cellStyle name="20% - Accent2 18 6" xfId="4451"/>
    <cellStyle name="20% - Accent2 18 60" xfId="4452"/>
    <cellStyle name="20% - Accent2 18 61" xfId="4453"/>
    <cellStyle name="20% - Accent2 18 62" xfId="4454"/>
    <cellStyle name="20% - Accent2 18 63" xfId="4455"/>
    <cellStyle name="20% - Accent2 18 64" xfId="4456"/>
    <cellStyle name="20% - Accent2 18 65" xfId="4457"/>
    <cellStyle name="20% - Accent2 18 66" xfId="4458"/>
    <cellStyle name="20% - Accent2 18 67" xfId="4459"/>
    <cellStyle name="20% - Accent2 18 68" xfId="4460"/>
    <cellStyle name="20% - Accent2 18 69" xfId="4461"/>
    <cellStyle name="20% - Accent2 18 7" xfId="4462"/>
    <cellStyle name="20% - Accent2 18 70" xfId="4463"/>
    <cellStyle name="20% - Accent2 18 71" xfId="4464"/>
    <cellStyle name="20% - Accent2 18 72" xfId="4465"/>
    <cellStyle name="20% - Accent2 18 73" xfId="4466"/>
    <cellStyle name="20% - Accent2 18 74" xfId="4467"/>
    <cellStyle name="20% - Accent2 18 75" xfId="4468"/>
    <cellStyle name="20% - Accent2 18 76" xfId="4469"/>
    <cellStyle name="20% - Accent2 18 77" xfId="4470"/>
    <cellStyle name="20% - Accent2 18 78" xfId="4471"/>
    <cellStyle name="20% - Accent2 18 79" xfId="4472"/>
    <cellStyle name="20% - Accent2 18 8" xfId="4473"/>
    <cellStyle name="20% - Accent2 18 80" xfId="4474"/>
    <cellStyle name="20% - Accent2 18 81" xfId="4475"/>
    <cellStyle name="20% - Accent2 18 82" xfId="4476"/>
    <cellStyle name="20% - Accent2 18 83" xfId="4477"/>
    <cellStyle name="20% - Accent2 18 84" xfId="4478"/>
    <cellStyle name="20% - Accent2 18 85" xfId="4479"/>
    <cellStyle name="20% - Accent2 18 86" xfId="4480"/>
    <cellStyle name="20% - Accent2 18 87" xfId="4481"/>
    <cellStyle name="20% - Accent2 18 88" xfId="4482"/>
    <cellStyle name="20% - Accent2 18 89" xfId="4483"/>
    <cellStyle name="20% - Accent2 18 9" xfId="4484"/>
    <cellStyle name="20% - Accent2 18 90" xfId="4485"/>
    <cellStyle name="20% - Accent2 18 91" xfId="4486"/>
    <cellStyle name="20% - Accent2 18 92" xfId="4487"/>
    <cellStyle name="20% - Accent2 18 93" xfId="4488"/>
    <cellStyle name="20% - Accent2 18 94" xfId="4489"/>
    <cellStyle name="20% - Accent2 18 95" xfId="4490"/>
    <cellStyle name="20% - Accent2 18 96" xfId="4491"/>
    <cellStyle name="20% - Accent2 18 97" xfId="4492"/>
    <cellStyle name="20% - Accent2 18 98" xfId="4493"/>
    <cellStyle name="20% - Accent2 18 99" xfId="4494"/>
    <cellStyle name="20% - Accent2 19" xfId="4495"/>
    <cellStyle name="20% - Accent2 19 10" xfId="4496"/>
    <cellStyle name="20% - Accent2 19 100" xfId="4497"/>
    <cellStyle name="20% - Accent2 19 101" xfId="4498"/>
    <cellStyle name="20% - Accent2 19 102" xfId="4499"/>
    <cellStyle name="20% - Accent2 19 103" xfId="4500"/>
    <cellStyle name="20% - Accent2 19 104" xfId="4501"/>
    <cellStyle name="20% - Accent2 19 105" xfId="4502"/>
    <cellStyle name="20% - Accent2 19 106" xfId="4503"/>
    <cellStyle name="20% - Accent2 19 107" xfId="4504"/>
    <cellStyle name="20% - Accent2 19 108" xfId="4505"/>
    <cellStyle name="20% - Accent2 19 109" xfId="4506"/>
    <cellStyle name="20% - Accent2 19 11" xfId="4507"/>
    <cellStyle name="20% - Accent2 19 110" xfId="4508"/>
    <cellStyle name="20% - Accent2 19 111" xfId="4509"/>
    <cellStyle name="20% - Accent2 19 112" xfId="4510"/>
    <cellStyle name="20% - Accent2 19 113" xfId="4511"/>
    <cellStyle name="20% - Accent2 19 114" xfId="4512"/>
    <cellStyle name="20% - Accent2 19 115" xfId="4513"/>
    <cellStyle name="20% - Accent2 19 12" xfId="4514"/>
    <cellStyle name="20% - Accent2 19 13" xfId="4515"/>
    <cellStyle name="20% - Accent2 19 14" xfId="4516"/>
    <cellStyle name="20% - Accent2 19 15" xfId="4517"/>
    <cellStyle name="20% - Accent2 19 16" xfId="4518"/>
    <cellStyle name="20% - Accent2 19 17" xfId="4519"/>
    <cellStyle name="20% - Accent2 19 18" xfId="4520"/>
    <cellStyle name="20% - Accent2 19 19" xfId="4521"/>
    <cellStyle name="20% - Accent2 19 2" xfId="4522"/>
    <cellStyle name="20% - Accent2 19 20" xfId="4523"/>
    <cellStyle name="20% - Accent2 19 21" xfId="4524"/>
    <cellStyle name="20% - Accent2 19 22" xfId="4525"/>
    <cellStyle name="20% - Accent2 19 23" xfId="4526"/>
    <cellStyle name="20% - Accent2 19 24" xfId="4527"/>
    <cellStyle name="20% - Accent2 19 25" xfId="4528"/>
    <cellStyle name="20% - Accent2 19 26" xfId="4529"/>
    <cellStyle name="20% - Accent2 19 27" xfId="4530"/>
    <cellStyle name="20% - Accent2 19 28" xfId="4531"/>
    <cellStyle name="20% - Accent2 19 29" xfId="4532"/>
    <cellStyle name="20% - Accent2 19 3" xfId="4533"/>
    <cellStyle name="20% - Accent2 19 30" xfId="4534"/>
    <cellStyle name="20% - Accent2 19 31" xfId="4535"/>
    <cellStyle name="20% - Accent2 19 32" xfId="4536"/>
    <cellStyle name="20% - Accent2 19 33" xfId="4537"/>
    <cellStyle name="20% - Accent2 19 34" xfId="4538"/>
    <cellStyle name="20% - Accent2 19 35" xfId="4539"/>
    <cellStyle name="20% - Accent2 19 36" xfId="4540"/>
    <cellStyle name="20% - Accent2 19 37" xfId="4541"/>
    <cellStyle name="20% - Accent2 19 38" xfId="4542"/>
    <cellStyle name="20% - Accent2 19 39" xfId="4543"/>
    <cellStyle name="20% - Accent2 19 4" xfId="4544"/>
    <cellStyle name="20% - Accent2 19 40" xfId="4545"/>
    <cellStyle name="20% - Accent2 19 41" xfId="4546"/>
    <cellStyle name="20% - Accent2 19 42" xfId="4547"/>
    <cellStyle name="20% - Accent2 19 43" xfId="4548"/>
    <cellStyle name="20% - Accent2 19 44" xfId="4549"/>
    <cellStyle name="20% - Accent2 19 45" xfId="4550"/>
    <cellStyle name="20% - Accent2 19 46" xfId="4551"/>
    <cellStyle name="20% - Accent2 19 47" xfId="4552"/>
    <cellStyle name="20% - Accent2 19 48" xfId="4553"/>
    <cellStyle name="20% - Accent2 19 49" xfId="4554"/>
    <cellStyle name="20% - Accent2 19 5" xfId="4555"/>
    <cellStyle name="20% - Accent2 19 50" xfId="4556"/>
    <cellStyle name="20% - Accent2 19 51" xfId="4557"/>
    <cellStyle name="20% - Accent2 19 52" xfId="4558"/>
    <cellStyle name="20% - Accent2 19 53" xfId="4559"/>
    <cellStyle name="20% - Accent2 19 54" xfId="4560"/>
    <cellStyle name="20% - Accent2 19 55" xfId="4561"/>
    <cellStyle name="20% - Accent2 19 56" xfId="4562"/>
    <cellStyle name="20% - Accent2 19 57" xfId="4563"/>
    <cellStyle name="20% - Accent2 19 58" xfId="4564"/>
    <cellStyle name="20% - Accent2 19 59" xfId="4565"/>
    <cellStyle name="20% - Accent2 19 6" xfId="4566"/>
    <cellStyle name="20% - Accent2 19 60" xfId="4567"/>
    <cellStyle name="20% - Accent2 19 61" xfId="4568"/>
    <cellStyle name="20% - Accent2 19 62" xfId="4569"/>
    <cellStyle name="20% - Accent2 19 63" xfId="4570"/>
    <cellStyle name="20% - Accent2 19 64" xfId="4571"/>
    <cellStyle name="20% - Accent2 19 65" xfId="4572"/>
    <cellStyle name="20% - Accent2 19 66" xfId="4573"/>
    <cellStyle name="20% - Accent2 19 67" xfId="4574"/>
    <cellStyle name="20% - Accent2 19 68" xfId="4575"/>
    <cellStyle name="20% - Accent2 19 69" xfId="4576"/>
    <cellStyle name="20% - Accent2 19 7" xfId="4577"/>
    <cellStyle name="20% - Accent2 19 70" xfId="4578"/>
    <cellStyle name="20% - Accent2 19 71" xfId="4579"/>
    <cellStyle name="20% - Accent2 19 72" xfId="4580"/>
    <cellStyle name="20% - Accent2 19 73" xfId="4581"/>
    <cellStyle name="20% - Accent2 19 74" xfId="4582"/>
    <cellStyle name="20% - Accent2 19 75" xfId="4583"/>
    <cellStyle name="20% - Accent2 19 76" xfId="4584"/>
    <cellStyle name="20% - Accent2 19 77" xfId="4585"/>
    <cellStyle name="20% - Accent2 19 78" xfId="4586"/>
    <cellStyle name="20% - Accent2 19 79" xfId="4587"/>
    <cellStyle name="20% - Accent2 19 8" xfId="4588"/>
    <cellStyle name="20% - Accent2 19 80" xfId="4589"/>
    <cellStyle name="20% - Accent2 19 81" xfId="4590"/>
    <cellStyle name="20% - Accent2 19 82" xfId="4591"/>
    <cellStyle name="20% - Accent2 19 83" xfId="4592"/>
    <cellStyle name="20% - Accent2 19 84" xfId="4593"/>
    <cellStyle name="20% - Accent2 19 85" xfId="4594"/>
    <cellStyle name="20% - Accent2 19 86" xfId="4595"/>
    <cellStyle name="20% - Accent2 19 87" xfId="4596"/>
    <cellStyle name="20% - Accent2 19 88" xfId="4597"/>
    <cellStyle name="20% - Accent2 19 89" xfId="4598"/>
    <cellStyle name="20% - Accent2 19 9" xfId="4599"/>
    <cellStyle name="20% - Accent2 19 90" xfId="4600"/>
    <cellStyle name="20% - Accent2 19 91" xfId="4601"/>
    <cellStyle name="20% - Accent2 19 92" xfId="4602"/>
    <cellStyle name="20% - Accent2 19 93" xfId="4603"/>
    <cellStyle name="20% - Accent2 19 94" xfId="4604"/>
    <cellStyle name="20% - Accent2 19 95" xfId="4605"/>
    <cellStyle name="20% - Accent2 19 96" xfId="4606"/>
    <cellStyle name="20% - Accent2 19 97" xfId="4607"/>
    <cellStyle name="20% - Accent2 19 98" xfId="4608"/>
    <cellStyle name="20% - Accent2 19 99" xfId="4609"/>
    <cellStyle name="20% - Accent2 2" xfId="52"/>
    <cellStyle name="20% - Accent2 2 10" xfId="4610"/>
    <cellStyle name="20% - Accent2 2 100" xfId="4611"/>
    <cellStyle name="20% - Accent2 2 101" xfId="4612"/>
    <cellStyle name="20% - Accent2 2 102" xfId="4613"/>
    <cellStyle name="20% - Accent2 2 103" xfId="4614"/>
    <cellStyle name="20% - Accent2 2 104" xfId="4615"/>
    <cellStyle name="20% - Accent2 2 105" xfId="4616"/>
    <cellStyle name="20% - Accent2 2 106" xfId="4617"/>
    <cellStyle name="20% - Accent2 2 107" xfId="4618"/>
    <cellStyle name="20% - Accent2 2 108" xfId="4619"/>
    <cellStyle name="20% - Accent2 2 109" xfId="4620"/>
    <cellStyle name="20% - Accent2 2 11" xfId="4621"/>
    <cellStyle name="20% - Accent2 2 110" xfId="4622"/>
    <cellStyle name="20% - Accent2 2 111" xfId="4623"/>
    <cellStyle name="20% - Accent2 2 112" xfId="4624"/>
    <cellStyle name="20% - Accent2 2 113" xfId="4625"/>
    <cellStyle name="20% - Accent2 2 114" xfId="4626"/>
    <cellStyle name="20% - Accent2 2 115" xfId="4627"/>
    <cellStyle name="20% - Accent2 2 116" xfId="4628"/>
    <cellStyle name="20% - Accent2 2 117" xfId="4629"/>
    <cellStyle name="20% - Accent2 2 118" xfId="4630"/>
    <cellStyle name="20% - Accent2 2 12" xfId="4631"/>
    <cellStyle name="20% - Accent2 2 13" xfId="4632"/>
    <cellStyle name="20% - Accent2 2 14" xfId="4633"/>
    <cellStyle name="20% - Accent2 2 15" xfId="4634"/>
    <cellStyle name="20% - Accent2 2 16" xfId="4635"/>
    <cellStyle name="20% - Accent2 2 17" xfId="4636"/>
    <cellStyle name="20% - Accent2 2 18" xfId="4637"/>
    <cellStyle name="20% - Accent2 2 19" xfId="4638"/>
    <cellStyle name="20% - Accent2 2 2" xfId="4639"/>
    <cellStyle name="20% - Accent2 2 2 10" xfId="4640"/>
    <cellStyle name="20% - Accent2 2 2 100" xfId="4641"/>
    <cellStyle name="20% - Accent2 2 2 101" xfId="4642"/>
    <cellStyle name="20% - Accent2 2 2 102" xfId="4643"/>
    <cellStyle name="20% - Accent2 2 2 103" xfId="4644"/>
    <cellStyle name="20% - Accent2 2 2 104" xfId="4645"/>
    <cellStyle name="20% - Accent2 2 2 105" xfId="4646"/>
    <cellStyle name="20% - Accent2 2 2 106" xfId="4647"/>
    <cellStyle name="20% - Accent2 2 2 107" xfId="4648"/>
    <cellStyle name="20% - Accent2 2 2 108" xfId="4649"/>
    <cellStyle name="20% - Accent2 2 2 109" xfId="4650"/>
    <cellStyle name="20% - Accent2 2 2 11" xfId="4651"/>
    <cellStyle name="20% - Accent2 2 2 110" xfId="4652"/>
    <cellStyle name="20% - Accent2 2 2 111" xfId="4653"/>
    <cellStyle name="20% - Accent2 2 2 112" xfId="4654"/>
    <cellStyle name="20% - Accent2 2 2 113" xfId="4655"/>
    <cellStyle name="20% - Accent2 2 2 114" xfId="4656"/>
    <cellStyle name="20% - Accent2 2 2 115" xfId="4657"/>
    <cellStyle name="20% - Accent2 2 2 12" xfId="4658"/>
    <cellStyle name="20% - Accent2 2 2 13" xfId="4659"/>
    <cellStyle name="20% - Accent2 2 2 14" xfId="4660"/>
    <cellStyle name="20% - Accent2 2 2 15" xfId="4661"/>
    <cellStyle name="20% - Accent2 2 2 16" xfId="4662"/>
    <cellStyle name="20% - Accent2 2 2 17" xfId="4663"/>
    <cellStyle name="20% - Accent2 2 2 18" xfId="4664"/>
    <cellStyle name="20% - Accent2 2 2 19" xfId="4665"/>
    <cellStyle name="20% - Accent2 2 2 2" xfId="4666"/>
    <cellStyle name="20% - Accent2 2 2 20" xfId="4667"/>
    <cellStyle name="20% - Accent2 2 2 21" xfId="4668"/>
    <cellStyle name="20% - Accent2 2 2 22" xfId="4669"/>
    <cellStyle name="20% - Accent2 2 2 23" xfId="4670"/>
    <cellStyle name="20% - Accent2 2 2 24" xfId="4671"/>
    <cellStyle name="20% - Accent2 2 2 25" xfId="4672"/>
    <cellStyle name="20% - Accent2 2 2 26" xfId="4673"/>
    <cellStyle name="20% - Accent2 2 2 27" xfId="4674"/>
    <cellStyle name="20% - Accent2 2 2 28" xfId="4675"/>
    <cellStyle name="20% - Accent2 2 2 29" xfId="4676"/>
    <cellStyle name="20% - Accent2 2 2 3" xfId="4677"/>
    <cellStyle name="20% - Accent2 2 2 30" xfId="4678"/>
    <cellStyle name="20% - Accent2 2 2 31" xfId="4679"/>
    <cellStyle name="20% - Accent2 2 2 32" xfId="4680"/>
    <cellStyle name="20% - Accent2 2 2 33" xfId="4681"/>
    <cellStyle name="20% - Accent2 2 2 34" xfId="4682"/>
    <cellStyle name="20% - Accent2 2 2 35" xfId="4683"/>
    <cellStyle name="20% - Accent2 2 2 36" xfId="4684"/>
    <cellStyle name="20% - Accent2 2 2 37" xfId="4685"/>
    <cellStyle name="20% - Accent2 2 2 38" xfId="4686"/>
    <cellStyle name="20% - Accent2 2 2 39" xfId="4687"/>
    <cellStyle name="20% - Accent2 2 2 4" xfId="4688"/>
    <cellStyle name="20% - Accent2 2 2 40" xfId="4689"/>
    <cellStyle name="20% - Accent2 2 2 41" xfId="4690"/>
    <cellStyle name="20% - Accent2 2 2 42" xfId="4691"/>
    <cellStyle name="20% - Accent2 2 2 43" xfId="4692"/>
    <cellStyle name="20% - Accent2 2 2 44" xfId="4693"/>
    <cellStyle name="20% - Accent2 2 2 45" xfId="4694"/>
    <cellStyle name="20% - Accent2 2 2 46" xfId="4695"/>
    <cellStyle name="20% - Accent2 2 2 47" xfId="4696"/>
    <cellStyle name="20% - Accent2 2 2 48" xfId="4697"/>
    <cellStyle name="20% - Accent2 2 2 49" xfId="4698"/>
    <cellStyle name="20% - Accent2 2 2 5" xfId="4699"/>
    <cellStyle name="20% - Accent2 2 2 50" xfId="4700"/>
    <cellStyle name="20% - Accent2 2 2 51" xfId="4701"/>
    <cellStyle name="20% - Accent2 2 2 52" xfId="4702"/>
    <cellStyle name="20% - Accent2 2 2 53" xfId="4703"/>
    <cellStyle name="20% - Accent2 2 2 54" xfId="4704"/>
    <cellStyle name="20% - Accent2 2 2 55" xfId="4705"/>
    <cellStyle name="20% - Accent2 2 2 56" xfId="4706"/>
    <cellStyle name="20% - Accent2 2 2 57" xfId="4707"/>
    <cellStyle name="20% - Accent2 2 2 58" xfId="4708"/>
    <cellStyle name="20% - Accent2 2 2 59" xfId="4709"/>
    <cellStyle name="20% - Accent2 2 2 6" xfId="4710"/>
    <cellStyle name="20% - Accent2 2 2 60" xfId="4711"/>
    <cellStyle name="20% - Accent2 2 2 61" xfId="4712"/>
    <cellStyle name="20% - Accent2 2 2 62" xfId="4713"/>
    <cellStyle name="20% - Accent2 2 2 63" xfId="4714"/>
    <cellStyle name="20% - Accent2 2 2 64" xfId="4715"/>
    <cellStyle name="20% - Accent2 2 2 65" xfId="4716"/>
    <cellStyle name="20% - Accent2 2 2 66" xfId="4717"/>
    <cellStyle name="20% - Accent2 2 2 67" xfId="4718"/>
    <cellStyle name="20% - Accent2 2 2 68" xfId="4719"/>
    <cellStyle name="20% - Accent2 2 2 69" xfId="4720"/>
    <cellStyle name="20% - Accent2 2 2 7" xfId="4721"/>
    <cellStyle name="20% - Accent2 2 2 70" xfId="4722"/>
    <cellStyle name="20% - Accent2 2 2 71" xfId="4723"/>
    <cellStyle name="20% - Accent2 2 2 72" xfId="4724"/>
    <cellStyle name="20% - Accent2 2 2 73" xfId="4725"/>
    <cellStyle name="20% - Accent2 2 2 74" xfId="4726"/>
    <cellStyle name="20% - Accent2 2 2 75" xfId="4727"/>
    <cellStyle name="20% - Accent2 2 2 76" xfId="4728"/>
    <cellStyle name="20% - Accent2 2 2 77" xfId="4729"/>
    <cellStyle name="20% - Accent2 2 2 78" xfId="4730"/>
    <cellStyle name="20% - Accent2 2 2 79" xfId="4731"/>
    <cellStyle name="20% - Accent2 2 2 8" xfId="4732"/>
    <cellStyle name="20% - Accent2 2 2 80" xfId="4733"/>
    <cellStyle name="20% - Accent2 2 2 81" xfId="4734"/>
    <cellStyle name="20% - Accent2 2 2 82" xfId="4735"/>
    <cellStyle name="20% - Accent2 2 2 83" xfId="4736"/>
    <cellStyle name="20% - Accent2 2 2 84" xfId="4737"/>
    <cellStyle name="20% - Accent2 2 2 85" xfId="4738"/>
    <cellStyle name="20% - Accent2 2 2 86" xfId="4739"/>
    <cellStyle name="20% - Accent2 2 2 87" xfId="4740"/>
    <cellStyle name="20% - Accent2 2 2 88" xfId="4741"/>
    <cellStyle name="20% - Accent2 2 2 89" xfId="4742"/>
    <cellStyle name="20% - Accent2 2 2 9" xfId="4743"/>
    <cellStyle name="20% - Accent2 2 2 90" xfId="4744"/>
    <cellStyle name="20% - Accent2 2 2 91" xfId="4745"/>
    <cellStyle name="20% - Accent2 2 2 92" xfId="4746"/>
    <cellStyle name="20% - Accent2 2 2 93" xfId="4747"/>
    <cellStyle name="20% - Accent2 2 2 94" xfId="4748"/>
    <cellStyle name="20% - Accent2 2 2 95" xfId="4749"/>
    <cellStyle name="20% - Accent2 2 2 96" xfId="4750"/>
    <cellStyle name="20% - Accent2 2 2 97" xfId="4751"/>
    <cellStyle name="20% - Accent2 2 2 98" xfId="4752"/>
    <cellStyle name="20% - Accent2 2 2 99" xfId="4753"/>
    <cellStyle name="20% - Accent2 2 20" xfId="4754"/>
    <cellStyle name="20% - Accent2 2 21" xfId="4755"/>
    <cellStyle name="20% - Accent2 2 22" xfId="4756"/>
    <cellStyle name="20% - Accent2 2 23" xfId="4757"/>
    <cellStyle name="20% - Accent2 2 24" xfId="4758"/>
    <cellStyle name="20% - Accent2 2 25" xfId="4759"/>
    <cellStyle name="20% - Accent2 2 26" xfId="4760"/>
    <cellStyle name="20% - Accent2 2 27" xfId="4761"/>
    <cellStyle name="20% - Accent2 2 28" xfId="4762"/>
    <cellStyle name="20% - Accent2 2 29" xfId="4763"/>
    <cellStyle name="20% - Accent2 2 3" xfId="4764"/>
    <cellStyle name="20% - Accent2 2 3 10" xfId="4765"/>
    <cellStyle name="20% - Accent2 2 3 100" xfId="4766"/>
    <cellStyle name="20% - Accent2 2 3 101" xfId="4767"/>
    <cellStyle name="20% - Accent2 2 3 102" xfId="4768"/>
    <cellStyle name="20% - Accent2 2 3 103" xfId="4769"/>
    <cellStyle name="20% - Accent2 2 3 104" xfId="4770"/>
    <cellStyle name="20% - Accent2 2 3 105" xfId="4771"/>
    <cellStyle name="20% - Accent2 2 3 106" xfId="4772"/>
    <cellStyle name="20% - Accent2 2 3 107" xfId="4773"/>
    <cellStyle name="20% - Accent2 2 3 108" xfId="4774"/>
    <cellStyle name="20% - Accent2 2 3 109" xfId="4775"/>
    <cellStyle name="20% - Accent2 2 3 11" xfId="4776"/>
    <cellStyle name="20% - Accent2 2 3 110" xfId="4777"/>
    <cellStyle name="20% - Accent2 2 3 111" xfId="4778"/>
    <cellStyle name="20% - Accent2 2 3 112" xfId="4779"/>
    <cellStyle name="20% - Accent2 2 3 113" xfId="4780"/>
    <cellStyle name="20% - Accent2 2 3 114" xfId="4781"/>
    <cellStyle name="20% - Accent2 2 3 115" xfId="4782"/>
    <cellStyle name="20% - Accent2 2 3 12" xfId="4783"/>
    <cellStyle name="20% - Accent2 2 3 13" xfId="4784"/>
    <cellStyle name="20% - Accent2 2 3 14" xfId="4785"/>
    <cellStyle name="20% - Accent2 2 3 15" xfId="4786"/>
    <cellStyle name="20% - Accent2 2 3 16" xfId="4787"/>
    <cellStyle name="20% - Accent2 2 3 17" xfId="4788"/>
    <cellStyle name="20% - Accent2 2 3 18" xfId="4789"/>
    <cellStyle name="20% - Accent2 2 3 19" xfId="4790"/>
    <cellStyle name="20% - Accent2 2 3 2" xfId="4791"/>
    <cellStyle name="20% - Accent2 2 3 20" xfId="4792"/>
    <cellStyle name="20% - Accent2 2 3 21" xfId="4793"/>
    <cellStyle name="20% - Accent2 2 3 22" xfId="4794"/>
    <cellStyle name="20% - Accent2 2 3 23" xfId="4795"/>
    <cellStyle name="20% - Accent2 2 3 24" xfId="4796"/>
    <cellStyle name="20% - Accent2 2 3 25" xfId="4797"/>
    <cellStyle name="20% - Accent2 2 3 26" xfId="4798"/>
    <cellStyle name="20% - Accent2 2 3 27" xfId="4799"/>
    <cellStyle name="20% - Accent2 2 3 28" xfId="4800"/>
    <cellStyle name="20% - Accent2 2 3 29" xfId="4801"/>
    <cellStyle name="20% - Accent2 2 3 3" xfId="4802"/>
    <cellStyle name="20% - Accent2 2 3 30" xfId="4803"/>
    <cellStyle name="20% - Accent2 2 3 31" xfId="4804"/>
    <cellStyle name="20% - Accent2 2 3 32" xfId="4805"/>
    <cellStyle name="20% - Accent2 2 3 33" xfId="4806"/>
    <cellStyle name="20% - Accent2 2 3 34" xfId="4807"/>
    <cellStyle name="20% - Accent2 2 3 35" xfId="4808"/>
    <cellStyle name="20% - Accent2 2 3 36" xfId="4809"/>
    <cellStyle name="20% - Accent2 2 3 37" xfId="4810"/>
    <cellStyle name="20% - Accent2 2 3 38" xfId="4811"/>
    <cellStyle name="20% - Accent2 2 3 39" xfId="4812"/>
    <cellStyle name="20% - Accent2 2 3 4" xfId="4813"/>
    <cellStyle name="20% - Accent2 2 3 40" xfId="4814"/>
    <cellStyle name="20% - Accent2 2 3 41" xfId="4815"/>
    <cellStyle name="20% - Accent2 2 3 42" xfId="4816"/>
    <cellStyle name="20% - Accent2 2 3 43" xfId="4817"/>
    <cellStyle name="20% - Accent2 2 3 44" xfId="4818"/>
    <cellStyle name="20% - Accent2 2 3 45" xfId="4819"/>
    <cellStyle name="20% - Accent2 2 3 46" xfId="4820"/>
    <cellStyle name="20% - Accent2 2 3 47" xfId="4821"/>
    <cellStyle name="20% - Accent2 2 3 48" xfId="4822"/>
    <cellStyle name="20% - Accent2 2 3 49" xfId="4823"/>
    <cellStyle name="20% - Accent2 2 3 5" xfId="4824"/>
    <cellStyle name="20% - Accent2 2 3 50" xfId="4825"/>
    <cellStyle name="20% - Accent2 2 3 51" xfId="4826"/>
    <cellStyle name="20% - Accent2 2 3 52" xfId="4827"/>
    <cellStyle name="20% - Accent2 2 3 53" xfId="4828"/>
    <cellStyle name="20% - Accent2 2 3 54" xfId="4829"/>
    <cellStyle name="20% - Accent2 2 3 55" xfId="4830"/>
    <cellStyle name="20% - Accent2 2 3 56" xfId="4831"/>
    <cellStyle name="20% - Accent2 2 3 57" xfId="4832"/>
    <cellStyle name="20% - Accent2 2 3 58" xfId="4833"/>
    <cellStyle name="20% - Accent2 2 3 59" xfId="4834"/>
    <cellStyle name="20% - Accent2 2 3 6" xfId="4835"/>
    <cellStyle name="20% - Accent2 2 3 60" xfId="4836"/>
    <cellStyle name="20% - Accent2 2 3 61" xfId="4837"/>
    <cellStyle name="20% - Accent2 2 3 62" xfId="4838"/>
    <cellStyle name="20% - Accent2 2 3 63" xfId="4839"/>
    <cellStyle name="20% - Accent2 2 3 64" xfId="4840"/>
    <cellStyle name="20% - Accent2 2 3 65" xfId="4841"/>
    <cellStyle name="20% - Accent2 2 3 66" xfId="4842"/>
    <cellStyle name="20% - Accent2 2 3 67" xfId="4843"/>
    <cellStyle name="20% - Accent2 2 3 68" xfId="4844"/>
    <cellStyle name="20% - Accent2 2 3 69" xfId="4845"/>
    <cellStyle name="20% - Accent2 2 3 7" xfId="4846"/>
    <cellStyle name="20% - Accent2 2 3 70" xfId="4847"/>
    <cellStyle name="20% - Accent2 2 3 71" xfId="4848"/>
    <cellStyle name="20% - Accent2 2 3 72" xfId="4849"/>
    <cellStyle name="20% - Accent2 2 3 73" xfId="4850"/>
    <cellStyle name="20% - Accent2 2 3 74" xfId="4851"/>
    <cellStyle name="20% - Accent2 2 3 75" xfId="4852"/>
    <cellStyle name="20% - Accent2 2 3 76" xfId="4853"/>
    <cellStyle name="20% - Accent2 2 3 77" xfId="4854"/>
    <cellStyle name="20% - Accent2 2 3 78" xfId="4855"/>
    <cellStyle name="20% - Accent2 2 3 79" xfId="4856"/>
    <cellStyle name="20% - Accent2 2 3 8" xfId="4857"/>
    <cellStyle name="20% - Accent2 2 3 80" xfId="4858"/>
    <cellStyle name="20% - Accent2 2 3 81" xfId="4859"/>
    <cellStyle name="20% - Accent2 2 3 82" xfId="4860"/>
    <cellStyle name="20% - Accent2 2 3 83" xfId="4861"/>
    <cellStyle name="20% - Accent2 2 3 84" xfId="4862"/>
    <cellStyle name="20% - Accent2 2 3 85" xfId="4863"/>
    <cellStyle name="20% - Accent2 2 3 86" xfId="4864"/>
    <cellStyle name="20% - Accent2 2 3 87" xfId="4865"/>
    <cellStyle name="20% - Accent2 2 3 88" xfId="4866"/>
    <cellStyle name="20% - Accent2 2 3 89" xfId="4867"/>
    <cellStyle name="20% - Accent2 2 3 9" xfId="4868"/>
    <cellStyle name="20% - Accent2 2 3 90" xfId="4869"/>
    <cellStyle name="20% - Accent2 2 3 91" xfId="4870"/>
    <cellStyle name="20% - Accent2 2 3 92" xfId="4871"/>
    <cellStyle name="20% - Accent2 2 3 93" xfId="4872"/>
    <cellStyle name="20% - Accent2 2 3 94" xfId="4873"/>
    <cellStyle name="20% - Accent2 2 3 95" xfId="4874"/>
    <cellStyle name="20% - Accent2 2 3 96" xfId="4875"/>
    <cellStyle name="20% - Accent2 2 3 97" xfId="4876"/>
    <cellStyle name="20% - Accent2 2 3 98" xfId="4877"/>
    <cellStyle name="20% - Accent2 2 3 99" xfId="4878"/>
    <cellStyle name="20% - Accent2 2 30" xfId="4879"/>
    <cellStyle name="20% - Accent2 2 31" xfId="4880"/>
    <cellStyle name="20% - Accent2 2 32" xfId="4881"/>
    <cellStyle name="20% - Accent2 2 33" xfId="4882"/>
    <cellStyle name="20% - Accent2 2 34" xfId="4883"/>
    <cellStyle name="20% - Accent2 2 35" xfId="4884"/>
    <cellStyle name="20% - Accent2 2 36" xfId="4885"/>
    <cellStyle name="20% - Accent2 2 37" xfId="4886"/>
    <cellStyle name="20% - Accent2 2 38" xfId="4887"/>
    <cellStyle name="20% - Accent2 2 39" xfId="4888"/>
    <cellStyle name="20% - Accent2 2 4" xfId="4889"/>
    <cellStyle name="20% - Accent2 2 4 10" xfId="4890"/>
    <cellStyle name="20% - Accent2 2 4 100" xfId="4891"/>
    <cellStyle name="20% - Accent2 2 4 101" xfId="4892"/>
    <cellStyle name="20% - Accent2 2 4 102" xfId="4893"/>
    <cellStyle name="20% - Accent2 2 4 103" xfId="4894"/>
    <cellStyle name="20% - Accent2 2 4 104" xfId="4895"/>
    <cellStyle name="20% - Accent2 2 4 105" xfId="4896"/>
    <cellStyle name="20% - Accent2 2 4 106" xfId="4897"/>
    <cellStyle name="20% - Accent2 2 4 107" xfId="4898"/>
    <cellStyle name="20% - Accent2 2 4 108" xfId="4899"/>
    <cellStyle name="20% - Accent2 2 4 109" xfId="4900"/>
    <cellStyle name="20% - Accent2 2 4 11" xfId="4901"/>
    <cellStyle name="20% - Accent2 2 4 110" xfId="4902"/>
    <cellStyle name="20% - Accent2 2 4 111" xfId="4903"/>
    <cellStyle name="20% - Accent2 2 4 112" xfId="4904"/>
    <cellStyle name="20% - Accent2 2 4 113" xfId="4905"/>
    <cellStyle name="20% - Accent2 2 4 114" xfId="4906"/>
    <cellStyle name="20% - Accent2 2 4 115" xfId="4907"/>
    <cellStyle name="20% - Accent2 2 4 12" xfId="4908"/>
    <cellStyle name="20% - Accent2 2 4 13" xfId="4909"/>
    <cellStyle name="20% - Accent2 2 4 14" xfId="4910"/>
    <cellStyle name="20% - Accent2 2 4 15" xfId="4911"/>
    <cellStyle name="20% - Accent2 2 4 16" xfId="4912"/>
    <cellStyle name="20% - Accent2 2 4 17" xfId="4913"/>
    <cellStyle name="20% - Accent2 2 4 18" xfId="4914"/>
    <cellStyle name="20% - Accent2 2 4 19" xfId="4915"/>
    <cellStyle name="20% - Accent2 2 4 2" xfId="4916"/>
    <cellStyle name="20% - Accent2 2 4 20" xfId="4917"/>
    <cellStyle name="20% - Accent2 2 4 21" xfId="4918"/>
    <cellStyle name="20% - Accent2 2 4 22" xfId="4919"/>
    <cellStyle name="20% - Accent2 2 4 23" xfId="4920"/>
    <cellStyle name="20% - Accent2 2 4 24" xfId="4921"/>
    <cellStyle name="20% - Accent2 2 4 25" xfId="4922"/>
    <cellStyle name="20% - Accent2 2 4 26" xfId="4923"/>
    <cellStyle name="20% - Accent2 2 4 27" xfId="4924"/>
    <cellStyle name="20% - Accent2 2 4 28" xfId="4925"/>
    <cellStyle name="20% - Accent2 2 4 29" xfId="4926"/>
    <cellStyle name="20% - Accent2 2 4 3" xfId="4927"/>
    <cellStyle name="20% - Accent2 2 4 30" xfId="4928"/>
    <cellStyle name="20% - Accent2 2 4 31" xfId="4929"/>
    <cellStyle name="20% - Accent2 2 4 32" xfId="4930"/>
    <cellStyle name="20% - Accent2 2 4 33" xfId="4931"/>
    <cellStyle name="20% - Accent2 2 4 34" xfId="4932"/>
    <cellStyle name="20% - Accent2 2 4 35" xfId="4933"/>
    <cellStyle name="20% - Accent2 2 4 36" xfId="4934"/>
    <cellStyle name="20% - Accent2 2 4 37" xfId="4935"/>
    <cellStyle name="20% - Accent2 2 4 38" xfId="4936"/>
    <cellStyle name="20% - Accent2 2 4 39" xfId="4937"/>
    <cellStyle name="20% - Accent2 2 4 4" xfId="4938"/>
    <cellStyle name="20% - Accent2 2 4 40" xfId="4939"/>
    <cellStyle name="20% - Accent2 2 4 41" xfId="4940"/>
    <cellStyle name="20% - Accent2 2 4 42" xfId="4941"/>
    <cellStyle name="20% - Accent2 2 4 43" xfId="4942"/>
    <cellStyle name="20% - Accent2 2 4 44" xfId="4943"/>
    <cellStyle name="20% - Accent2 2 4 45" xfId="4944"/>
    <cellStyle name="20% - Accent2 2 4 46" xfId="4945"/>
    <cellStyle name="20% - Accent2 2 4 47" xfId="4946"/>
    <cellStyle name="20% - Accent2 2 4 48" xfId="4947"/>
    <cellStyle name="20% - Accent2 2 4 49" xfId="4948"/>
    <cellStyle name="20% - Accent2 2 4 5" xfId="4949"/>
    <cellStyle name="20% - Accent2 2 4 50" xfId="4950"/>
    <cellStyle name="20% - Accent2 2 4 51" xfId="4951"/>
    <cellStyle name="20% - Accent2 2 4 52" xfId="4952"/>
    <cellStyle name="20% - Accent2 2 4 53" xfId="4953"/>
    <cellStyle name="20% - Accent2 2 4 54" xfId="4954"/>
    <cellStyle name="20% - Accent2 2 4 55" xfId="4955"/>
    <cellStyle name="20% - Accent2 2 4 56" xfId="4956"/>
    <cellStyle name="20% - Accent2 2 4 57" xfId="4957"/>
    <cellStyle name="20% - Accent2 2 4 58" xfId="4958"/>
    <cellStyle name="20% - Accent2 2 4 59" xfId="4959"/>
    <cellStyle name="20% - Accent2 2 4 6" xfId="4960"/>
    <cellStyle name="20% - Accent2 2 4 60" xfId="4961"/>
    <cellStyle name="20% - Accent2 2 4 61" xfId="4962"/>
    <cellStyle name="20% - Accent2 2 4 62" xfId="4963"/>
    <cellStyle name="20% - Accent2 2 4 63" xfId="4964"/>
    <cellStyle name="20% - Accent2 2 4 64" xfId="4965"/>
    <cellStyle name="20% - Accent2 2 4 65" xfId="4966"/>
    <cellStyle name="20% - Accent2 2 4 66" xfId="4967"/>
    <cellStyle name="20% - Accent2 2 4 67" xfId="4968"/>
    <cellStyle name="20% - Accent2 2 4 68" xfId="4969"/>
    <cellStyle name="20% - Accent2 2 4 69" xfId="4970"/>
    <cellStyle name="20% - Accent2 2 4 7" xfId="4971"/>
    <cellStyle name="20% - Accent2 2 4 70" xfId="4972"/>
    <cellStyle name="20% - Accent2 2 4 71" xfId="4973"/>
    <cellStyle name="20% - Accent2 2 4 72" xfId="4974"/>
    <cellStyle name="20% - Accent2 2 4 73" xfId="4975"/>
    <cellStyle name="20% - Accent2 2 4 74" xfId="4976"/>
    <cellStyle name="20% - Accent2 2 4 75" xfId="4977"/>
    <cellStyle name="20% - Accent2 2 4 76" xfId="4978"/>
    <cellStyle name="20% - Accent2 2 4 77" xfId="4979"/>
    <cellStyle name="20% - Accent2 2 4 78" xfId="4980"/>
    <cellStyle name="20% - Accent2 2 4 79" xfId="4981"/>
    <cellStyle name="20% - Accent2 2 4 8" xfId="4982"/>
    <cellStyle name="20% - Accent2 2 4 80" xfId="4983"/>
    <cellStyle name="20% - Accent2 2 4 81" xfId="4984"/>
    <cellStyle name="20% - Accent2 2 4 82" xfId="4985"/>
    <cellStyle name="20% - Accent2 2 4 83" xfId="4986"/>
    <cellStyle name="20% - Accent2 2 4 84" xfId="4987"/>
    <cellStyle name="20% - Accent2 2 4 85" xfId="4988"/>
    <cellStyle name="20% - Accent2 2 4 86" xfId="4989"/>
    <cellStyle name="20% - Accent2 2 4 87" xfId="4990"/>
    <cellStyle name="20% - Accent2 2 4 88" xfId="4991"/>
    <cellStyle name="20% - Accent2 2 4 89" xfId="4992"/>
    <cellStyle name="20% - Accent2 2 4 9" xfId="4993"/>
    <cellStyle name="20% - Accent2 2 4 90" xfId="4994"/>
    <cellStyle name="20% - Accent2 2 4 91" xfId="4995"/>
    <cellStyle name="20% - Accent2 2 4 92" xfId="4996"/>
    <cellStyle name="20% - Accent2 2 4 93" xfId="4997"/>
    <cellStyle name="20% - Accent2 2 4 94" xfId="4998"/>
    <cellStyle name="20% - Accent2 2 4 95" xfId="4999"/>
    <cellStyle name="20% - Accent2 2 4 96" xfId="5000"/>
    <cellStyle name="20% - Accent2 2 4 97" xfId="5001"/>
    <cellStyle name="20% - Accent2 2 4 98" xfId="5002"/>
    <cellStyle name="20% - Accent2 2 4 99" xfId="5003"/>
    <cellStyle name="20% - Accent2 2 40" xfId="5004"/>
    <cellStyle name="20% - Accent2 2 41" xfId="5005"/>
    <cellStyle name="20% - Accent2 2 42" xfId="5006"/>
    <cellStyle name="20% - Accent2 2 43" xfId="5007"/>
    <cellStyle name="20% - Accent2 2 44" xfId="5008"/>
    <cellStyle name="20% - Accent2 2 45" xfId="5009"/>
    <cellStyle name="20% - Accent2 2 46" xfId="5010"/>
    <cellStyle name="20% - Accent2 2 47" xfId="5011"/>
    <cellStyle name="20% - Accent2 2 48" xfId="5012"/>
    <cellStyle name="20% - Accent2 2 49" xfId="5013"/>
    <cellStyle name="20% - Accent2 2 5" xfId="5014"/>
    <cellStyle name="20% - Accent2 2 50" xfId="5015"/>
    <cellStyle name="20% - Accent2 2 51" xfId="5016"/>
    <cellStyle name="20% - Accent2 2 52" xfId="5017"/>
    <cellStyle name="20% - Accent2 2 53" xfId="5018"/>
    <cellStyle name="20% - Accent2 2 54" xfId="5019"/>
    <cellStyle name="20% - Accent2 2 55" xfId="5020"/>
    <cellStyle name="20% - Accent2 2 56" xfId="5021"/>
    <cellStyle name="20% - Accent2 2 57" xfId="5022"/>
    <cellStyle name="20% - Accent2 2 58" xfId="5023"/>
    <cellStyle name="20% - Accent2 2 59" xfId="5024"/>
    <cellStyle name="20% - Accent2 2 6" xfId="5025"/>
    <cellStyle name="20% - Accent2 2 60" xfId="5026"/>
    <cellStyle name="20% - Accent2 2 61" xfId="5027"/>
    <cellStyle name="20% - Accent2 2 62" xfId="5028"/>
    <cellStyle name="20% - Accent2 2 63" xfId="5029"/>
    <cellStyle name="20% - Accent2 2 64" xfId="5030"/>
    <cellStyle name="20% - Accent2 2 65" xfId="5031"/>
    <cellStyle name="20% - Accent2 2 66" xfId="5032"/>
    <cellStyle name="20% - Accent2 2 67" xfId="5033"/>
    <cellStyle name="20% - Accent2 2 68" xfId="5034"/>
    <cellStyle name="20% - Accent2 2 69" xfId="5035"/>
    <cellStyle name="20% - Accent2 2 7" xfId="5036"/>
    <cellStyle name="20% - Accent2 2 70" xfId="5037"/>
    <cellStyle name="20% - Accent2 2 71" xfId="5038"/>
    <cellStyle name="20% - Accent2 2 72" xfId="5039"/>
    <cellStyle name="20% - Accent2 2 73" xfId="5040"/>
    <cellStyle name="20% - Accent2 2 74" xfId="5041"/>
    <cellStyle name="20% - Accent2 2 75" xfId="5042"/>
    <cellStyle name="20% - Accent2 2 76" xfId="5043"/>
    <cellStyle name="20% - Accent2 2 77" xfId="5044"/>
    <cellStyle name="20% - Accent2 2 78" xfId="5045"/>
    <cellStyle name="20% - Accent2 2 79" xfId="5046"/>
    <cellStyle name="20% - Accent2 2 8" xfId="5047"/>
    <cellStyle name="20% - Accent2 2 80" xfId="5048"/>
    <cellStyle name="20% - Accent2 2 81" xfId="5049"/>
    <cellStyle name="20% - Accent2 2 82" xfId="5050"/>
    <cellStyle name="20% - Accent2 2 83" xfId="5051"/>
    <cellStyle name="20% - Accent2 2 84" xfId="5052"/>
    <cellStyle name="20% - Accent2 2 85" xfId="5053"/>
    <cellStyle name="20% - Accent2 2 86" xfId="5054"/>
    <cellStyle name="20% - Accent2 2 87" xfId="5055"/>
    <cellStyle name="20% - Accent2 2 88" xfId="5056"/>
    <cellStyle name="20% - Accent2 2 89" xfId="5057"/>
    <cellStyle name="20% - Accent2 2 9" xfId="5058"/>
    <cellStyle name="20% - Accent2 2 90" xfId="5059"/>
    <cellStyle name="20% - Accent2 2 91" xfId="5060"/>
    <cellStyle name="20% - Accent2 2 92" xfId="5061"/>
    <cellStyle name="20% - Accent2 2 93" xfId="5062"/>
    <cellStyle name="20% - Accent2 2 94" xfId="5063"/>
    <cellStyle name="20% - Accent2 2 95" xfId="5064"/>
    <cellStyle name="20% - Accent2 2 96" xfId="5065"/>
    <cellStyle name="20% - Accent2 2 97" xfId="5066"/>
    <cellStyle name="20% - Accent2 2 98" xfId="5067"/>
    <cellStyle name="20% - Accent2 2 99" xfId="5068"/>
    <cellStyle name="20% - Accent2 20" xfId="5069"/>
    <cellStyle name="20% - Accent2 20 10" xfId="5070"/>
    <cellStyle name="20% - Accent2 20 100" xfId="5071"/>
    <cellStyle name="20% - Accent2 20 101" xfId="5072"/>
    <cellStyle name="20% - Accent2 20 102" xfId="5073"/>
    <cellStyle name="20% - Accent2 20 103" xfId="5074"/>
    <cellStyle name="20% - Accent2 20 104" xfId="5075"/>
    <cellStyle name="20% - Accent2 20 105" xfId="5076"/>
    <cellStyle name="20% - Accent2 20 106" xfId="5077"/>
    <cellStyle name="20% - Accent2 20 107" xfId="5078"/>
    <cellStyle name="20% - Accent2 20 108" xfId="5079"/>
    <cellStyle name="20% - Accent2 20 109" xfId="5080"/>
    <cellStyle name="20% - Accent2 20 11" xfId="5081"/>
    <cellStyle name="20% - Accent2 20 110" xfId="5082"/>
    <cellStyle name="20% - Accent2 20 111" xfId="5083"/>
    <cellStyle name="20% - Accent2 20 112" xfId="5084"/>
    <cellStyle name="20% - Accent2 20 113" xfId="5085"/>
    <cellStyle name="20% - Accent2 20 114" xfId="5086"/>
    <cellStyle name="20% - Accent2 20 115" xfId="5087"/>
    <cellStyle name="20% - Accent2 20 12" xfId="5088"/>
    <cellStyle name="20% - Accent2 20 13" xfId="5089"/>
    <cellStyle name="20% - Accent2 20 14" xfId="5090"/>
    <cellStyle name="20% - Accent2 20 15" xfId="5091"/>
    <cellStyle name="20% - Accent2 20 16" xfId="5092"/>
    <cellStyle name="20% - Accent2 20 17" xfId="5093"/>
    <cellStyle name="20% - Accent2 20 18" xfId="5094"/>
    <cellStyle name="20% - Accent2 20 19" xfId="5095"/>
    <cellStyle name="20% - Accent2 20 2" xfId="5096"/>
    <cellStyle name="20% - Accent2 20 20" xfId="5097"/>
    <cellStyle name="20% - Accent2 20 21" xfId="5098"/>
    <cellStyle name="20% - Accent2 20 22" xfId="5099"/>
    <cellStyle name="20% - Accent2 20 23" xfId="5100"/>
    <cellStyle name="20% - Accent2 20 24" xfId="5101"/>
    <cellStyle name="20% - Accent2 20 25" xfId="5102"/>
    <cellStyle name="20% - Accent2 20 26" xfId="5103"/>
    <cellStyle name="20% - Accent2 20 27" xfId="5104"/>
    <cellStyle name="20% - Accent2 20 28" xfId="5105"/>
    <cellStyle name="20% - Accent2 20 29" xfId="5106"/>
    <cellStyle name="20% - Accent2 20 3" xfId="5107"/>
    <cellStyle name="20% - Accent2 20 30" xfId="5108"/>
    <cellStyle name="20% - Accent2 20 31" xfId="5109"/>
    <cellStyle name="20% - Accent2 20 32" xfId="5110"/>
    <cellStyle name="20% - Accent2 20 33" xfId="5111"/>
    <cellStyle name="20% - Accent2 20 34" xfId="5112"/>
    <cellStyle name="20% - Accent2 20 35" xfId="5113"/>
    <cellStyle name="20% - Accent2 20 36" xfId="5114"/>
    <cellStyle name="20% - Accent2 20 37" xfId="5115"/>
    <cellStyle name="20% - Accent2 20 38" xfId="5116"/>
    <cellStyle name="20% - Accent2 20 39" xfId="5117"/>
    <cellStyle name="20% - Accent2 20 4" xfId="5118"/>
    <cellStyle name="20% - Accent2 20 40" xfId="5119"/>
    <cellStyle name="20% - Accent2 20 41" xfId="5120"/>
    <cellStyle name="20% - Accent2 20 42" xfId="5121"/>
    <cellStyle name="20% - Accent2 20 43" xfId="5122"/>
    <cellStyle name="20% - Accent2 20 44" xfId="5123"/>
    <cellStyle name="20% - Accent2 20 45" xfId="5124"/>
    <cellStyle name="20% - Accent2 20 46" xfId="5125"/>
    <cellStyle name="20% - Accent2 20 47" xfId="5126"/>
    <cellStyle name="20% - Accent2 20 48" xfId="5127"/>
    <cellStyle name="20% - Accent2 20 49" xfId="5128"/>
    <cellStyle name="20% - Accent2 20 5" xfId="5129"/>
    <cellStyle name="20% - Accent2 20 50" xfId="5130"/>
    <cellStyle name="20% - Accent2 20 51" xfId="5131"/>
    <cellStyle name="20% - Accent2 20 52" xfId="5132"/>
    <cellStyle name="20% - Accent2 20 53" xfId="5133"/>
    <cellStyle name="20% - Accent2 20 54" xfId="5134"/>
    <cellStyle name="20% - Accent2 20 55" xfId="5135"/>
    <cellStyle name="20% - Accent2 20 56" xfId="5136"/>
    <cellStyle name="20% - Accent2 20 57" xfId="5137"/>
    <cellStyle name="20% - Accent2 20 58" xfId="5138"/>
    <cellStyle name="20% - Accent2 20 59" xfId="5139"/>
    <cellStyle name="20% - Accent2 20 6" xfId="5140"/>
    <cellStyle name="20% - Accent2 20 60" xfId="5141"/>
    <cellStyle name="20% - Accent2 20 61" xfId="5142"/>
    <cellStyle name="20% - Accent2 20 62" xfId="5143"/>
    <cellStyle name="20% - Accent2 20 63" xfId="5144"/>
    <cellStyle name="20% - Accent2 20 64" xfId="5145"/>
    <cellStyle name="20% - Accent2 20 65" xfId="5146"/>
    <cellStyle name="20% - Accent2 20 66" xfId="5147"/>
    <cellStyle name="20% - Accent2 20 67" xfId="5148"/>
    <cellStyle name="20% - Accent2 20 68" xfId="5149"/>
    <cellStyle name="20% - Accent2 20 69" xfId="5150"/>
    <cellStyle name="20% - Accent2 20 7" xfId="5151"/>
    <cellStyle name="20% - Accent2 20 70" xfId="5152"/>
    <cellStyle name="20% - Accent2 20 71" xfId="5153"/>
    <cellStyle name="20% - Accent2 20 72" xfId="5154"/>
    <cellStyle name="20% - Accent2 20 73" xfId="5155"/>
    <cellStyle name="20% - Accent2 20 74" xfId="5156"/>
    <cellStyle name="20% - Accent2 20 75" xfId="5157"/>
    <cellStyle name="20% - Accent2 20 76" xfId="5158"/>
    <cellStyle name="20% - Accent2 20 77" xfId="5159"/>
    <cellStyle name="20% - Accent2 20 78" xfId="5160"/>
    <cellStyle name="20% - Accent2 20 79" xfId="5161"/>
    <cellStyle name="20% - Accent2 20 8" xfId="5162"/>
    <cellStyle name="20% - Accent2 20 80" xfId="5163"/>
    <cellStyle name="20% - Accent2 20 81" xfId="5164"/>
    <cellStyle name="20% - Accent2 20 82" xfId="5165"/>
    <cellStyle name="20% - Accent2 20 83" xfId="5166"/>
    <cellStyle name="20% - Accent2 20 84" xfId="5167"/>
    <cellStyle name="20% - Accent2 20 85" xfId="5168"/>
    <cellStyle name="20% - Accent2 20 86" xfId="5169"/>
    <cellStyle name="20% - Accent2 20 87" xfId="5170"/>
    <cellStyle name="20% - Accent2 20 88" xfId="5171"/>
    <cellStyle name="20% - Accent2 20 89" xfId="5172"/>
    <cellStyle name="20% - Accent2 20 9" xfId="5173"/>
    <cellStyle name="20% - Accent2 20 90" xfId="5174"/>
    <cellStyle name="20% - Accent2 20 91" xfId="5175"/>
    <cellStyle name="20% - Accent2 20 92" xfId="5176"/>
    <cellStyle name="20% - Accent2 20 93" xfId="5177"/>
    <cellStyle name="20% - Accent2 20 94" xfId="5178"/>
    <cellStyle name="20% - Accent2 20 95" xfId="5179"/>
    <cellStyle name="20% - Accent2 20 96" xfId="5180"/>
    <cellStyle name="20% - Accent2 20 97" xfId="5181"/>
    <cellStyle name="20% - Accent2 20 98" xfId="5182"/>
    <cellStyle name="20% - Accent2 20 99" xfId="5183"/>
    <cellStyle name="20% - Accent2 21" xfId="5184"/>
    <cellStyle name="20% - Accent2 21 10" xfId="5185"/>
    <cellStyle name="20% - Accent2 21 100" xfId="5186"/>
    <cellStyle name="20% - Accent2 21 101" xfId="5187"/>
    <cellStyle name="20% - Accent2 21 102" xfId="5188"/>
    <cellStyle name="20% - Accent2 21 103" xfId="5189"/>
    <cellStyle name="20% - Accent2 21 104" xfId="5190"/>
    <cellStyle name="20% - Accent2 21 105" xfId="5191"/>
    <cellStyle name="20% - Accent2 21 106" xfId="5192"/>
    <cellStyle name="20% - Accent2 21 107" xfId="5193"/>
    <cellStyle name="20% - Accent2 21 108" xfId="5194"/>
    <cellStyle name="20% - Accent2 21 109" xfId="5195"/>
    <cellStyle name="20% - Accent2 21 11" xfId="5196"/>
    <cellStyle name="20% - Accent2 21 110" xfId="5197"/>
    <cellStyle name="20% - Accent2 21 111" xfId="5198"/>
    <cellStyle name="20% - Accent2 21 112" xfId="5199"/>
    <cellStyle name="20% - Accent2 21 113" xfId="5200"/>
    <cellStyle name="20% - Accent2 21 114" xfId="5201"/>
    <cellStyle name="20% - Accent2 21 115" xfId="5202"/>
    <cellStyle name="20% - Accent2 21 12" xfId="5203"/>
    <cellStyle name="20% - Accent2 21 13" xfId="5204"/>
    <cellStyle name="20% - Accent2 21 14" xfId="5205"/>
    <cellStyle name="20% - Accent2 21 15" xfId="5206"/>
    <cellStyle name="20% - Accent2 21 16" xfId="5207"/>
    <cellStyle name="20% - Accent2 21 17" xfId="5208"/>
    <cellStyle name="20% - Accent2 21 18" xfId="5209"/>
    <cellStyle name="20% - Accent2 21 19" xfId="5210"/>
    <cellStyle name="20% - Accent2 21 2" xfId="5211"/>
    <cellStyle name="20% - Accent2 21 20" xfId="5212"/>
    <cellStyle name="20% - Accent2 21 21" xfId="5213"/>
    <cellStyle name="20% - Accent2 21 22" xfId="5214"/>
    <cellStyle name="20% - Accent2 21 23" xfId="5215"/>
    <cellStyle name="20% - Accent2 21 24" xfId="5216"/>
    <cellStyle name="20% - Accent2 21 25" xfId="5217"/>
    <cellStyle name="20% - Accent2 21 26" xfId="5218"/>
    <cellStyle name="20% - Accent2 21 27" xfId="5219"/>
    <cellStyle name="20% - Accent2 21 28" xfId="5220"/>
    <cellStyle name="20% - Accent2 21 29" xfId="5221"/>
    <cellStyle name="20% - Accent2 21 3" xfId="5222"/>
    <cellStyle name="20% - Accent2 21 30" xfId="5223"/>
    <cellStyle name="20% - Accent2 21 31" xfId="5224"/>
    <cellStyle name="20% - Accent2 21 32" xfId="5225"/>
    <cellStyle name="20% - Accent2 21 33" xfId="5226"/>
    <cellStyle name="20% - Accent2 21 34" xfId="5227"/>
    <cellStyle name="20% - Accent2 21 35" xfId="5228"/>
    <cellStyle name="20% - Accent2 21 36" xfId="5229"/>
    <cellStyle name="20% - Accent2 21 37" xfId="5230"/>
    <cellStyle name="20% - Accent2 21 38" xfId="5231"/>
    <cellStyle name="20% - Accent2 21 39" xfId="5232"/>
    <cellStyle name="20% - Accent2 21 4" xfId="5233"/>
    <cellStyle name="20% - Accent2 21 40" xfId="5234"/>
    <cellStyle name="20% - Accent2 21 41" xfId="5235"/>
    <cellStyle name="20% - Accent2 21 42" xfId="5236"/>
    <cellStyle name="20% - Accent2 21 43" xfId="5237"/>
    <cellStyle name="20% - Accent2 21 44" xfId="5238"/>
    <cellStyle name="20% - Accent2 21 45" xfId="5239"/>
    <cellStyle name="20% - Accent2 21 46" xfId="5240"/>
    <cellStyle name="20% - Accent2 21 47" xfId="5241"/>
    <cellStyle name="20% - Accent2 21 48" xfId="5242"/>
    <cellStyle name="20% - Accent2 21 49" xfId="5243"/>
    <cellStyle name="20% - Accent2 21 5" xfId="5244"/>
    <cellStyle name="20% - Accent2 21 50" xfId="5245"/>
    <cellStyle name="20% - Accent2 21 51" xfId="5246"/>
    <cellStyle name="20% - Accent2 21 52" xfId="5247"/>
    <cellStyle name="20% - Accent2 21 53" xfId="5248"/>
    <cellStyle name="20% - Accent2 21 54" xfId="5249"/>
    <cellStyle name="20% - Accent2 21 55" xfId="5250"/>
    <cellStyle name="20% - Accent2 21 56" xfId="5251"/>
    <cellStyle name="20% - Accent2 21 57" xfId="5252"/>
    <cellStyle name="20% - Accent2 21 58" xfId="5253"/>
    <cellStyle name="20% - Accent2 21 59" xfId="5254"/>
    <cellStyle name="20% - Accent2 21 6" xfId="5255"/>
    <cellStyle name="20% - Accent2 21 60" xfId="5256"/>
    <cellStyle name="20% - Accent2 21 61" xfId="5257"/>
    <cellStyle name="20% - Accent2 21 62" xfId="5258"/>
    <cellStyle name="20% - Accent2 21 63" xfId="5259"/>
    <cellStyle name="20% - Accent2 21 64" xfId="5260"/>
    <cellStyle name="20% - Accent2 21 65" xfId="5261"/>
    <cellStyle name="20% - Accent2 21 66" xfId="5262"/>
    <cellStyle name="20% - Accent2 21 67" xfId="5263"/>
    <cellStyle name="20% - Accent2 21 68" xfId="5264"/>
    <cellStyle name="20% - Accent2 21 69" xfId="5265"/>
    <cellStyle name="20% - Accent2 21 7" xfId="5266"/>
    <cellStyle name="20% - Accent2 21 70" xfId="5267"/>
    <cellStyle name="20% - Accent2 21 71" xfId="5268"/>
    <cellStyle name="20% - Accent2 21 72" xfId="5269"/>
    <cellStyle name="20% - Accent2 21 73" xfId="5270"/>
    <cellStyle name="20% - Accent2 21 74" xfId="5271"/>
    <cellStyle name="20% - Accent2 21 75" xfId="5272"/>
    <cellStyle name="20% - Accent2 21 76" xfId="5273"/>
    <cellStyle name="20% - Accent2 21 77" xfId="5274"/>
    <cellStyle name="20% - Accent2 21 78" xfId="5275"/>
    <cellStyle name="20% - Accent2 21 79" xfId="5276"/>
    <cellStyle name="20% - Accent2 21 8" xfId="5277"/>
    <cellStyle name="20% - Accent2 21 80" xfId="5278"/>
    <cellStyle name="20% - Accent2 21 81" xfId="5279"/>
    <cellStyle name="20% - Accent2 21 82" xfId="5280"/>
    <cellStyle name="20% - Accent2 21 83" xfId="5281"/>
    <cellStyle name="20% - Accent2 21 84" xfId="5282"/>
    <cellStyle name="20% - Accent2 21 85" xfId="5283"/>
    <cellStyle name="20% - Accent2 21 86" xfId="5284"/>
    <cellStyle name="20% - Accent2 21 87" xfId="5285"/>
    <cellStyle name="20% - Accent2 21 88" xfId="5286"/>
    <cellStyle name="20% - Accent2 21 89" xfId="5287"/>
    <cellStyle name="20% - Accent2 21 9" xfId="5288"/>
    <cellStyle name="20% - Accent2 21 90" xfId="5289"/>
    <cellStyle name="20% - Accent2 21 91" xfId="5290"/>
    <cellStyle name="20% - Accent2 21 92" xfId="5291"/>
    <cellStyle name="20% - Accent2 21 93" xfId="5292"/>
    <cellStyle name="20% - Accent2 21 94" xfId="5293"/>
    <cellStyle name="20% - Accent2 21 95" xfId="5294"/>
    <cellStyle name="20% - Accent2 21 96" xfId="5295"/>
    <cellStyle name="20% - Accent2 21 97" xfId="5296"/>
    <cellStyle name="20% - Accent2 21 98" xfId="5297"/>
    <cellStyle name="20% - Accent2 21 99" xfId="5298"/>
    <cellStyle name="20% - Accent2 22" xfId="5299"/>
    <cellStyle name="20% - Accent2 22 10" xfId="5300"/>
    <cellStyle name="20% - Accent2 22 100" xfId="5301"/>
    <cellStyle name="20% - Accent2 22 101" xfId="5302"/>
    <cellStyle name="20% - Accent2 22 102" xfId="5303"/>
    <cellStyle name="20% - Accent2 22 103" xfId="5304"/>
    <cellStyle name="20% - Accent2 22 104" xfId="5305"/>
    <cellStyle name="20% - Accent2 22 105" xfId="5306"/>
    <cellStyle name="20% - Accent2 22 106" xfId="5307"/>
    <cellStyle name="20% - Accent2 22 107" xfId="5308"/>
    <cellStyle name="20% - Accent2 22 108" xfId="5309"/>
    <cellStyle name="20% - Accent2 22 109" xfId="5310"/>
    <cellStyle name="20% - Accent2 22 11" xfId="5311"/>
    <cellStyle name="20% - Accent2 22 110" xfId="5312"/>
    <cellStyle name="20% - Accent2 22 111" xfId="5313"/>
    <cellStyle name="20% - Accent2 22 112" xfId="5314"/>
    <cellStyle name="20% - Accent2 22 113" xfId="5315"/>
    <cellStyle name="20% - Accent2 22 114" xfId="5316"/>
    <cellStyle name="20% - Accent2 22 115" xfId="5317"/>
    <cellStyle name="20% - Accent2 22 12" xfId="5318"/>
    <cellStyle name="20% - Accent2 22 13" xfId="5319"/>
    <cellStyle name="20% - Accent2 22 14" xfId="5320"/>
    <cellStyle name="20% - Accent2 22 15" xfId="5321"/>
    <cellStyle name="20% - Accent2 22 16" xfId="5322"/>
    <cellStyle name="20% - Accent2 22 17" xfId="5323"/>
    <cellStyle name="20% - Accent2 22 18" xfId="5324"/>
    <cellStyle name="20% - Accent2 22 19" xfId="5325"/>
    <cellStyle name="20% - Accent2 22 2" xfId="5326"/>
    <cellStyle name="20% - Accent2 22 20" xfId="5327"/>
    <cellStyle name="20% - Accent2 22 21" xfId="5328"/>
    <cellStyle name="20% - Accent2 22 22" xfId="5329"/>
    <cellStyle name="20% - Accent2 22 23" xfId="5330"/>
    <cellStyle name="20% - Accent2 22 24" xfId="5331"/>
    <cellStyle name="20% - Accent2 22 25" xfId="5332"/>
    <cellStyle name="20% - Accent2 22 26" xfId="5333"/>
    <cellStyle name="20% - Accent2 22 27" xfId="5334"/>
    <cellStyle name="20% - Accent2 22 28" xfId="5335"/>
    <cellStyle name="20% - Accent2 22 29" xfId="5336"/>
    <cellStyle name="20% - Accent2 22 3" xfId="5337"/>
    <cellStyle name="20% - Accent2 22 30" xfId="5338"/>
    <cellStyle name="20% - Accent2 22 31" xfId="5339"/>
    <cellStyle name="20% - Accent2 22 32" xfId="5340"/>
    <cellStyle name="20% - Accent2 22 33" xfId="5341"/>
    <cellStyle name="20% - Accent2 22 34" xfId="5342"/>
    <cellStyle name="20% - Accent2 22 35" xfId="5343"/>
    <cellStyle name="20% - Accent2 22 36" xfId="5344"/>
    <cellStyle name="20% - Accent2 22 37" xfId="5345"/>
    <cellStyle name="20% - Accent2 22 38" xfId="5346"/>
    <cellStyle name="20% - Accent2 22 39" xfId="5347"/>
    <cellStyle name="20% - Accent2 22 4" xfId="5348"/>
    <cellStyle name="20% - Accent2 22 40" xfId="5349"/>
    <cellStyle name="20% - Accent2 22 41" xfId="5350"/>
    <cellStyle name="20% - Accent2 22 42" xfId="5351"/>
    <cellStyle name="20% - Accent2 22 43" xfId="5352"/>
    <cellStyle name="20% - Accent2 22 44" xfId="5353"/>
    <cellStyle name="20% - Accent2 22 45" xfId="5354"/>
    <cellStyle name="20% - Accent2 22 46" xfId="5355"/>
    <cellStyle name="20% - Accent2 22 47" xfId="5356"/>
    <cellStyle name="20% - Accent2 22 48" xfId="5357"/>
    <cellStyle name="20% - Accent2 22 49" xfId="5358"/>
    <cellStyle name="20% - Accent2 22 5" xfId="5359"/>
    <cellStyle name="20% - Accent2 22 50" xfId="5360"/>
    <cellStyle name="20% - Accent2 22 51" xfId="5361"/>
    <cellStyle name="20% - Accent2 22 52" xfId="5362"/>
    <cellStyle name="20% - Accent2 22 53" xfId="5363"/>
    <cellStyle name="20% - Accent2 22 54" xfId="5364"/>
    <cellStyle name="20% - Accent2 22 55" xfId="5365"/>
    <cellStyle name="20% - Accent2 22 56" xfId="5366"/>
    <cellStyle name="20% - Accent2 22 57" xfId="5367"/>
    <cellStyle name="20% - Accent2 22 58" xfId="5368"/>
    <cellStyle name="20% - Accent2 22 59" xfId="5369"/>
    <cellStyle name="20% - Accent2 22 6" xfId="5370"/>
    <cellStyle name="20% - Accent2 22 60" xfId="5371"/>
    <cellStyle name="20% - Accent2 22 61" xfId="5372"/>
    <cellStyle name="20% - Accent2 22 62" xfId="5373"/>
    <cellStyle name="20% - Accent2 22 63" xfId="5374"/>
    <cellStyle name="20% - Accent2 22 64" xfId="5375"/>
    <cellStyle name="20% - Accent2 22 65" xfId="5376"/>
    <cellStyle name="20% - Accent2 22 66" xfId="5377"/>
    <cellStyle name="20% - Accent2 22 67" xfId="5378"/>
    <cellStyle name="20% - Accent2 22 68" xfId="5379"/>
    <cellStyle name="20% - Accent2 22 69" xfId="5380"/>
    <cellStyle name="20% - Accent2 22 7" xfId="5381"/>
    <cellStyle name="20% - Accent2 22 70" xfId="5382"/>
    <cellStyle name="20% - Accent2 22 71" xfId="5383"/>
    <cellStyle name="20% - Accent2 22 72" xfId="5384"/>
    <cellStyle name="20% - Accent2 22 73" xfId="5385"/>
    <cellStyle name="20% - Accent2 22 74" xfId="5386"/>
    <cellStyle name="20% - Accent2 22 75" xfId="5387"/>
    <cellStyle name="20% - Accent2 22 76" xfId="5388"/>
    <cellStyle name="20% - Accent2 22 77" xfId="5389"/>
    <cellStyle name="20% - Accent2 22 78" xfId="5390"/>
    <cellStyle name="20% - Accent2 22 79" xfId="5391"/>
    <cellStyle name="20% - Accent2 22 8" xfId="5392"/>
    <cellStyle name="20% - Accent2 22 80" xfId="5393"/>
    <cellStyle name="20% - Accent2 22 81" xfId="5394"/>
    <cellStyle name="20% - Accent2 22 82" xfId="5395"/>
    <cellStyle name="20% - Accent2 22 83" xfId="5396"/>
    <cellStyle name="20% - Accent2 22 84" xfId="5397"/>
    <cellStyle name="20% - Accent2 22 85" xfId="5398"/>
    <cellStyle name="20% - Accent2 22 86" xfId="5399"/>
    <cellStyle name="20% - Accent2 22 87" xfId="5400"/>
    <cellStyle name="20% - Accent2 22 88" xfId="5401"/>
    <cellStyle name="20% - Accent2 22 89" xfId="5402"/>
    <cellStyle name="20% - Accent2 22 9" xfId="5403"/>
    <cellStyle name="20% - Accent2 22 90" xfId="5404"/>
    <cellStyle name="20% - Accent2 22 91" xfId="5405"/>
    <cellStyle name="20% - Accent2 22 92" xfId="5406"/>
    <cellStyle name="20% - Accent2 22 93" xfId="5407"/>
    <cellStyle name="20% - Accent2 22 94" xfId="5408"/>
    <cellStyle name="20% - Accent2 22 95" xfId="5409"/>
    <cellStyle name="20% - Accent2 22 96" xfId="5410"/>
    <cellStyle name="20% - Accent2 22 97" xfId="5411"/>
    <cellStyle name="20% - Accent2 22 98" xfId="5412"/>
    <cellStyle name="20% - Accent2 22 99" xfId="5413"/>
    <cellStyle name="20% - Accent2 23" xfId="5414"/>
    <cellStyle name="20% - Accent2 23 10" xfId="5415"/>
    <cellStyle name="20% - Accent2 23 100" xfId="5416"/>
    <cellStyle name="20% - Accent2 23 101" xfId="5417"/>
    <cellStyle name="20% - Accent2 23 102" xfId="5418"/>
    <cellStyle name="20% - Accent2 23 103" xfId="5419"/>
    <cellStyle name="20% - Accent2 23 104" xfId="5420"/>
    <cellStyle name="20% - Accent2 23 105" xfId="5421"/>
    <cellStyle name="20% - Accent2 23 106" xfId="5422"/>
    <cellStyle name="20% - Accent2 23 107" xfId="5423"/>
    <cellStyle name="20% - Accent2 23 108" xfId="5424"/>
    <cellStyle name="20% - Accent2 23 109" xfId="5425"/>
    <cellStyle name="20% - Accent2 23 11" xfId="5426"/>
    <cellStyle name="20% - Accent2 23 110" xfId="5427"/>
    <cellStyle name="20% - Accent2 23 111" xfId="5428"/>
    <cellStyle name="20% - Accent2 23 112" xfId="5429"/>
    <cellStyle name="20% - Accent2 23 113" xfId="5430"/>
    <cellStyle name="20% - Accent2 23 114" xfId="5431"/>
    <cellStyle name="20% - Accent2 23 115" xfId="5432"/>
    <cellStyle name="20% - Accent2 23 12" xfId="5433"/>
    <cellStyle name="20% - Accent2 23 13" xfId="5434"/>
    <cellStyle name="20% - Accent2 23 14" xfId="5435"/>
    <cellStyle name="20% - Accent2 23 15" xfId="5436"/>
    <cellStyle name="20% - Accent2 23 16" xfId="5437"/>
    <cellStyle name="20% - Accent2 23 17" xfId="5438"/>
    <cellStyle name="20% - Accent2 23 18" xfId="5439"/>
    <cellStyle name="20% - Accent2 23 19" xfId="5440"/>
    <cellStyle name="20% - Accent2 23 2" xfId="5441"/>
    <cellStyle name="20% - Accent2 23 20" xfId="5442"/>
    <cellStyle name="20% - Accent2 23 21" xfId="5443"/>
    <cellStyle name="20% - Accent2 23 22" xfId="5444"/>
    <cellStyle name="20% - Accent2 23 23" xfId="5445"/>
    <cellStyle name="20% - Accent2 23 24" xfId="5446"/>
    <cellStyle name="20% - Accent2 23 25" xfId="5447"/>
    <cellStyle name="20% - Accent2 23 26" xfId="5448"/>
    <cellStyle name="20% - Accent2 23 27" xfId="5449"/>
    <cellStyle name="20% - Accent2 23 28" xfId="5450"/>
    <cellStyle name="20% - Accent2 23 29" xfId="5451"/>
    <cellStyle name="20% - Accent2 23 3" xfId="5452"/>
    <cellStyle name="20% - Accent2 23 30" xfId="5453"/>
    <cellStyle name="20% - Accent2 23 31" xfId="5454"/>
    <cellStyle name="20% - Accent2 23 32" xfId="5455"/>
    <cellStyle name="20% - Accent2 23 33" xfId="5456"/>
    <cellStyle name="20% - Accent2 23 34" xfId="5457"/>
    <cellStyle name="20% - Accent2 23 35" xfId="5458"/>
    <cellStyle name="20% - Accent2 23 36" xfId="5459"/>
    <cellStyle name="20% - Accent2 23 37" xfId="5460"/>
    <cellStyle name="20% - Accent2 23 38" xfId="5461"/>
    <cellStyle name="20% - Accent2 23 39" xfId="5462"/>
    <cellStyle name="20% - Accent2 23 4" xfId="5463"/>
    <cellStyle name="20% - Accent2 23 40" xfId="5464"/>
    <cellStyle name="20% - Accent2 23 41" xfId="5465"/>
    <cellStyle name="20% - Accent2 23 42" xfId="5466"/>
    <cellStyle name="20% - Accent2 23 43" xfId="5467"/>
    <cellStyle name="20% - Accent2 23 44" xfId="5468"/>
    <cellStyle name="20% - Accent2 23 45" xfId="5469"/>
    <cellStyle name="20% - Accent2 23 46" xfId="5470"/>
    <cellStyle name="20% - Accent2 23 47" xfId="5471"/>
    <cellStyle name="20% - Accent2 23 48" xfId="5472"/>
    <cellStyle name="20% - Accent2 23 49" xfId="5473"/>
    <cellStyle name="20% - Accent2 23 5" xfId="5474"/>
    <cellStyle name="20% - Accent2 23 50" xfId="5475"/>
    <cellStyle name="20% - Accent2 23 51" xfId="5476"/>
    <cellStyle name="20% - Accent2 23 52" xfId="5477"/>
    <cellStyle name="20% - Accent2 23 53" xfId="5478"/>
    <cellStyle name="20% - Accent2 23 54" xfId="5479"/>
    <cellStyle name="20% - Accent2 23 55" xfId="5480"/>
    <cellStyle name="20% - Accent2 23 56" xfId="5481"/>
    <cellStyle name="20% - Accent2 23 57" xfId="5482"/>
    <cellStyle name="20% - Accent2 23 58" xfId="5483"/>
    <cellStyle name="20% - Accent2 23 59" xfId="5484"/>
    <cellStyle name="20% - Accent2 23 6" xfId="5485"/>
    <cellStyle name="20% - Accent2 23 60" xfId="5486"/>
    <cellStyle name="20% - Accent2 23 61" xfId="5487"/>
    <cellStyle name="20% - Accent2 23 62" xfId="5488"/>
    <cellStyle name="20% - Accent2 23 63" xfId="5489"/>
    <cellStyle name="20% - Accent2 23 64" xfId="5490"/>
    <cellStyle name="20% - Accent2 23 65" xfId="5491"/>
    <cellStyle name="20% - Accent2 23 66" xfId="5492"/>
    <cellStyle name="20% - Accent2 23 67" xfId="5493"/>
    <cellStyle name="20% - Accent2 23 68" xfId="5494"/>
    <cellStyle name="20% - Accent2 23 69" xfId="5495"/>
    <cellStyle name="20% - Accent2 23 7" xfId="5496"/>
    <cellStyle name="20% - Accent2 23 70" xfId="5497"/>
    <cellStyle name="20% - Accent2 23 71" xfId="5498"/>
    <cellStyle name="20% - Accent2 23 72" xfId="5499"/>
    <cellStyle name="20% - Accent2 23 73" xfId="5500"/>
    <cellStyle name="20% - Accent2 23 74" xfId="5501"/>
    <cellStyle name="20% - Accent2 23 75" xfId="5502"/>
    <cellStyle name="20% - Accent2 23 76" xfId="5503"/>
    <cellStyle name="20% - Accent2 23 77" xfId="5504"/>
    <cellStyle name="20% - Accent2 23 78" xfId="5505"/>
    <cellStyle name="20% - Accent2 23 79" xfId="5506"/>
    <cellStyle name="20% - Accent2 23 8" xfId="5507"/>
    <cellStyle name="20% - Accent2 23 80" xfId="5508"/>
    <cellStyle name="20% - Accent2 23 81" xfId="5509"/>
    <cellStyle name="20% - Accent2 23 82" xfId="5510"/>
    <cellStyle name="20% - Accent2 23 83" xfId="5511"/>
    <cellStyle name="20% - Accent2 23 84" xfId="5512"/>
    <cellStyle name="20% - Accent2 23 85" xfId="5513"/>
    <cellStyle name="20% - Accent2 23 86" xfId="5514"/>
    <cellStyle name="20% - Accent2 23 87" xfId="5515"/>
    <cellStyle name="20% - Accent2 23 88" xfId="5516"/>
    <cellStyle name="20% - Accent2 23 89" xfId="5517"/>
    <cellStyle name="20% - Accent2 23 9" xfId="5518"/>
    <cellStyle name="20% - Accent2 23 90" xfId="5519"/>
    <cellStyle name="20% - Accent2 23 91" xfId="5520"/>
    <cellStyle name="20% - Accent2 23 92" xfId="5521"/>
    <cellStyle name="20% - Accent2 23 93" xfId="5522"/>
    <cellStyle name="20% - Accent2 23 94" xfId="5523"/>
    <cellStyle name="20% - Accent2 23 95" xfId="5524"/>
    <cellStyle name="20% - Accent2 23 96" xfId="5525"/>
    <cellStyle name="20% - Accent2 23 97" xfId="5526"/>
    <cellStyle name="20% - Accent2 23 98" xfId="5527"/>
    <cellStyle name="20% - Accent2 23 99" xfId="5528"/>
    <cellStyle name="20% - Accent2 24" xfId="5529"/>
    <cellStyle name="20% - Accent2 25" xfId="5530"/>
    <cellStyle name="20% - Accent2 26" xfId="5531"/>
    <cellStyle name="20% - Accent2 27" xfId="5532"/>
    <cellStyle name="20% - Accent2 28" xfId="5533"/>
    <cellStyle name="20% - Accent2 29" xfId="5534"/>
    <cellStyle name="20% - Accent2 3" xfId="53"/>
    <cellStyle name="20% - Accent2 3 10" xfId="5535"/>
    <cellStyle name="20% - Accent2 3 100" xfId="5536"/>
    <cellStyle name="20% - Accent2 3 101" xfId="5537"/>
    <cellStyle name="20% - Accent2 3 102" xfId="5538"/>
    <cellStyle name="20% - Accent2 3 103" xfId="5539"/>
    <cellStyle name="20% - Accent2 3 104" xfId="5540"/>
    <cellStyle name="20% - Accent2 3 105" xfId="5541"/>
    <cellStyle name="20% - Accent2 3 106" xfId="5542"/>
    <cellStyle name="20% - Accent2 3 107" xfId="5543"/>
    <cellStyle name="20% - Accent2 3 108" xfId="5544"/>
    <cellStyle name="20% - Accent2 3 109" xfId="5545"/>
    <cellStyle name="20% - Accent2 3 11" xfId="5546"/>
    <cellStyle name="20% - Accent2 3 110" xfId="5547"/>
    <cellStyle name="20% - Accent2 3 111" xfId="5548"/>
    <cellStyle name="20% - Accent2 3 112" xfId="5549"/>
    <cellStyle name="20% - Accent2 3 113" xfId="5550"/>
    <cellStyle name="20% - Accent2 3 114" xfId="5551"/>
    <cellStyle name="20% - Accent2 3 115" xfId="5552"/>
    <cellStyle name="20% - Accent2 3 12" xfId="5553"/>
    <cellStyle name="20% - Accent2 3 13" xfId="5554"/>
    <cellStyle name="20% - Accent2 3 14" xfId="5555"/>
    <cellStyle name="20% - Accent2 3 15" xfId="5556"/>
    <cellStyle name="20% - Accent2 3 16" xfId="5557"/>
    <cellStyle name="20% - Accent2 3 17" xfId="5558"/>
    <cellStyle name="20% - Accent2 3 18" xfId="5559"/>
    <cellStyle name="20% - Accent2 3 19" xfId="5560"/>
    <cellStyle name="20% - Accent2 3 2" xfId="5561"/>
    <cellStyle name="20% - Accent2 3 20" xfId="5562"/>
    <cellStyle name="20% - Accent2 3 21" xfId="5563"/>
    <cellStyle name="20% - Accent2 3 22" xfId="5564"/>
    <cellStyle name="20% - Accent2 3 23" xfId="5565"/>
    <cellStyle name="20% - Accent2 3 24" xfId="5566"/>
    <cellStyle name="20% - Accent2 3 25" xfId="5567"/>
    <cellStyle name="20% - Accent2 3 26" xfId="5568"/>
    <cellStyle name="20% - Accent2 3 27" xfId="5569"/>
    <cellStyle name="20% - Accent2 3 28" xfId="5570"/>
    <cellStyle name="20% - Accent2 3 29" xfId="5571"/>
    <cellStyle name="20% - Accent2 3 3" xfId="5572"/>
    <cellStyle name="20% - Accent2 3 30" xfId="5573"/>
    <cellStyle name="20% - Accent2 3 31" xfId="5574"/>
    <cellStyle name="20% - Accent2 3 32" xfId="5575"/>
    <cellStyle name="20% - Accent2 3 33" xfId="5576"/>
    <cellStyle name="20% - Accent2 3 34" xfId="5577"/>
    <cellStyle name="20% - Accent2 3 35" xfId="5578"/>
    <cellStyle name="20% - Accent2 3 36" xfId="5579"/>
    <cellStyle name="20% - Accent2 3 37" xfId="5580"/>
    <cellStyle name="20% - Accent2 3 38" xfId="5581"/>
    <cellStyle name="20% - Accent2 3 39" xfId="5582"/>
    <cellStyle name="20% - Accent2 3 4" xfId="5583"/>
    <cellStyle name="20% - Accent2 3 40" xfId="5584"/>
    <cellStyle name="20% - Accent2 3 41" xfId="5585"/>
    <cellStyle name="20% - Accent2 3 42" xfId="5586"/>
    <cellStyle name="20% - Accent2 3 43" xfId="5587"/>
    <cellStyle name="20% - Accent2 3 44" xfId="5588"/>
    <cellStyle name="20% - Accent2 3 45" xfId="5589"/>
    <cellStyle name="20% - Accent2 3 46" xfId="5590"/>
    <cellStyle name="20% - Accent2 3 47" xfId="5591"/>
    <cellStyle name="20% - Accent2 3 48" xfId="5592"/>
    <cellStyle name="20% - Accent2 3 49" xfId="5593"/>
    <cellStyle name="20% - Accent2 3 5" xfId="5594"/>
    <cellStyle name="20% - Accent2 3 50" xfId="5595"/>
    <cellStyle name="20% - Accent2 3 51" xfId="5596"/>
    <cellStyle name="20% - Accent2 3 52" xfId="5597"/>
    <cellStyle name="20% - Accent2 3 53" xfId="5598"/>
    <cellStyle name="20% - Accent2 3 54" xfId="5599"/>
    <cellStyle name="20% - Accent2 3 55" xfId="5600"/>
    <cellStyle name="20% - Accent2 3 56" xfId="5601"/>
    <cellStyle name="20% - Accent2 3 57" xfId="5602"/>
    <cellStyle name="20% - Accent2 3 58" xfId="5603"/>
    <cellStyle name="20% - Accent2 3 59" xfId="5604"/>
    <cellStyle name="20% - Accent2 3 6" xfId="5605"/>
    <cellStyle name="20% - Accent2 3 60" xfId="5606"/>
    <cellStyle name="20% - Accent2 3 61" xfId="5607"/>
    <cellStyle name="20% - Accent2 3 62" xfId="5608"/>
    <cellStyle name="20% - Accent2 3 63" xfId="5609"/>
    <cellStyle name="20% - Accent2 3 64" xfId="5610"/>
    <cellStyle name="20% - Accent2 3 65" xfId="5611"/>
    <cellStyle name="20% - Accent2 3 66" xfId="5612"/>
    <cellStyle name="20% - Accent2 3 67" xfId="5613"/>
    <cellStyle name="20% - Accent2 3 68" xfId="5614"/>
    <cellStyle name="20% - Accent2 3 69" xfId="5615"/>
    <cellStyle name="20% - Accent2 3 7" xfId="5616"/>
    <cellStyle name="20% - Accent2 3 70" xfId="5617"/>
    <cellStyle name="20% - Accent2 3 71" xfId="5618"/>
    <cellStyle name="20% - Accent2 3 72" xfId="5619"/>
    <cellStyle name="20% - Accent2 3 73" xfId="5620"/>
    <cellStyle name="20% - Accent2 3 74" xfId="5621"/>
    <cellStyle name="20% - Accent2 3 75" xfId="5622"/>
    <cellStyle name="20% - Accent2 3 76" xfId="5623"/>
    <cellStyle name="20% - Accent2 3 77" xfId="5624"/>
    <cellStyle name="20% - Accent2 3 78" xfId="5625"/>
    <cellStyle name="20% - Accent2 3 79" xfId="5626"/>
    <cellStyle name="20% - Accent2 3 8" xfId="5627"/>
    <cellStyle name="20% - Accent2 3 80" xfId="5628"/>
    <cellStyle name="20% - Accent2 3 81" xfId="5629"/>
    <cellStyle name="20% - Accent2 3 82" xfId="5630"/>
    <cellStyle name="20% - Accent2 3 83" xfId="5631"/>
    <cellStyle name="20% - Accent2 3 84" xfId="5632"/>
    <cellStyle name="20% - Accent2 3 85" xfId="5633"/>
    <cellStyle name="20% - Accent2 3 86" xfId="5634"/>
    <cellStyle name="20% - Accent2 3 87" xfId="5635"/>
    <cellStyle name="20% - Accent2 3 88" xfId="5636"/>
    <cellStyle name="20% - Accent2 3 89" xfId="5637"/>
    <cellStyle name="20% - Accent2 3 9" xfId="5638"/>
    <cellStyle name="20% - Accent2 3 90" xfId="5639"/>
    <cellStyle name="20% - Accent2 3 91" xfId="5640"/>
    <cellStyle name="20% - Accent2 3 92" xfId="5641"/>
    <cellStyle name="20% - Accent2 3 93" xfId="5642"/>
    <cellStyle name="20% - Accent2 3 94" xfId="5643"/>
    <cellStyle name="20% - Accent2 3 95" xfId="5644"/>
    <cellStyle name="20% - Accent2 3 96" xfId="5645"/>
    <cellStyle name="20% - Accent2 3 97" xfId="5646"/>
    <cellStyle name="20% - Accent2 3 98" xfId="5647"/>
    <cellStyle name="20% - Accent2 3 99" xfId="5648"/>
    <cellStyle name="20% - Accent2 30" xfId="5649"/>
    <cellStyle name="20% - Accent2 31" xfId="5650"/>
    <cellStyle name="20% - Accent2 32" xfId="5651"/>
    <cellStyle name="20% - Accent2 33" xfId="5652"/>
    <cellStyle name="20% - Accent2 34" xfId="5653"/>
    <cellStyle name="20% - Accent2 35" xfId="5654"/>
    <cellStyle name="20% - Accent2 36" xfId="5655"/>
    <cellStyle name="20% - Accent2 37" xfId="5656"/>
    <cellStyle name="20% - Accent2 38" xfId="5657"/>
    <cellStyle name="20% - Accent2 39" xfId="5658"/>
    <cellStyle name="20% - Accent2 4" xfId="54"/>
    <cellStyle name="20% - Accent2 4 10" xfId="5659"/>
    <cellStyle name="20% - Accent2 4 100" xfId="5660"/>
    <cellStyle name="20% - Accent2 4 101" xfId="5661"/>
    <cellStyle name="20% - Accent2 4 102" xfId="5662"/>
    <cellStyle name="20% - Accent2 4 103" xfId="5663"/>
    <cellStyle name="20% - Accent2 4 104" xfId="5664"/>
    <cellStyle name="20% - Accent2 4 105" xfId="5665"/>
    <cellStyle name="20% - Accent2 4 106" xfId="5666"/>
    <cellStyle name="20% - Accent2 4 107" xfId="5667"/>
    <cellStyle name="20% - Accent2 4 108" xfId="5668"/>
    <cellStyle name="20% - Accent2 4 109" xfId="5669"/>
    <cellStyle name="20% - Accent2 4 11" xfId="5670"/>
    <cellStyle name="20% - Accent2 4 110" xfId="5671"/>
    <cellStyle name="20% - Accent2 4 111" xfId="5672"/>
    <cellStyle name="20% - Accent2 4 112" xfId="5673"/>
    <cellStyle name="20% - Accent2 4 113" xfId="5674"/>
    <cellStyle name="20% - Accent2 4 114" xfId="5675"/>
    <cellStyle name="20% - Accent2 4 115" xfId="5676"/>
    <cellStyle name="20% - Accent2 4 12" xfId="5677"/>
    <cellStyle name="20% - Accent2 4 13" xfId="5678"/>
    <cellStyle name="20% - Accent2 4 14" xfId="5679"/>
    <cellStyle name="20% - Accent2 4 15" xfId="5680"/>
    <cellStyle name="20% - Accent2 4 16" xfId="5681"/>
    <cellStyle name="20% - Accent2 4 17" xfId="5682"/>
    <cellStyle name="20% - Accent2 4 18" xfId="5683"/>
    <cellStyle name="20% - Accent2 4 19" xfId="5684"/>
    <cellStyle name="20% - Accent2 4 2" xfId="5685"/>
    <cellStyle name="20% - Accent2 4 20" xfId="5686"/>
    <cellStyle name="20% - Accent2 4 21" xfId="5687"/>
    <cellStyle name="20% - Accent2 4 22" xfId="5688"/>
    <cellStyle name="20% - Accent2 4 23" xfId="5689"/>
    <cellStyle name="20% - Accent2 4 24" xfId="5690"/>
    <cellStyle name="20% - Accent2 4 25" xfId="5691"/>
    <cellStyle name="20% - Accent2 4 26" xfId="5692"/>
    <cellStyle name="20% - Accent2 4 27" xfId="5693"/>
    <cellStyle name="20% - Accent2 4 28" xfId="5694"/>
    <cellStyle name="20% - Accent2 4 29" xfId="5695"/>
    <cellStyle name="20% - Accent2 4 3" xfId="5696"/>
    <cellStyle name="20% - Accent2 4 30" xfId="5697"/>
    <cellStyle name="20% - Accent2 4 31" xfId="5698"/>
    <cellStyle name="20% - Accent2 4 32" xfId="5699"/>
    <cellStyle name="20% - Accent2 4 33" xfId="5700"/>
    <cellStyle name="20% - Accent2 4 34" xfId="5701"/>
    <cellStyle name="20% - Accent2 4 35" xfId="5702"/>
    <cellStyle name="20% - Accent2 4 36" xfId="5703"/>
    <cellStyle name="20% - Accent2 4 37" xfId="5704"/>
    <cellStyle name="20% - Accent2 4 38" xfId="5705"/>
    <cellStyle name="20% - Accent2 4 39" xfId="5706"/>
    <cellStyle name="20% - Accent2 4 4" xfId="5707"/>
    <cellStyle name="20% - Accent2 4 40" xfId="5708"/>
    <cellStyle name="20% - Accent2 4 41" xfId="5709"/>
    <cellStyle name="20% - Accent2 4 42" xfId="5710"/>
    <cellStyle name="20% - Accent2 4 43" xfId="5711"/>
    <cellStyle name="20% - Accent2 4 44" xfId="5712"/>
    <cellStyle name="20% - Accent2 4 45" xfId="5713"/>
    <cellStyle name="20% - Accent2 4 46" xfId="5714"/>
    <cellStyle name="20% - Accent2 4 47" xfId="5715"/>
    <cellStyle name="20% - Accent2 4 48" xfId="5716"/>
    <cellStyle name="20% - Accent2 4 49" xfId="5717"/>
    <cellStyle name="20% - Accent2 4 5" xfId="5718"/>
    <cellStyle name="20% - Accent2 4 50" xfId="5719"/>
    <cellStyle name="20% - Accent2 4 51" xfId="5720"/>
    <cellStyle name="20% - Accent2 4 52" xfId="5721"/>
    <cellStyle name="20% - Accent2 4 53" xfId="5722"/>
    <cellStyle name="20% - Accent2 4 54" xfId="5723"/>
    <cellStyle name="20% - Accent2 4 55" xfId="5724"/>
    <cellStyle name="20% - Accent2 4 56" xfId="5725"/>
    <cellStyle name="20% - Accent2 4 57" xfId="5726"/>
    <cellStyle name="20% - Accent2 4 58" xfId="5727"/>
    <cellStyle name="20% - Accent2 4 59" xfId="5728"/>
    <cellStyle name="20% - Accent2 4 6" xfId="5729"/>
    <cellStyle name="20% - Accent2 4 60" xfId="5730"/>
    <cellStyle name="20% - Accent2 4 61" xfId="5731"/>
    <cellStyle name="20% - Accent2 4 62" xfId="5732"/>
    <cellStyle name="20% - Accent2 4 63" xfId="5733"/>
    <cellStyle name="20% - Accent2 4 64" xfId="5734"/>
    <cellStyle name="20% - Accent2 4 65" xfId="5735"/>
    <cellStyle name="20% - Accent2 4 66" xfId="5736"/>
    <cellStyle name="20% - Accent2 4 67" xfId="5737"/>
    <cellStyle name="20% - Accent2 4 68" xfId="5738"/>
    <cellStyle name="20% - Accent2 4 69" xfId="5739"/>
    <cellStyle name="20% - Accent2 4 7" xfId="5740"/>
    <cellStyle name="20% - Accent2 4 70" xfId="5741"/>
    <cellStyle name="20% - Accent2 4 71" xfId="5742"/>
    <cellStyle name="20% - Accent2 4 72" xfId="5743"/>
    <cellStyle name="20% - Accent2 4 73" xfId="5744"/>
    <cellStyle name="20% - Accent2 4 74" xfId="5745"/>
    <cellStyle name="20% - Accent2 4 75" xfId="5746"/>
    <cellStyle name="20% - Accent2 4 76" xfId="5747"/>
    <cellStyle name="20% - Accent2 4 77" xfId="5748"/>
    <cellStyle name="20% - Accent2 4 78" xfId="5749"/>
    <cellStyle name="20% - Accent2 4 79" xfId="5750"/>
    <cellStyle name="20% - Accent2 4 8" xfId="5751"/>
    <cellStyle name="20% - Accent2 4 80" xfId="5752"/>
    <cellStyle name="20% - Accent2 4 81" xfId="5753"/>
    <cellStyle name="20% - Accent2 4 82" xfId="5754"/>
    <cellStyle name="20% - Accent2 4 83" xfId="5755"/>
    <cellStyle name="20% - Accent2 4 84" xfId="5756"/>
    <cellStyle name="20% - Accent2 4 85" xfId="5757"/>
    <cellStyle name="20% - Accent2 4 86" xfId="5758"/>
    <cellStyle name="20% - Accent2 4 87" xfId="5759"/>
    <cellStyle name="20% - Accent2 4 88" xfId="5760"/>
    <cellStyle name="20% - Accent2 4 89" xfId="5761"/>
    <cellStyle name="20% - Accent2 4 9" xfId="5762"/>
    <cellStyle name="20% - Accent2 4 90" xfId="5763"/>
    <cellStyle name="20% - Accent2 4 91" xfId="5764"/>
    <cellStyle name="20% - Accent2 4 92" xfId="5765"/>
    <cellStyle name="20% - Accent2 4 93" xfId="5766"/>
    <cellStyle name="20% - Accent2 4 94" xfId="5767"/>
    <cellStyle name="20% - Accent2 4 95" xfId="5768"/>
    <cellStyle name="20% - Accent2 4 96" xfId="5769"/>
    <cellStyle name="20% - Accent2 4 97" xfId="5770"/>
    <cellStyle name="20% - Accent2 4 98" xfId="5771"/>
    <cellStyle name="20% - Accent2 4 99" xfId="5772"/>
    <cellStyle name="20% - Accent2 40" xfId="5773"/>
    <cellStyle name="20% - Accent2 41" xfId="5774"/>
    <cellStyle name="20% - Accent2 42" xfId="5775"/>
    <cellStyle name="20% - Accent2 43" xfId="5776"/>
    <cellStyle name="20% - Accent2 44" xfId="5777"/>
    <cellStyle name="20% - Accent2 45" xfId="5778"/>
    <cellStyle name="20% - Accent2 46" xfId="5779"/>
    <cellStyle name="20% - Accent2 47" xfId="5780"/>
    <cellStyle name="20% - Accent2 48" xfId="5781"/>
    <cellStyle name="20% - Accent2 49" xfId="5782"/>
    <cellStyle name="20% - Accent2 5" xfId="55"/>
    <cellStyle name="20% - Accent2 5 10" xfId="5783"/>
    <cellStyle name="20% - Accent2 5 100" xfId="5784"/>
    <cellStyle name="20% - Accent2 5 101" xfId="5785"/>
    <cellStyle name="20% - Accent2 5 102" xfId="5786"/>
    <cellStyle name="20% - Accent2 5 103" xfId="5787"/>
    <cellStyle name="20% - Accent2 5 104" xfId="5788"/>
    <cellStyle name="20% - Accent2 5 105" xfId="5789"/>
    <cellStyle name="20% - Accent2 5 106" xfId="5790"/>
    <cellStyle name="20% - Accent2 5 107" xfId="5791"/>
    <cellStyle name="20% - Accent2 5 108" xfId="5792"/>
    <cellStyle name="20% - Accent2 5 109" xfId="5793"/>
    <cellStyle name="20% - Accent2 5 11" xfId="5794"/>
    <cellStyle name="20% - Accent2 5 110" xfId="5795"/>
    <cellStyle name="20% - Accent2 5 111" xfId="5796"/>
    <cellStyle name="20% - Accent2 5 112" xfId="5797"/>
    <cellStyle name="20% - Accent2 5 113" xfId="5798"/>
    <cellStyle name="20% - Accent2 5 114" xfId="5799"/>
    <cellStyle name="20% - Accent2 5 115" xfId="5800"/>
    <cellStyle name="20% - Accent2 5 12" xfId="5801"/>
    <cellStyle name="20% - Accent2 5 13" xfId="5802"/>
    <cellStyle name="20% - Accent2 5 14" xfId="5803"/>
    <cellStyle name="20% - Accent2 5 15" xfId="5804"/>
    <cellStyle name="20% - Accent2 5 16" xfId="5805"/>
    <cellStyle name="20% - Accent2 5 17" xfId="5806"/>
    <cellStyle name="20% - Accent2 5 18" xfId="5807"/>
    <cellStyle name="20% - Accent2 5 19" xfId="5808"/>
    <cellStyle name="20% - Accent2 5 2" xfId="5809"/>
    <cellStyle name="20% - Accent2 5 20" xfId="5810"/>
    <cellStyle name="20% - Accent2 5 21" xfId="5811"/>
    <cellStyle name="20% - Accent2 5 22" xfId="5812"/>
    <cellStyle name="20% - Accent2 5 23" xfId="5813"/>
    <cellStyle name="20% - Accent2 5 24" xfId="5814"/>
    <cellStyle name="20% - Accent2 5 25" xfId="5815"/>
    <cellStyle name="20% - Accent2 5 26" xfId="5816"/>
    <cellStyle name="20% - Accent2 5 27" xfId="5817"/>
    <cellStyle name="20% - Accent2 5 28" xfId="5818"/>
    <cellStyle name="20% - Accent2 5 29" xfId="5819"/>
    <cellStyle name="20% - Accent2 5 3" xfId="5820"/>
    <cellStyle name="20% - Accent2 5 30" xfId="5821"/>
    <cellStyle name="20% - Accent2 5 31" xfId="5822"/>
    <cellStyle name="20% - Accent2 5 32" xfId="5823"/>
    <cellStyle name="20% - Accent2 5 33" xfId="5824"/>
    <cellStyle name="20% - Accent2 5 34" xfId="5825"/>
    <cellStyle name="20% - Accent2 5 35" xfId="5826"/>
    <cellStyle name="20% - Accent2 5 36" xfId="5827"/>
    <cellStyle name="20% - Accent2 5 37" xfId="5828"/>
    <cellStyle name="20% - Accent2 5 38" xfId="5829"/>
    <cellStyle name="20% - Accent2 5 39" xfId="5830"/>
    <cellStyle name="20% - Accent2 5 4" xfId="5831"/>
    <cellStyle name="20% - Accent2 5 40" xfId="5832"/>
    <cellStyle name="20% - Accent2 5 41" xfId="5833"/>
    <cellStyle name="20% - Accent2 5 42" xfId="5834"/>
    <cellStyle name="20% - Accent2 5 43" xfId="5835"/>
    <cellStyle name="20% - Accent2 5 44" xfId="5836"/>
    <cellStyle name="20% - Accent2 5 45" xfId="5837"/>
    <cellStyle name="20% - Accent2 5 46" xfId="5838"/>
    <cellStyle name="20% - Accent2 5 47" xfId="5839"/>
    <cellStyle name="20% - Accent2 5 48" xfId="5840"/>
    <cellStyle name="20% - Accent2 5 49" xfId="5841"/>
    <cellStyle name="20% - Accent2 5 5" xfId="5842"/>
    <cellStyle name="20% - Accent2 5 50" xfId="5843"/>
    <cellStyle name="20% - Accent2 5 51" xfId="5844"/>
    <cellStyle name="20% - Accent2 5 52" xfId="5845"/>
    <cellStyle name="20% - Accent2 5 53" xfId="5846"/>
    <cellStyle name="20% - Accent2 5 54" xfId="5847"/>
    <cellStyle name="20% - Accent2 5 55" xfId="5848"/>
    <cellStyle name="20% - Accent2 5 56" xfId="5849"/>
    <cellStyle name="20% - Accent2 5 57" xfId="5850"/>
    <cellStyle name="20% - Accent2 5 58" xfId="5851"/>
    <cellStyle name="20% - Accent2 5 59" xfId="5852"/>
    <cellStyle name="20% - Accent2 5 6" xfId="5853"/>
    <cellStyle name="20% - Accent2 5 60" xfId="5854"/>
    <cellStyle name="20% - Accent2 5 61" xfId="5855"/>
    <cellStyle name="20% - Accent2 5 62" xfId="5856"/>
    <cellStyle name="20% - Accent2 5 63" xfId="5857"/>
    <cellStyle name="20% - Accent2 5 64" xfId="5858"/>
    <cellStyle name="20% - Accent2 5 65" xfId="5859"/>
    <cellStyle name="20% - Accent2 5 66" xfId="5860"/>
    <cellStyle name="20% - Accent2 5 67" xfId="5861"/>
    <cellStyle name="20% - Accent2 5 68" xfId="5862"/>
    <cellStyle name="20% - Accent2 5 69" xfId="5863"/>
    <cellStyle name="20% - Accent2 5 7" xfId="5864"/>
    <cellStyle name="20% - Accent2 5 70" xfId="5865"/>
    <cellStyle name="20% - Accent2 5 71" xfId="5866"/>
    <cellStyle name="20% - Accent2 5 72" xfId="5867"/>
    <cellStyle name="20% - Accent2 5 73" xfId="5868"/>
    <cellStyle name="20% - Accent2 5 74" xfId="5869"/>
    <cellStyle name="20% - Accent2 5 75" xfId="5870"/>
    <cellStyle name="20% - Accent2 5 76" xfId="5871"/>
    <cellStyle name="20% - Accent2 5 77" xfId="5872"/>
    <cellStyle name="20% - Accent2 5 78" xfId="5873"/>
    <cellStyle name="20% - Accent2 5 79" xfId="5874"/>
    <cellStyle name="20% - Accent2 5 8" xfId="5875"/>
    <cellStyle name="20% - Accent2 5 80" xfId="5876"/>
    <cellStyle name="20% - Accent2 5 81" xfId="5877"/>
    <cellStyle name="20% - Accent2 5 82" xfId="5878"/>
    <cellStyle name="20% - Accent2 5 83" xfId="5879"/>
    <cellStyle name="20% - Accent2 5 84" xfId="5880"/>
    <cellStyle name="20% - Accent2 5 85" xfId="5881"/>
    <cellStyle name="20% - Accent2 5 86" xfId="5882"/>
    <cellStyle name="20% - Accent2 5 87" xfId="5883"/>
    <cellStyle name="20% - Accent2 5 88" xfId="5884"/>
    <cellStyle name="20% - Accent2 5 89" xfId="5885"/>
    <cellStyle name="20% - Accent2 5 9" xfId="5886"/>
    <cellStyle name="20% - Accent2 5 90" xfId="5887"/>
    <cellStyle name="20% - Accent2 5 91" xfId="5888"/>
    <cellStyle name="20% - Accent2 5 92" xfId="5889"/>
    <cellStyle name="20% - Accent2 5 93" xfId="5890"/>
    <cellStyle name="20% - Accent2 5 94" xfId="5891"/>
    <cellStyle name="20% - Accent2 5 95" xfId="5892"/>
    <cellStyle name="20% - Accent2 5 96" xfId="5893"/>
    <cellStyle name="20% - Accent2 5 97" xfId="5894"/>
    <cellStyle name="20% - Accent2 5 98" xfId="5895"/>
    <cellStyle name="20% - Accent2 5 99" xfId="5896"/>
    <cellStyle name="20% - Accent2 50" xfId="5897"/>
    <cellStyle name="20% - Accent2 51" xfId="5898"/>
    <cellStyle name="20% - Accent2 52" xfId="5899"/>
    <cellStyle name="20% - Accent2 53" xfId="5900"/>
    <cellStyle name="20% - Accent2 54" xfId="5901"/>
    <cellStyle name="20% - Accent2 55" xfId="5902"/>
    <cellStyle name="20% - Accent2 56" xfId="5903"/>
    <cellStyle name="20% - Accent2 57" xfId="5904"/>
    <cellStyle name="20% - Accent2 58" xfId="5905"/>
    <cellStyle name="20% - Accent2 59" xfId="5906"/>
    <cellStyle name="20% - Accent2 6" xfId="56"/>
    <cellStyle name="20% - Accent2 6 10" xfId="5907"/>
    <cellStyle name="20% - Accent2 6 100" xfId="5908"/>
    <cellStyle name="20% - Accent2 6 101" xfId="5909"/>
    <cellStyle name="20% - Accent2 6 102" xfId="5910"/>
    <cellStyle name="20% - Accent2 6 103" xfId="5911"/>
    <cellStyle name="20% - Accent2 6 104" xfId="5912"/>
    <cellStyle name="20% - Accent2 6 105" xfId="5913"/>
    <cellStyle name="20% - Accent2 6 106" xfId="5914"/>
    <cellStyle name="20% - Accent2 6 107" xfId="5915"/>
    <cellStyle name="20% - Accent2 6 108" xfId="5916"/>
    <cellStyle name="20% - Accent2 6 109" xfId="5917"/>
    <cellStyle name="20% - Accent2 6 11" xfId="5918"/>
    <cellStyle name="20% - Accent2 6 110" xfId="5919"/>
    <cellStyle name="20% - Accent2 6 111" xfId="5920"/>
    <cellStyle name="20% - Accent2 6 112" xfId="5921"/>
    <cellStyle name="20% - Accent2 6 113" xfId="5922"/>
    <cellStyle name="20% - Accent2 6 114" xfId="5923"/>
    <cellStyle name="20% - Accent2 6 115" xfId="5924"/>
    <cellStyle name="20% - Accent2 6 12" xfId="5925"/>
    <cellStyle name="20% - Accent2 6 13" xfId="5926"/>
    <cellStyle name="20% - Accent2 6 14" xfId="5927"/>
    <cellStyle name="20% - Accent2 6 15" xfId="5928"/>
    <cellStyle name="20% - Accent2 6 16" xfId="5929"/>
    <cellStyle name="20% - Accent2 6 17" xfId="5930"/>
    <cellStyle name="20% - Accent2 6 18" xfId="5931"/>
    <cellStyle name="20% - Accent2 6 19" xfId="5932"/>
    <cellStyle name="20% - Accent2 6 2" xfId="5933"/>
    <cellStyle name="20% - Accent2 6 20" xfId="5934"/>
    <cellStyle name="20% - Accent2 6 21" xfId="5935"/>
    <cellStyle name="20% - Accent2 6 22" xfId="5936"/>
    <cellStyle name="20% - Accent2 6 23" xfId="5937"/>
    <cellStyle name="20% - Accent2 6 24" xfId="5938"/>
    <cellStyle name="20% - Accent2 6 25" xfId="5939"/>
    <cellStyle name="20% - Accent2 6 26" xfId="5940"/>
    <cellStyle name="20% - Accent2 6 27" xfId="5941"/>
    <cellStyle name="20% - Accent2 6 28" xfId="5942"/>
    <cellStyle name="20% - Accent2 6 29" xfId="5943"/>
    <cellStyle name="20% - Accent2 6 3" xfId="5944"/>
    <cellStyle name="20% - Accent2 6 30" xfId="5945"/>
    <cellStyle name="20% - Accent2 6 31" xfId="5946"/>
    <cellStyle name="20% - Accent2 6 32" xfId="5947"/>
    <cellStyle name="20% - Accent2 6 33" xfId="5948"/>
    <cellStyle name="20% - Accent2 6 34" xfId="5949"/>
    <cellStyle name="20% - Accent2 6 35" xfId="5950"/>
    <cellStyle name="20% - Accent2 6 36" xfId="5951"/>
    <cellStyle name="20% - Accent2 6 37" xfId="5952"/>
    <cellStyle name="20% - Accent2 6 38" xfId="5953"/>
    <cellStyle name="20% - Accent2 6 39" xfId="5954"/>
    <cellStyle name="20% - Accent2 6 4" xfId="5955"/>
    <cellStyle name="20% - Accent2 6 40" xfId="5956"/>
    <cellStyle name="20% - Accent2 6 41" xfId="5957"/>
    <cellStyle name="20% - Accent2 6 42" xfId="5958"/>
    <cellStyle name="20% - Accent2 6 43" xfId="5959"/>
    <cellStyle name="20% - Accent2 6 44" xfId="5960"/>
    <cellStyle name="20% - Accent2 6 45" xfId="5961"/>
    <cellStyle name="20% - Accent2 6 46" xfId="5962"/>
    <cellStyle name="20% - Accent2 6 47" xfId="5963"/>
    <cellStyle name="20% - Accent2 6 48" xfId="5964"/>
    <cellStyle name="20% - Accent2 6 49" xfId="5965"/>
    <cellStyle name="20% - Accent2 6 5" xfId="5966"/>
    <cellStyle name="20% - Accent2 6 50" xfId="5967"/>
    <cellStyle name="20% - Accent2 6 51" xfId="5968"/>
    <cellStyle name="20% - Accent2 6 52" xfId="5969"/>
    <cellStyle name="20% - Accent2 6 53" xfId="5970"/>
    <cellStyle name="20% - Accent2 6 54" xfId="5971"/>
    <cellStyle name="20% - Accent2 6 55" xfId="5972"/>
    <cellStyle name="20% - Accent2 6 56" xfId="5973"/>
    <cellStyle name="20% - Accent2 6 57" xfId="5974"/>
    <cellStyle name="20% - Accent2 6 58" xfId="5975"/>
    <cellStyle name="20% - Accent2 6 59" xfId="5976"/>
    <cellStyle name="20% - Accent2 6 6" xfId="5977"/>
    <cellStyle name="20% - Accent2 6 60" xfId="5978"/>
    <cellStyle name="20% - Accent2 6 61" xfId="5979"/>
    <cellStyle name="20% - Accent2 6 62" xfId="5980"/>
    <cellStyle name="20% - Accent2 6 63" xfId="5981"/>
    <cellStyle name="20% - Accent2 6 64" xfId="5982"/>
    <cellStyle name="20% - Accent2 6 65" xfId="5983"/>
    <cellStyle name="20% - Accent2 6 66" xfId="5984"/>
    <cellStyle name="20% - Accent2 6 67" xfId="5985"/>
    <cellStyle name="20% - Accent2 6 68" xfId="5986"/>
    <cellStyle name="20% - Accent2 6 69" xfId="5987"/>
    <cellStyle name="20% - Accent2 6 7" xfId="5988"/>
    <cellStyle name="20% - Accent2 6 70" xfId="5989"/>
    <cellStyle name="20% - Accent2 6 71" xfId="5990"/>
    <cellStyle name="20% - Accent2 6 72" xfId="5991"/>
    <cellStyle name="20% - Accent2 6 73" xfId="5992"/>
    <cellStyle name="20% - Accent2 6 74" xfId="5993"/>
    <cellStyle name="20% - Accent2 6 75" xfId="5994"/>
    <cellStyle name="20% - Accent2 6 76" xfId="5995"/>
    <cellStyle name="20% - Accent2 6 77" xfId="5996"/>
    <cellStyle name="20% - Accent2 6 78" xfId="5997"/>
    <cellStyle name="20% - Accent2 6 79" xfId="5998"/>
    <cellStyle name="20% - Accent2 6 8" xfId="5999"/>
    <cellStyle name="20% - Accent2 6 80" xfId="6000"/>
    <cellStyle name="20% - Accent2 6 81" xfId="6001"/>
    <cellStyle name="20% - Accent2 6 82" xfId="6002"/>
    <cellStyle name="20% - Accent2 6 83" xfId="6003"/>
    <cellStyle name="20% - Accent2 6 84" xfId="6004"/>
    <cellStyle name="20% - Accent2 6 85" xfId="6005"/>
    <cellStyle name="20% - Accent2 6 86" xfId="6006"/>
    <cellStyle name="20% - Accent2 6 87" xfId="6007"/>
    <cellStyle name="20% - Accent2 6 88" xfId="6008"/>
    <cellStyle name="20% - Accent2 6 89" xfId="6009"/>
    <cellStyle name="20% - Accent2 6 9" xfId="6010"/>
    <cellStyle name="20% - Accent2 6 90" xfId="6011"/>
    <cellStyle name="20% - Accent2 6 91" xfId="6012"/>
    <cellStyle name="20% - Accent2 6 92" xfId="6013"/>
    <cellStyle name="20% - Accent2 6 93" xfId="6014"/>
    <cellStyle name="20% - Accent2 6 94" xfId="6015"/>
    <cellStyle name="20% - Accent2 6 95" xfId="6016"/>
    <cellStyle name="20% - Accent2 6 96" xfId="6017"/>
    <cellStyle name="20% - Accent2 6 97" xfId="6018"/>
    <cellStyle name="20% - Accent2 6 98" xfId="6019"/>
    <cellStyle name="20% - Accent2 6 99" xfId="6020"/>
    <cellStyle name="20% - Accent2 60" xfId="6021"/>
    <cellStyle name="20% - Accent2 61" xfId="6022"/>
    <cellStyle name="20% - Accent2 62" xfId="6023"/>
    <cellStyle name="20% - Accent2 63" xfId="6024"/>
    <cellStyle name="20% - Accent2 64" xfId="6025"/>
    <cellStyle name="20% - Accent2 65" xfId="6026"/>
    <cellStyle name="20% - Accent2 66" xfId="6027"/>
    <cellStyle name="20% - Accent2 67" xfId="6028"/>
    <cellStyle name="20% - Accent2 68" xfId="6029"/>
    <cellStyle name="20% - Accent2 69" xfId="6030"/>
    <cellStyle name="20% - Accent2 7" xfId="57"/>
    <cellStyle name="20% - Accent2 7 10" xfId="6031"/>
    <cellStyle name="20% - Accent2 7 100" xfId="6032"/>
    <cellStyle name="20% - Accent2 7 101" xfId="6033"/>
    <cellStyle name="20% - Accent2 7 102" xfId="6034"/>
    <cellStyle name="20% - Accent2 7 103" xfId="6035"/>
    <cellStyle name="20% - Accent2 7 104" xfId="6036"/>
    <cellStyle name="20% - Accent2 7 105" xfId="6037"/>
    <cellStyle name="20% - Accent2 7 106" xfId="6038"/>
    <cellStyle name="20% - Accent2 7 107" xfId="6039"/>
    <cellStyle name="20% - Accent2 7 108" xfId="6040"/>
    <cellStyle name="20% - Accent2 7 109" xfId="6041"/>
    <cellStyle name="20% - Accent2 7 11" xfId="6042"/>
    <cellStyle name="20% - Accent2 7 110" xfId="6043"/>
    <cellStyle name="20% - Accent2 7 111" xfId="6044"/>
    <cellStyle name="20% - Accent2 7 112" xfId="6045"/>
    <cellStyle name="20% - Accent2 7 113" xfId="6046"/>
    <cellStyle name="20% - Accent2 7 114" xfId="6047"/>
    <cellStyle name="20% - Accent2 7 115" xfId="6048"/>
    <cellStyle name="20% - Accent2 7 12" xfId="6049"/>
    <cellStyle name="20% - Accent2 7 13" xfId="6050"/>
    <cellStyle name="20% - Accent2 7 14" xfId="6051"/>
    <cellStyle name="20% - Accent2 7 15" xfId="6052"/>
    <cellStyle name="20% - Accent2 7 16" xfId="6053"/>
    <cellStyle name="20% - Accent2 7 17" xfId="6054"/>
    <cellStyle name="20% - Accent2 7 18" xfId="6055"/>
    <cellStyle name="20% - Accent2 7 19" xfId="6056"/>
    <cellStyle name="20% - Accent2 7 2" xfId="6057"/>
    <cellStyle name="20% - Accent2 7 20" xfId="6058"/>
    <cellStyle name="20% - Accent2 7 21" xfId="6059"/>
    <cellStyle name="20% - Accent2 7 22" xfId="6060"/>
    <cellStyle name="20% - Accent2 7 23" xfId="6061"/>
    <cellStyle name="20% - Accent2 7 24" xfId="6062"/>
    <cellStyle name="20% - Accent2 7 25" xfId="6063"/>
    <cellStyle name="20% - Accent2 7 26" xfId="6064"/>
    <cellStyle name="20% - Accent2 7 27" xfId="6065"/>
    <cellStyle name="20% - Accent2 7 28" xfId="6066"/>
    <cellStyle name="20% - Accent2 7 29" xfId="6067"/>
    <cellStyle name="20% - Accent2 7 3" xfId="6068"/>
    <cellStyle name="20% - Accent2 7 30" xfId="6069"/>
    <cellStyle name="20% - Accent2 7 31" xfId="6070"/>
    <cellStyle name="20% - Accent2 7 32" xfId="6071"/>
    <cellStyle name="20% - Accent2 7 33" xfId="6072"/>
    <cellStyle name="20% - Accent2 7 34" xfId="6073"/>
    <cellStyle name="20% - Accent2 7 35" xfId="6074"/>
    <cellStyle name="20% - Accent2 7 36" xfId="6075"/>
    <cellStyle name="20% - Accent2 7 37" xfId="6076"/>
    <cellStyle name="20% - Accent2 7 38" xfId="6077"/>
    <cellStyle name="20% - Accent2 7 39" xfId="6078"/>
    <cellStyle name="20% - Accent2 7 4" xfId="6079"/>
    <cellStyle name="20% - Accent2 7 40" xfId="6080"/>
    <cellStyle name="20% - Accent2 7 41" xfId="6081"/>
    <cellStyle name="20% - Accent2 7 42" xfId="6082"/>
    <cellStyle name="20% - Accent2 7 43" xfId="6083"/>
    <cellStyle name="20% - Accent2 7 44" xfId="6084"/>
    <cellStyle name="20% - Accent2 7 45" xfId="6085"/>
    <cellStyle name="20% - Accent2 7 46" xfId="6086"/>
    <cellStyle name="20% - Accent2 7 47" xfId="6087"/>
    <cellStyle name="20% - Accent2 7 48" xfId="6088"/>
    <cellStyle name="20% - Accent2 7 49" xfId="6089"/>
    <cellStyle name="20% - Accent2 7 5" xfId="6090"/>
    <cellStyle name="20% - Accent2 7 50" xfId="6091"/>
    <cellStyle name="20% - Accent2 7 51" xfId="6092"/>
    <cellStyle name="20% - Accent2 7 52" xfId="6093"/>
    <cellStyle name="20% - Accent2 7 53" xfId="6094"/>
    <cellStyle name="20% - Accent2 7 54" xfId="6095"/>
    <cellStyle name="20% - Accent2 7 55" xfId="6096"/>
    <cellStyle name="20% - Accent2 7 56" xfId="6097"/>
    <cellStyle name="20% - Accent2 7 57" xfId="6098"/>
    <cellStyle name="20% - Accent2 7 58" xfId="6099"/>
    <cellStyle name="20% - Accent2 7 59" xfId="6100"/>
    <cellStyle name="20% - Accent2 7 6" xfId="6101"/>
    <cellStyle name="20% - Accent2 7 60" xfId="6102"/>
    <cellStyle name="20% - Accent2 7 61" xfId="6103"/>
    <cellStyle name="20% - Accent2 7 62" xfId="6104"/>
    <cellStyle name="20% - Accent2 7 63" xfId="6105"/>
    <cellStyle name="20% - Accent2 7 64" xfId="6106"/>
    <cellStyle name="20% - Accent2 7 65" xfId="6107"/>
    <cellStyle name="20% - Accent2 7 66" xfId="6108"/>
    <cellStyle name="20% - Accent2 7 67" xfId="6109"/>
    <cellStyle name="20% - Accent2 7 68" xfId="6110"/>
    <cellStyle name="20% - Accent2 7 69" xfId="6111"/>
    <cellStyle name="20% - Accent2 7 7" xfId="6112"/>
    <cellStyle name="20% - Accent2 7 70" xfId="6113"/>
    <cellStyle name="20% - Accent2 7 71" xfId="6114"/>
    <cellStyle name="20% - Accent2 7 72" xfId="6115"/>
    <cellStyle name="20% - Accent2 7 73" xfId="6116"/>
    <cellStyle name="20% - Accent2 7 74" xfId="6117"/>
    <cellStyle name="20% - Accent2 7 75" xfId="6118"/>
    <cellStyle name="20% - Accent2 7 76" xfId="6119"/>
    <cellStyle name="20% - Accent2 7 77" xfId="6120"/>
    <cellStyle name="20% - Accent2 7 78" xfId="6121"/>
    <cellStyle name="20% - Accent2 7 79" xfId="6122"/>
    <cellStyle name="20% - Accent2 7 8" xfId="6123"/>
    <cellStyle name="20% - Accent2 7 80" xfId="6124"/>
    <cellStyle name="20% - Accent2 7 81" xfId="6125"/>
    <cellStyle name="20% - Accent2 7 82" xfId="6126"/>
    <cellStyle name="20% - Accent2 7 83" xfId="6127"/>
    <cellStyle name="20% - Accent2 7 84" xfId="6128"/>
    <cellStyle name="20% - Accent2 7 85" xfId="6129"/>
    <cellStyle name="20% - Accent2 7 86" xfId="6130"/>
    <cellStyle name="20% - Accent2 7 87" xfId="6131"/>
    <cellStyle name="20% - Accent2 7 88" xfId="6132"/>
    <cellStyle name="20% - Accent2 7 89" xfId="6133"/>
    <cellStyle name="20% - Accent2 7 9" xfId="6134"/>
    <cellStyle name="20% - Accent2 7 90" xfId="6135"/>
    <cellStyle name="20% - Accent2 7 91" xfId="6136"/>
    <cellStyle name="20% - Accent2 7 92" xfId="6137"/>
    <cellStyle name="20% - Accent2 7 93" xfId="6138"/>
    <cellStyle name="20% - Accent2 7 94" xfId="6139"/>
    <cellStyle name="20% - Accent2 7 95" xfId="6140"/>
    <cellStyle name="20% - Accent2 7 96" xfId="6141"/>
    <cellStyle name="20% - Accent2 7 97" xfId="6142"/>
    <cellStyle name="20% - Accent2 7 98" xfId="6143"/>
    <cellStyle name="20% - Accent2 7 99" xfId="6144"/>
    <cellStyle name="20% - Accent2 70" xfId="6145"/>
    <cellStyle name="20% - Accent2 71" xfId="6146"/>
    <cellStyle name="20% - Accent2 72" xfId="6147"/>
    <cellStyle name="20% - Accent2 73" xfId="6148"/>
    <cellStyle name="20% - Accent2 74" xfId="6149"/>
    <cellStyle name="20% - Accent2 75" xfId="6150"/>
    <cellStyle name="20% - Accent2 76" xfId="6151"/>
    <cellStyle name="20% - Accent2 77" xfId="6152"/>
    <cellStyle name="20% - Accent2 78" xfId="6153"/>
    <cellStyle name="20% - Accent2 79" xfId="6154"/>
    <cellStyle name="20% - Accent2 8" xfId="58"/>
    <cellStyle name="20% - Accent2 8 10" xfId="6155"/>
    <cellStyle name="20% - Accent2 8 100" xfId="6156"/>
    <cellStyle name="20% - Accent2 8 101" xfId="6157"/>
    <cellStyle name="20% - Accent2 8 102" xfId="6158"/>
    <cellStyle name="20% - Accent2 8 103" xfId="6159"/>
    <cellStyle name="20% - Accent2 8 104" xfId="6160"/>
    <cellStyle name="20% - Accent2 8 105" xfId="6161"/>
    <cellStyle name="20% - Accent2 8 106" xfId="6162"/>
    <cellStyle name="20% - Accent2 8 107" xfId="6163"/>
    <cellStyle name="20% - Accent2 8 108" xfId="6164"/>
    <cellStyle name="20% - Accent2 8 109" xfId="6165"/>
    <cellStyle name="20% - Accent2 8 11" xfId="6166"/>
    <cellStyle name="20% - Accent2 8 110" xfId="6167"/>
    <cellStyle name="20% - Accent2 8 111" xfId="6168"/>
    <cellStyle name="20% - Accent2 8 112" xfId="6169"/>
    <cellStyle name="20% - Accent2 8 113" xfId="6170"/>
    <cellStyle name="20% - Accent2 8 114" xfId="6171"/>
    <cellStyle name="20% - Accent2 8 115" xfId="6172"/>
    <cellStyle name="20% - Accent2 8 12" xfId="6173"/>
    <cellStyle name="20% - Accent2 8 13" xfId="6174"/>
    <cellStyle name="20% - Accent2 8 14" xfId="6175"/>
    <cellStyle name="20% - Accent2 8 15" xfId="6176"/>
    <cellStyle name="20% - Accent2 8 16" xfId="6177"/>
    <cellStyle name="20% - Accent2 8 17" xfId="6178"/>
    <cellStyle name="20% - Accent2 8 18" xfId="6179"/>
    <cellStyle name="20% - Accent2 8 19" xfId="6180"/>
    <cellStyle name="20% - Accent2 8 2" xfId="6181"/>
    <cellStyle name="20% - Accent2 8 20" xfId="6182"/>
    <cellStyle name="20% - Accent2 8 21" xfId="6183"/>
    <cellStyle name="20% - Accent2 8 22" xfId="6184"/>
    <cellStyle name="20% - Accent2 8 23" xfId="6185"/>
    <cellStyle name="20% - Accent2 8 24" xfId="6186"/>
    <cellStyle name="20% - Accent2 8 25" xfId="6187"/>
    <cellStyle name="20% - Accent2 8 26" xfId="6188"/>
    <cellStyle name="20% - Accent2 8 27" xfId="6189"/>
    <cellStyle name="20% - Accent2 8 28" xfId="6190"/>
    <cellStyle name="20% - Accent2 8 29" xfId="6191"/>
    <cellStyle name="20% - Accent2 8 3" xfId="6192"/>
    <cellStyle name="20% - Accent2 8 30" xfId="6193"/>
    <cellStyle name="20% - Accent2 8 31" xfId="6194"/>
    <cellStyle name="20% - Accent2 8 32" xfId="6195"/>
    <cellStyle name="20% - Accent2 8 33" xfId="6196"/>
    <cellStyle name="20% - Accent2 8 34" xfId="6197"/>
    <cellStyle name="20% - Accent2 8 35" xfId="6198"/>
    <cellStyle name="20% - Accent2 8 36" xfId="6199"/>
    <cellStyle name="20% - Accent2 8 37" xfId="6200"/>
    <cellStyle name="20% - Accent2 8 38" xfId="6201"/>
    <cellStyle name="20% - Accent2 8 39" xfId="6202"/>
    <cellStyle name="20% - Accent2 8 4" xfId="6203"/>
    <cellStyle name="20% - Accent2 8 40" xfId="6204"/>
    <cellStyle name="20% - Accent2 8 41" xfId="6205"/>
    <cellStyle name="20% - Accent2 8 42" xfId="6206"/>
    <cellStyle name="20% - Accent2 8 43" xfId="6207"/>
    <cellStyle name="20% - Accent2 8 44" xfId="6208"/>
    <cellStyle name="20% - Accent2 8 45" xfId="6209"/>
    <cellStyle name="20% - Accent2 8 46" xfId="6210"/>
    <cellStyle name="20% - Accent2 8 47" xfId="6211"/>
    <cellStyle name="20% - Accent2 8 48" xfId="6212"/>
    <cellStyle name="20% - Accent2 8 49" xfId="6213"/>
    <cellStyle name="20% - Accent2 8 5" xfId="6214"/>
    <cellStyle name="20% - Accent2 8 50" xfId="6215"/>
    <cellStyle name="20% - Accent2 8 51" xfId="6216"/>
    <cellStyle name="20% - Accent2 8 52" xfId="6217"/>
    <cellStyle name="20% - Accent2 8 53" xfId="6218"/>
    <cellStyle name="20% - Accent2 8 54" xfId="6219"/>
    <cellStyle name="20% - Accent2 8 55" xfId="6220"/>
    <cellStyle name="20% - Accent2 8 56" xfId="6221"/>
    <cellStyle name="20% - Accent2 8 57" xfId="6222"/>
    <cellStyle name="20% - Accent2 8 58" xfId="6223"/>
    <cellStyle name="20% - Accent2 8 59" xfId="6224"/>
    <cellStyle name="20% - Accent2 8 6" xfId="6225"/>
    <cellStyle name="20% - Accent2 8 60" xfId="6226"/>
    <cellStyle name="20% - Accent2 8 61" xfId="6227"/>
    <cellStyle name="20% - Accent2 8 62" xfId="6228"/>
    <cellStyle name="20% - Accent2 8 63" xfId="6229"/>
    <cellStyle name="20% - Accent2 8 64" xfId="6230"/>
    <cellStyle name="20% - Accent2 8 65" xfId="6231"/>
    <cellStyle name="20% - Accent2 8 66" xfId="6232"/>
    <cellStyle name="20% - Accent2 8 67" xfId="6233"/>
    <cellStyle name="20% - Accent2 8 68" xfId="6234"/>
    <cellStyle name="20% - Accent2 8 69" xfId="6235"/>
    <cellStyle name="20% - Accent2 8 7" xfId="6236"/>
    <cellStyle name="20% - Accent2 8 70" xfId="6237"/>
    <cellStyle name="20% - Accent2 8 71" xfId="6238"/>
    <cellStyle name="20% - Accent2 8 72" xfId="6239"/>
    <cellStyle name="20% - Accent2 8 73" xfId="6240"/>
    <cellStyle name="20% - Accent2 8 74" xfId="6241"/>
    <cellStyle name="20% - Accent2 8 75" xfId="6242"/>
    <cellStyle name="20% - Accent2 8 76" xfId="6243"/>
    <cellStyle name="20% - Accent2 8 77" xfId="6244"/>
    <cellStyle name="20% - Accent2 8 78" xfId="6245"/>
    <cellStyle name="20% - Accent2 8 79" xfId="6246"/>
    <cellStyle name="20% - Accent2 8 8" xfId="6247"/>
    <cellStyle name="20% - Accent2 8 80" xfId="6248"/>
    <cellStyle name="20% - Accent2 8 81" xfId="6249"/>
    <cellStyle name="20% - Accent2 8 82" xfId="6250"/>
    <cellStyle name="20% - Accent2 8 83" xfId="6251"/>
    <cellStyle name="20% - Accent2 8 84" xfId="6252"/>
    <cellStyle name="20% - Accent2 8 85" xfId="6253"/>
    <cellStyle name="20% - Accent2 8 86" xfId="6254"/>
    <cellStyle name="20% - Accent2 8 87" xfId="6255"/>
    <cellStyle name="20% - Accent2 8 88" xfId="6256"/>
    <cellStyle name="20% - Accent2 8 89" xfId="6257"/>
    <cellStyle name="20% - Accent2 8 9" xfId="6258"/>
    <cellStyle name="20% - Accent2 8 90" xfId="6259"/>
    <cellStyle name="20% - Accent2 8 91" xfId="6260"/>
    <cellStyle name="20% - Accent2 8 92" xfId="6261"/>
    <cellStyle name="20% - Accent2 8 93" xfId="6262"/>
    <cellStyle name="20% - Accent2 8 94" xfId="6263"/>
    <cellStyle name="20% - Accent2 8 95" xfId="6264"/>
    <cellStyle name="20% - Accent2 8 96" xfId="6265"/>
    <cellStyle name="20% - Accent2 8 97" xfId="6266"/>
    <cellStyle name="20% - Accent2 8 98" xfId="6267"/>
    <cellStyle name="20% - Accent2 8 99" xfId="6268"/>
    <cellStyle name="20% - Accent2 80" xfId="6269"/>
    <cellStyle name="20% - Accent2 81" xfId="6270"/>
    <cellStyle name="20% - Accent2 82" xfId="6271"/>
    <cellStyle name="20% - Accent2 83" xfId="6272"/>
    <cellStyle name="20% - Accent2 84" xfId="6273"/>
    <cellStyle name="20% - Accent2 85" xfId="6274"/>
    <cellStyle name="20% - Accent2 86" xfId="6275"/>
    <cellStyle name="20% - Accent2 87" xfId="6276"/>
    <cellStyle name="20% - Accent2 88" xfId="6277"/>
    <cellStyle name="20% - Accent2 89" xfId="6278"/>
    <cellStyle name="20% - Accent2 9" xfId="6279"/>
    <cellStyle name="20% - Accent2 9 10" xfId="6280"/>
    <cellStyle name="20% - Accent2 9 100" xfId="6281"/>
    <cellStyle name="20% - Accent2 9 101" xfId="6282"/>
    <cellStyle name="20% - Accent2 9 102" xfId="6283"/>
    <cellStyle name="20% - Accent2 9 103" xfId="6284"/>
    <cellStyle name="20% - Accent2 9 104" xfId="6285"/>
    <cellStyle name="20% - Accent2 9 105" xfId="6286"/>
    <cellStyle name="20% - Accent2 9 106" xfId="6287"/>
    <cellStyle name="20% - Accent2 9 107" xfId="6288"/>
    <cellStyle name="20% - Accent2 9 108" xfId="6289"/>
    <cellStyle name="20% - Accent2 9 109" xfId="6290"/>
    <cellStyle name="20% - Accent2 9 11" xfId="6291"/>
    <cellStyle name="20% - Accent2 9 110" xfId="6292"/>
    <cellStyle name="20% - Accent2 9 111" xfId="6293"/>
    <cellStyle name="20% - Accent2 9 112" xfId="6294"/>
    <cellStyle name="20% - Accent2 9 113" xfId="6295"/>
    <cellStyle name="20% - Accent2 9 114" xfId="6296"/>
    <cellStyle name="20% - Accent2 9 115" xfId="6297"/>
    <cellStyle name="20% - Accent2 9 12" xfId="6298"/>
    <cellStyle name="20% - Accent2 9 13" xfId="6299"/>
    <cellStyle name="20% - Accent2 9 14" xfId="6300"/>
    <cellStyle name="20% - Accent2 9 15" xfId="6301"/>
    <cellStyle name="20% - Accent2 9 16" xfId="6302"/>
    <cellStyle name="20% - Accent2 9 17" xfId="6303"/>
    <cellStyle name="20% - Accent2 9 18" xfId="6304"/>
    <cellStyle name="20% - Accent2 9 19" xfId="6305"/>
    <cellStyle name="20% - Accent2 9 2" xfId="6306"/>
    <cellStyle name="20% - Accent2 9 20" xfId="6307"/>
    <cellStyle name="20% - Accent2 9 21" xfId="6308"/>
    <cellStyle name="20% - Accent2 9 22" xfId="6309"/>
    <cellStyle name="20% - Accent2 9 23" xfId="6310"/>
    <cellStyle name="20% - Accent2 9 24" xfId="6311"/>
    <cellStyle name="20% - Accent2 9 25" xfId="6312"/>
    <cellStyle name="20% - Accent2 9 26" xfId="6313"/>
    <cellStyle name="20% - Accent2 9 27" xfId="6314"/>
    <cellStyle name="20% - Accent2 9 28" xfId="6315"/>
    <cellStyle name="20% - Accent2 9 29" xfId="6316"/>
    <cellStyle name="20% - Accent2 9 3" xfId="6317"/>
    <cellStyle name="20% - Accent2 9 30" xfId="6318"/>
    <cellStyle name="20% - Accent2 9 31" xfId="6319"/>
    <cellStyle name="20% - Accent2 9 32" xfId="6320"/>
    <cellStyle name="20% - Accent2 9 33" xfId="6321"/>
    <cellStyle name="20% - Accent2 9 34" xfId="6322"/>
    <cellStyle name="20% - Accent2 9 35" xfId="6323"/>
    <cellStyle name="20% - Accent2 9 36" xfId="6324"/>
    <cellStyle name="20% - Accent2 9 37" xfId="6325"/>
    <cellStyle name="20% - Accent2 9 38" xfId="6326"/>
    <cellStyle name="20% - Accent2 9 39" xfId="6327"/>
    <cellStyle name="20% - Accent2 9 4" xfId="6328"/>
    <cellStyle name="20% - Accent2 9 40" xfId="6329"/>
    <cellStyle name="20% - Accent2 9 41" xfId="6330"/>
    <cellStyle name="20% - Accent2 9 42" xfId="6331"/>
    <cellStyle name="20% - Accent2 9 43" xfId="6332"/>
    <cellStyle name="20% - Accent2 9 44" xfId="6333"/>
    <cellStyle name="20% - Accent2 9 45" xfId="6334"/>
    <cellStyle name="20% - Accent2 9 46" xfId="6335"/>
    <cellStyle name="20% - Accent2 9 47" xfId="6336"/>
    <cellStyle name="20% - Accent2 9 48" xfId="6337"/>
    <cellStyle name="20% - Accent2 9 49" xfId="6338"/>
    <cellStyle name="20% - Accent2 9 5" xfId="6339"/>
    <cellStyle name="20% - Accent2 9 50" xfId="6340"/>
    <cellStyle name="20% - Accent2 9 51" xfId="6341"/>
    <cellStyle name="20% - Accent2 9 52" xfId="6342"/>
    <cellStyle name="20% - Accent2 9 53" xfId="6343"/>
    <cellStyle name="20% - Accent2 9 54" xfId="6344"/>
    <cellStyle name="20% - Accent2 9 55" xfId="6345"/>
    <cellStyle name="20% - Accent2 9 56" xfId="6346"/>
    <cellStyle name="20% - Accent2 9 57" xfId="6347"/>
    <cellStyle name="20% - Accent2 9 58" xfId="6348"/>
    <cellStyle name="20% - Accent2 9 59" xfId="6349"/>
    <cellStyle name="20% - Accent2 9 6" xfId="6350"/>
    <cellStyle name="20% - Accent2 9 60" xfId="6351"/>
    <cellStyle name="20% - Accent2 9 61" xfId="6352"/>
    <cellStyle name="20% - Accent2 9 62" xfId="6353"/>
    <cellStyle name="20% - Accent2 9 63" xfId="6354"/>
    <cellStyle name="20% - Accent2 9 64" xfId="6355"/>
    <cellStyle name="20% - Accent2 9 65" xfId="6356"/>
    <cellStyle name="20% - Accent2 9 66" xfId="6357"/>
    <cellStyle name="20% - Accent2 9 67" xfId="6358"/>
    <cellStyle name="20% - Accent2 9 68" xfId="6359"/>
    <cellStyle name="20% - Accent2 9 69" xfId="6360"/>
    <cellStyle name="20% - Accent2 9 7" xfId="6361"/>
    <cellStyle name="20% - Accent2 9 70" xfId="6362"/>
    <cellStyle name="20% - Accent2 9 71" xfId="6363"/>
    <cellStyle name="20% - Accent2 9 72" xfId="6364"/>
    <cellStyle name="20% - Accent2 9 73" xfId="6365"/>
    <cellStyle name="20% - Accent2 9 74" xfId="6366"/>
    <cellStyle name="20% - Accent2 9 75" xfId="6367"/>
    <cellStyle name="20% - Accent2 9 76" xfId="6368"/>
    <cellStyle name="20% - Accent2 9 77" xfId="6369"/>
    <cellStyle name="20% - Accent2 9 78" xfId="6370"/>
    <cellStyle name="20% - Accent2 9 79" xfId="6371"/>
    <cellStyle name="20% - Accent2 9 8" xfId="6372"/>
    <cellStyle name="20% - Accent2 9 80" xfId="6373"/>
    <cellStyle name="20% - Accent2 9 81" xfId="6374"/>
    <cellStyle name="20% - Accent2 9 82" xfId="6375"/>
    <cellStyle name="20% - Accent2 9 83" xfId="6376"/>
    <cellStyle name="20% - Accent2 9 84" xfId="6377"/>
    <cellStyle name="20% - Accent2 9 85" xfId="6378"/>
    <cellStyle name="20% - Accent2 9 86" xfId="6379"/>
    <cellStyle name="20% - Accent2 9 87" xfId="6380"/>
    <cellStyle name="20% - Accent2 9 88" xfId="6381"/>
    <cellStyle name="20% - Accent2 9 89" xfId="6382"/>
    <cellStyle name="20% - Accent2 9 9" xfId="6383"/>
    <cellStyle name="20% - Accent2 9 90" xfId="6384"/>
    <cellStyle name="20% - Accent2 9 91" xfId="6385"/>
    <cellStyle name="20% - Accent2 9 92" xfId="6386"/>
    <cellStyle name="20% - Accent2 9 93" xfId="6387"/>
    <cellStyle name="20% - Accent2 9 94" xfId="6388"/>
    <cellStyle name="20% - Accent2 9 95" xfId="6389"/>
    <cellStyle name="20% - Accent2 9 96" xfId="6390"/>
    <cellStyle name="20% - Accent2 9 97" xfId="6391"/>
    <cellStyle name="20% - Accent2 9 98" xfId="6392"/>
    <cellStyle name="20% - Accent2 9 99" xfId="6393"/>
    <cellStyle name="20% - Accent2 90" xfId="6394"/>
    <cellStyle name="20% - Accent2 91" xfId="6395"/>
    <cellStyle name="20% - Accent2 92" xfId="6396"/>
    <cellStyle name="20% - Accent2 93" xfId="6397"/>
    <cellStyle name="20% - Accent2 94" xfId="6398"/>
    <cellStyle name="20% - Accent2 95" xfId="6399"/>
    <cellStyle name="20% - Accent2 96" xfId="6400"/>
    <cellStyle name="20% - Accent2 97" xfId="6401"/>
    <cellStyle name="20% - Accent2 98" xfId="6402"/>
    <cellStyle name="20% - Accent2 99" xfId="6403"/>
    <cellStyle name="20% - Accent3" xfId="28" builtinId="38" customBuiltin="1"/>
    <cellStyle name="20% - Accent3 10" xfId="6404"/>
    <cellStyle name="20% - Accent3 10 10" xfId="6405"/>
    <cellStyle name="20% - Accent3 10 100" xfId="6406"/>
    <cellStyle name="20% - Accent3 10 101" xfId="6407"/>
    <cellStyle name="20% - Accent3 10 102" xfId="6408"/>
    <cellStyle name="20% - Accent3 10 103" xfId="6409"/>
    <cellStyle name="20% - Accent3 10 104" xfId="6410"/>
    <cellStyle name="20% - Accent3 10 105" xfId="6411"/>
    <cellStyle name="20% - Accent3 10 106" xfId="6412"/>
    <cellStyle name="20% - Accent3 10 107" xfId="6413"/>
    <cellStyle name="20% - Accent3 10 108" xfId="6414"/>
    <cellStyle name="20% - Accent3 10 109" xfId="6415"/>
    <cellStyle name="20% - Accent3 10 11" xfId="6416"/>
    <cellStyle name="20% - Accent3 10 110" xfId="6417"/>
    <cellStyle name="20% - Accent3 10 111" xfId="6418"/>
    <cellStyle name="20% - Accent3 10 112" xfId="6419"/>
    <cellStyle name="20% - Accent3 10 113" xfId="6420"/>
    <cellStyle name="20% - Accent3 10 114" xfId="6421"/>
    <cellStyle name="20% - Accent3 10 115" xfId="6422"/>
    <cellStyle name="20% - Accent3 10 12" xfId="6423"/>
    <cellStyle name="20% - Accent3 10 13" xfId="6424"/>
    <cellStyle name="20% - Accent3 10 14" xfId="6425"/>
    <cellStyle name="20% - Accent3 10 15" xfId="6426"/>
    <cellStyle name="20% - Accent3 10 16" xfId="6427"/>
    <cellStyle name="20% - Accent3 10 17" xfId="6428"/>
    <cellStyle name="20% - Accent3 10 18" xfId="6429"/>
    <cellStyle name="20% - Accent3 10 19" xfId="6430"/>
    <cellStyle name="20% - Accent3 10 2" xfId="6431"/>
    <cellStyle name="20% - Accent3 10 20" xfId="6432"/>
    <cellStyle name="20% - Accent3 10 21" xfId="6433"/>
    <cellStyle name="20% - Accent3 10 22" xfId="6434"/>
    <cellStyle name="20% - Accent3 10 23" xfId="6435"/>
    <cellStyle name="20% - Accent3 10 24" xfId="6436"/>
    <cellStyle name="20% - Accent3 10 25" xfId="6437"/>
    <cellStyle name="20% - Accent3 10 26" xfId="6438"/>
    <cellStyle name="20% - Accent3 10 27" xfId="6439"/>
    <cellStyle name="20% - Accent3 10 28" xfId="6440"/>
    <cellStyle name="20% - Accent3 10 29" xfId="6441"/>
    <cellStyle name="20% - Accent3 10 3" xfId="6442"/>
    <cellStyle name="20% - Accent3 10 30" xfId="6443"/>
    <cellStyle name="20% - Accent3 10 31" xfId="6444"/>
    <cellStyle name="20% - Accent3 10 32" xfId="6445"/>
    <cellStyle name="20% - Accent3 10 33" xfId="6446"/>
    <cellStyle name="20% - Accent3 10 34" xfId="6447"/>
    <cellStyle name="20% - Accent3 10 35" xfId="6448"/>
    <cellStyle name="20% - Accent3 10 36" xfId="6449"/>
    <cellStyle name="20% - Accent3 10 37" xfId="6450"/>
    <cellStyle name="20% - Accent3 10 38" xfId="6451"/>
    <cellStyle name="20% - Accent3 10 39" xfId="6452"/>
    <cellStyle name="20% - Accent3 10 4" xfId="6453"/>
    <cellStyle name="20% - Accent3 10 40" xfId="6454"/>
    <cellStyle name="20% - Accent3 10 41" xfId="6455"/>
    <cellStyle name="20% - Accent3 10 42" xfId="6456"/>
    <cellStyle name="20% - Accent3 10 43" xfId="6457"/>
    <cellStyle name="20% - Accent3 10 44" xfId="6458"/>
    <cellStyle name="20% - Accent3 10 45" xfId="6459"/>
    <cellStyle name="20% - Accent3 10 46" xfId="6460"/>
    <cellStyle name="20% - Accent3 10 47" xfId="6461"/>
    <cellStyle name="20% - Accent3 10 48" xfId="6462"/>
    <cellStyle name="20% - Accent3 10 49" xfId="6463"/>
    <cellStyle name="20% - Accent3 10 5" xfId="6464"/>
    <cellStyle name="20% - Accent3 10 50" xfId="6465"/>
    <cellStyle name="20% - Accent3 10 51" xfId="6466"/>
    <cellStyle name="20% - Accent3 10 52" xfId="6467"/>
    <cellStyle name="20% - Accent3 10 53" xfId="6468"/>
    <cellStyle name="20% - Accent3 10 54" xfId="6469"/>
    <cellStyle name="20% - Accent3 10 55" xfId="6470"/>
    <cellStyle name="20% - Accent3 10 56" xfId="6471"/>
    <cellStyle name="20% - Accent3 10 57" xfId="6472"/>
    <cellStyle name="20% - Accent3 10 58" xfId="6473"/>
    <cellStyle name="20% - Accent3 10 59" xfId="6474"/>
    <cellStyle name="20% - Accent3 10 6" xfId="6475"/>
    <cellStyle name="20% - Accent3 10 60" xfId="6476"/>
    <cellStyle name="20% - Accent3 10 61" xfId="6477"/>
    <cellStyle name="20% - Accent3 10 62" xfId="6478"/>
    <cellStyle name="20% - Accent3 10 63" xfId="6479"/>
    <cellStyle name="20% - Accent3 10 64" xfId="6480"/>
    <cellStyle name="20% - Accent3 10 65" xfId="6481"/>
    <cellStyle name="20% - Accent3 10 66" xfId="6482"/>
    <cellStyle name="20% - Accent3 10 67" xfId="6483"/>
    <cellStyle name="20% - Accent3 10 68" xfId="6484"/>
    <cellStyle name="20% - Accent3 10 69" xfId="6485"/>
    <cellStyle name="20% - Accent3 10 7" xfId="6486"/>
    <cellStyle name="20% - Accent3 10 70" xfId="6487"/>
    <cellStyle name="20% - Accent3 10 71" xfId="6488"/>
    <cellStyle name="20% - Accent3 10 72" xfId="6489"/>
    <cellStyle name="20% - Accent3 10 73" xfId="6490"/>
    <cellStyle name="20% - Accent3 10 74" xfId="6491"/>
    <cellStyle name="20% - Accent3 10 75" xfId="6492"/>
    <cellStyle name="20% - Accent3 10 76" xfId="6493"/>
    <cellStyle name="20% - Accent3 10 77" xfId="6494"/>
    <cellStyle name="20% - Accent3 10 78" xfId="6495"/>
    <cellStyle name="20% - Accent3 10 79" xfId="6496"/>
    <cellStyle name="20% - Accent3 10 8" xfId="6497"/>
    <cellStyle name="20% - Accent3 10 80" xfId="6498"/>
    <cellStyle name="20% - Accent3 10 81" xfId="6499"/>
    <cellStyle name="20% - Accent3 10 82" xfId="6500"/>
    <cellStyle name="20% - Accent3 10 83" xfId="6501"/>
    <cellStyle name="20% - Accent3 10 84" xfId="6502"/>
    <cellStyle name="20% - Accent3 10 85" xfId="6503"/>
    <cellStyle name="20% - Accent3 10 86" xfId="6504"/>
    <cellStyle name="20% - Accent3 10 87" xfId="6505"/>
    <cellStyle name="20% - Accent3 10 88" xfId="6506"/>
    <cellStyle name="20% - Accent3 10 89" xfId="6507"/>
    <cellStyle name="20% - Accent3 10 9" xfId="6508"/>
    <cellStyle name="20% - Accent3 10 90" xfId="6509"/>
    <cellStyle name="20% - Accent3 10 91" xfId="6510"/>
    <cellStyle name="20% - Accent3 10 92" xfId="6511"/>
    <cellStyle name="20% - Accent3 10 93" xfId="6512"/>
    <cellStyle name="20% - Accent3 10 94" xfId="6513"/>
    <cellStyle name="20% - Accent3 10 95" xfId="6514"/>
    <cellStyle name="20% - Accent3 10 96" xfId="6515"/>
    <cellStyle name="20% - Accent3 10 97" xfId="6516"/>
    <cellStyle name="20% - Accent3 10 98" xfId="6517"/>
    <cellStyle name="20% - Accent3 10 99" xfId="6518"/>
    <cellStyle name="20% - Accent3 100" xfId="6519"/>
    <cellStyle name="20% - Accent3 101" xfId="6520"/>
    <cellStyle name="20% - Accent3 102" xfId="6521"/>
    <cellStyle name="20% - Accent3 103" xfId="6522"/>
    <cellStyle name="20% - Accent3 104" xfId="6523"/>
    <cellStyle name="20% - Accent3 105" xfId="6524"/>
    <cellStyle name="20% - Accent3 106" xfId="6525"/>
    <cellStyle name="20% - Accent3 107" xfId="6526"/>
    <cellStyle name="20% - Accent3 108" xfId="6527"/>
    <cellStyle name="20% - Accent3 109" xfId="6528"/>
    <cellStyle name="20% - Accent3 11" xfId="6529"/>
    <cellStyle name="20% - Accent3 11 10" xfId="6530"/>
    <cellStyle name="20% - Accent3 11 100" xfId="6531"/>
    <cellStyle name="20% - Accent3 11 101" xfId="6532"/>
    <cellStyle name="20% - Accent3 11 102" xfId="6533"/>
    <cellStyle name="20% - Accent3 11 103" xfId="6534"/>
    <cellStyle name="20% - Accent3 11 104" xfId="6535"/>
    <cellStyle name="20% - Accent3 11 105" xfId="6536"/>
    <cellStyle name="20% - Accent3 11 106" xfId="6537"/>
    <cellStyle name="20% - Accent3 11 107" xfId="6538"/>
    <cellStyle name="20% - Accent3 11 108" xfId="6539"/>
    <cellStyle name="20% - Accent3 11 109" xfId="6540"/>
    <cellStyle name="20% - Accent3 11 11" xfId="6541"/>
    <cellStyle name="20% - Accent3 11 110" xfId="6542"/>
    <cellStyle name="20% - Accent3 11 111" xfId="6543"/>
    <cellStyle name="20% - Accent3 11 112" xfId="6544"/>
    <cellStyle name="20% - Accent3 11 113" xfId="6545"/>
    <cellStyle name="20% - Accent3 11 114" xfId="6546"/>
    <cellStyle name="20% - Accent3 11 115" xfId="6547"/>
    <cellStyle name="20% - Accent3 11 12" xfId="6548"/>
    <cellStyle name="20% - Accent3 11 13" xfId="6549"/>
    <cellStyle name="20% - Accent3 11 14" xfId="6550"/>
    <cellStyle name="20% - Accent3 11 15" xfId="6551"/>
    <cellStyle name="20% - Accent3 11 16" xfId="6552"/>
    <cellStyle name="20% - Accent3 11 17" xfId="6553"/>
    <cellStyle name="20% - Accent3 11 18" xfId="6554"/>
    <cellStyle name="20% - Accent3 11 19" xfId="6555"/>
    <cellStyle name="20% - Accent3 11 2" xfId="6556"/>
    <cellStyle name="20% - Accent3 11 20" xfId="6557"/>
    <cellStyle name="20% - Accent3 11 21" xfId="6558"/>
    <cellStyle name="20% - Accent3 11 22" xfId="6559"/>
    <cellStyle name="20% - Accent3 11 23" xfId="6560"/>
    <cellStyle name="20% - Accent3 11 24" xfId="6561"/>
    <cellStyle name="20% - Accent3 11 25" xfId="6562"/>
    <cellStyle name="20% - Accent3 11 26" xfId="6563"/>
    <cellStyle name="20% - Accent3 11 27" xfId="6564"/>
    <cellStyle name="20% - Accent3 11 28" xfId="6565"/>
    <cellStyle name="20% - Accent3 11 29" xfId="6566"/>
    <cellStyle name="20% - Accent3 11 3" xfId="6567"/>
    <cellStyle name="20% - Accent3 11 30" xfId="6568"/>
    <cellStyle name="20% - Accent3 11 31" xfId="6569"/>
    <cellStyle name="20% - Accent3 11 32" xfId="6570"/>
    <cellStyle name="20% - Accent3 11 33" xfId="6571"/>
    <cellStyle name="20% - Accent3 11 34" xfId="6572"/>
    <cellStyle name="20% - Accent3 11 35" xfId="6573"/>
    <cellStyle name="20% - Accent3 11 36" xfId="6574"/>
    <cellStyle name="20% - Accent3 11 37" xfId="6575"/>
    <cellStyle name="20% - Accent3 11 38" xfId="6576"/>
    <cellStyle name="20% - Accent3 11 39" xfId="6577"/>
    <cellStyle name="20% - Accent3 11 4" xfId="6578"/>
    <cellStyle name="20% - Accent3 11 40" xfId="6579"/>
    <cellStyle name="20% - Accent3 11 41" xfId="6580"/>
    <cellStyle name="20% - Accent3 11 42" xfId="6581"/>
    <cellStyle name="20% - Accent3 11 43" xfId="6582"/>
    <cellStyle name="20% - Accent3 11 44" xfId="6583"/>
    <cellStyle name="20% - Accent3 11 45" xfId="6584"/>
    <cellStyle name="20% - Accent3 11 46" xfId="6585"/>
    <cellStyle name="20% - Accent3 11 47" xfId="6586"/>
    <cellStyle name="20% - Accent3 11 48" xfId="6587"/>
    <cellStyle name="20% - Accent3 11 49" xfId="6588"/>
    <cellStyle name="20% - Accent3 11 5" xfId="6589"/>
    <cellStyle name="20% - Accent3 11 50" xfId="6590"/>
    <cellStyle name="20% - Accent3 11 51" xfId="6591"/>
    <cellStyle name="20% - Accent3 11 52" xfId="6592"/>
    <cellStyle name="20% - Accent3 11 53" xfId="6593"/>
    <cellStyle name="20% - Accent3 11 54" xfId="6594"/>
    <cellStyle name="20% - Accent3 11 55" xfId="6595"/>
    <cellStyle name="20% - Accent3 11 56" xfId="6596"/>
    <cellStyle name="20% - Accent3 11 57" xfId="6597"/>
    <cellStyle name="20% - Accent3 11 58" xfId="6598"/>
    <cellStyle name="20% - Accent3 11 59" xfId="6599"/>
    <cellStyle name="20% - Accent3 11 6" xfId="6600"/>
    <cellStyle name="20% - Accent3 11 60" xfId="6601"/>
    <cellStyle name="20% - Accent3 11 61" xfId="6602"/>
    <cellStyle name="20% - Accent3 11 62" xfId="6603"/>
    <cellStyle name="20% - Accent3 11 63" xfId="6604"/>
    <cellStyle name="20% - Accent3 11 64" xfId="6605"/>
    <cellStyle name="20% - Accent3 11 65" xfId="6606"/>
    <cellStyle name="20% - Accent3 11 66" xfId="6607"/>
    <cellStyle name="20% - Accent3 11 67" xfId="6608"/>
    <cellStyle name="20% - Accent3 11 68" xfId="6609"/>
    <cellStyle name="20% - Accent3 11 69" xfId="6610"/>
    <cellStyle name="20% - Accent3 11 7" xfId="6611"/>
    <cellStyle name="20% - Accent3 11 70" xfId="6612"/>
    <cellStyle name="20% - Accent3 11 71" xfId="6613"/>
    <cellStyle name="20% - Accent3 11 72" xfId="6614"/>
    <cellStyle name="20% - Accent3 11 73" xfId="6615"/>
    <cellStyle name="20% - Accent3 11 74" xfId="6616"/>
    <cellStyle name="20% - Accent3 11 75" xfId="6617"/>
    <cellStyle name="20% - Accent3 11 76" xfId="6618"/>
    <cellStyle name="20% - Accent3 11 77" xfId="6619"/>
    <cellStyle name="20% - Accent3 11 78" xfId="6620"/>
    <cellStyle name="20% - Accent3 11 79" xfId="6621"/>
    <cellStyle name="20% - Accent3 11 8" xfId="6622"/>
    <cellStyle name="20% - Accent3 11 80" xfId="6623"/>
    <cellStyle name="20% - Accent3 11 81" xfId="6624"/>
    <cellStyle name="20% - Accent3 11 82" xfId="6625"/>
    <cellStyle name="20% - Accent3 11 83" xfId="6626"/>
    <cellStyle name="20% - Accent3 11 84" xfId="6627"/>
    <cellStyle name="20% - Accent3 11 85" xfId="6628"/>
    <cellStyle name="20% - Accent3 11 86" xfId="6629"/>
    <cellStyle name="20% - Accent3 11 87" xfId="6630"/>
    <cellStyle name="20% - Accent3 11 88" xfId="6631"/>
    <cellStyle name="20% - Accent3 11 89" xfId="6632"/>
    <cellStyle name="20% - Accent3 11 9" xfId="6633"/>
    <cellStyle name="20% - Accent3 11 90" xfId="6634"/>
    <cellStyle name="20% - Accent3 11 91" xfId="6635"/>
    <cellStyle name="20% - Accent3 11 92" xfId="6636"/>
    <cellStyle name="20% - Accent3 11 93" xfId="6637"/>
    <cellStyle name="20% - Accent3 11 94" xfId="6638"/>
    <cellStyle name="20% - Accent3 11 95" xfId="6639"/>
    <cellStyle name="20% - Accent3 11 96" xfId="6640"/>
    <cellStyle name="20% - Accent3 11 97" xfId="6641"/>
    <cellStyle name="20% - Accent3 11 98" xfId="6642"/>
    <cellStyle name="20% - Accent3 11 99" xfId="6643"/>
    <cellStyle name="20% - Accent3 110" xfId="6644"/>
    <cellStyle name="20% - Accent3 111" xfId="6645"/>
    <cellStyle name="20% - Accent3 112" xfId="6646"/>
    <cellStyle name="20% - Accent3 113" xfId="6647"/>
    <cellStyle name="20% - Accent3 114" xfId="6648"/>
    <cellStyle name="20% - Accent3 115" xfId="6649"/>
    <cellStyle name="20% - Accent3 116" xfId="6650"/>
    <cellStyle name="20% - Accent3 117" xfId="6651"/>
    <cellStyle name="20% - Accent3 118" xfId="6652"/>
    <cellStyle name="20% - Accent3 119" xfId="6653"/>
    <cellStyle name="20% - Accent3 12" xfId="6654"/>
    <cellStyle name="20% - Accent3 12 10" xfId="6655"/>
    <cellStyle name="20% - Accent3 12 100" xfId="6656"/>
    <cellStyle name="20% - Accent3 12 101" xfId="6657"/>
    <cellStyle name="20% - Accent3 12 102" xfId="6658"/>
    <cellStyle name="20% - Accent3 12 103" xfId="6659"/>
    <cellStyle name="20% - Accent3 12 104" xfId="6660"/>
    <cellStyle name="20% - Accent3 12 105" xfId="6661"/>
    <cellStyle name="20% - Accent3 12 106" xfId="6662"/>
    <cellStyle name="20% - Accent3 12 107" xfId="6663"/>
    <cellStyle name="20% - Accent3 12 108" xfId="6664"/>
    <cellStyle name="20% - Accent3 12 109" xfId="6665"/>
    <cellStyle name="20% - Accent3 12 11" xfId="6666"/>
    <cellStyle name="20% - Accent3 12 110" xfId="6667"/>
    <cellStyle name="20% - Accent3 12 111" xfId="6668"/>
    <cellStyle name="20% - Accent3 12 112" xfId="6669"/>
    <cellStyle name="20% - Accent3 12 113" xfId="6670"/>
    <cellStyle name="20% - Accent3 12 114" xfId="6671"/>
    <cellStyle name="20% - Accent3 12 115" xfId="6672"/>
    <cellStyle name="20% - Accent3 12 12" xfId="6673"/>
    <cellStyle name="20% - Accent3 12 13" xfId="6674"/>
    <cellStyle name="20% - Accent3 12 14" xfId="6675"/>
    <cellStyle name="20% - Accent3 12 15" xfId="6676"/>
    <cellStyle name="20% - Accent3 12 16" xfId="6677"/>
    <cellStyle name="20% - Accent3 12 17" xfId="6678"/>
    <cellStyle name="20% - Accent3 12 18" xfId="6679"/>
    <cellStyle name="20% - Accent3 12 19" xfId="6680"/>
    <cellStyle name="20% - Accent3 12 2" xfId="6681"/>
    <cellStyle name="20% - Accent3 12 20" xfId="6682"/>
    <cellStyle name="20% - Accent3 12 21" xfId="6683"/>
    <cellStyle name="20% - Accent3 12 22" xfId="6684"/>
    <cellStyle name="20% - Accent3 12 23" xfId="6685"/>
    <cellStyle name="20% - Accent3 12 24" xfId="6686"/>
    <cellStyle name="20% - Accent3 12 25" xfId="6687"/>
    <cellStyle name="20% - Accent3 12 26" xfId="6688"/>
    <cellStyle name="20% - Accent3 12 27" xfId="6689"/>
    <cellStyle name="20% - Accent3 12 28" xfId="6690"/>
    <cellStyle name="20% - Accent3 12 29" xfId="6691"/>
    <cellStyle name="20% - Accent3 12 3" xfId="6692"/>
    <cellStyle name="20% - Accent3 12 30" xfId="6693"/>
    <cellStyle name="20% - Accent3 12 31" xfId="6694"/>
    <cellStyle name="20% - Accent3 12 32" xfId="6695"/>
    <cellStyle name="20% - Accent3 12 33" xfId="6696"/>
    <cellStyle name="20% - Accent3 12 34" xfId="6697"/>
    <cellStyle name="20% - Accent3 12 35" xfId="6698"/>
    <cellStyle name="20% - Accent3 12 36" xfId="6699"/>
    <cellStyle name="20% - Accent3 12 37" xfId="6700"/>
    <cellStyle name="20% - Accent3 12 38" xfId="6701"/>
    <cellStyle name="20% - Accent3 12 39" xfId="6702"/>
    <cellStyle name="20% - Accent3 12 4" xfId="6703"/>
    <cellStyle name="20% - Accent3 12 40" xfId="6704"/>
    <cellStyle name="20% - Accent3 12 41" xfId="6705"/>
    <cellStyle name="20% - Accent3 12 42" xfId="6706"/>
    <cellStyle name="20% - Accent3 12 43" xfId="6707"/>
    <cellStyle name="20% - Accent3 12 44" xfId="6708"/>
    <cellStyle name="20% - Accent3 12 45" xfId="6709"/>
    <cellStyle name="20% - Accent3 12 46" xfId="6710"/>
    <cellStyle name="20% - Accent3 12 47" xfId="6711"/>
    <cellStyle name="20% - Accent3 12 48" xfId="6712"/>
    <cellStyle name="20% - Accent3 12 49" xfId="6713"/>
    <cellStyle name="20% - Accent3 12 5" xfId="6714"/>
    <cellStyle name="20% - Accent3 12 50" xfId="6715"/>
    <cellStyle name="20% - Accent3 12 51" xfId="6716"/>
    <cellStyle name="20% - Accent3 12 52" xfId="6717"/>
    <cellStyle name="20% - Accent3 12 53" xfId="6718"/>
    <cellStyle name="20% - Accent3 12 54" xfId="6719"/>
    <cellStyle name="20% - Accent3 12 55" xfId="6720"/>
    <cellStyle name="20% - Accent3 12 56" xfId="6721"/>
    <cellStyle name="20% - Accent3 12 57" xfId="6722"/>
    <cellStyle name="20% - Accent3 12 58" xfId="6723"/>
    <cellStyle name="20% - Accent3 12 59" xfId="6724"/>
    <cellStyle name="20% - Accent3 12 6" xfId="6725"/>
    <cellStyle name="20% - Accent3 12 60" xfId="6726"/>
    <cellStyle name="20% - Accent3 12 61" xfId="6727"/>
    <cellStyle name="20% - Accent3 12 62" xfId="6728"/>
    <cellStyle name="20% - Accent3 12 63" xfId="6729"/>
    <cellStyle name="20% - Accent3 12 64" xfId="6730"/>
    <cellStyle name="20% - Accent3 12 65" xfId="6731"/>
    <cellStyle name="20% - Accent3 12 66" xfId="6732"/>
    <cellStyle name="20% - Accent3 12 67" xfId="6733"/>
    <cellStyle name="20% - Accent3 12 68" xfId="6734"/>
    <cellStyle name="20% - Accent3 12 69" xfId="6735"/>
    <cellStyle name="20% - Accent3 12 7" xfId="6736"/>
    <cellStyle name="20% - Accent3 12 70" xfId="6737"/>
    <cellStyle name="20% - Accent3 12 71" xfId="6738"/>
    <cellStyle name="20% - Accent3 12 72" xfId="6739"/>
    <cellStyle name="20% - Accent3 12 73" xfId="6740"/>
    <cellStyle name="20% - Accent3 12 74" xfId="6741"/>
    <cellStyle name="20% - Accent3 12 75" xfId="6742"/>
    <cellStyle name="20% - Accent3 12 76" xfId="6743"/>
    <cellStyle name="20% - Accent3 12 77" xfId="6744"/>
    <cellStyle name="20% - Accent3 12 78" xfId="6745"/>
    <cellStyle name="20% - Accent3 12 79" xfId="6746"/>
    <cellStyle name="20% - Accent3 12 8" xfId="6747"/>
    <cellStyle name="20% - Accent3 12 80" xfId="6748"/>
    <cellStyle name="20% - Accent3 12 81" xfId="6749"/>
    <cellStyle name="20% - Accent3 12 82" xfId="6750"/>
    <cellStyle name="20% - Accent3 12 83" xfId="6751"/>
    <cellStyle name="20% - Accent3 12 84" xfId="6752"/>
    <cellStyle name="20% - Accent3 12 85" xfId="6753"/>
    <cellStyle name="20% - Accent3 12 86" xfId="6754"/>
    <cellStyle name="20% - Accent3 12 87" xfId="6755"/>
    <cellStyle name="20% - Accent3 12 88" xfId="6756"/>
    <cellStyle name="20% - Accent3 12 89" xfId="6757"/>
    <cellStyle name="20% - Accent3 12 9" xfId="6758"/>
    <cellStyle name="20% - Accent3 12 90" xfId="6759"/>
    <cellStyle name="20% - Accent3 12 91" xfId="6760"/>
    <cellStyle name="20% - Accent3 12 92" xfId="6761"/>
    <cellStyle name="20% - Accent3 12 93" xfId="6762"/>
    <cellStyle name="20% - Accent3 12 94" xfId="6763"/>
    <cellStyle name="20% - Accent3 12 95" xfId="6764"/>
    <cellStyle name="20% - Accent3 12 96" xfId="6765"/>
    <cellStyle name="20% - Accent3 12 97" xfId="6766"/>
    <cellStyle name="20% - Accent3 12 98" xfId="6767"/>
    <cellStyle name="20% - Accent3 12 99" xfId="6768"/>
    <cellStyle name="20% - Accent3 120" xfId="6769"/>
    <cellStyle name="20% - Accent3 121" xfId="6770"/>
    <cellStyle name="20% - Accent3 122" xfId="6771"/>
    <cellStyle name="20% - Accent3 123" xfId="6772"/>
    <cellStyle name="20% - Accent3 124" xfId="6773"/>
    <cellStyle name="20% - Accent3 125" xfId="6774"/>
    <cellStyle name="20% - Accent3 126" xfId="6775"/>
    <cellStyle name="20% - Accent3 127" xfId="6776"/>
    <cellStyle name="20% - Accent3 128" xfId="6777"/>
    <cellStyle name="20% - Accent3 129" xfId="6778"/>
    <cellStyle name="20% - Accent3 13" xfId="6779"/>
    <cellStyle name="20% - Accent3 13 10" xfId="6780"/>
    <cellStyle name="20% - Accent3 13 100" xfId="6781"/>
    <cellStyle name="20% - Accent3 13 101" xfId="6782"/>
    <cellStyle name="20% - Accent3 13 102" xfId="6783"/>
    <cellStyle name="20% - Accent3 13 103" xfId="6784"/>
    <cellStyle name="20% - Accent3 13 104" xfId="6785"/>
    <cellStyle name="20% - Accent3 13 105" xfId="6786"/>
    <cellStyle name="20% - Accent3 13 106" xfId="6787"/>
    <cellStyle name="20% - Accent3 13 107" xfId="6788"/>
    <cellStyle name="20% - Accent3 13 108" xfId="6789"/>
    <cellStyle name="20% - Accent3 13 109" xfId="6790"/>
    <cellStyle name="20% - Accent3 13 11" xfId="6791"/>
    <cellStyle name="20% - Accent3 13 110" xfId="6792"/>
    <cellStyle name="20% - Accent3 13 111" xfId="6793"/>
    <cellStyle name="20% - Accent3 13 112" xfId="6794"/>
    <cellStyle name="20% - Accent3 13 113" xfId="6795"/>
    <cellStyle name="20% - Accent3 13 114" xfId="6796"/>
    <cellStyle name="20% - Accent3 13 115" xfId="6797"/>
    <cellStyle name="20% - Accent3 13 12" xfId="6798"/>
    <cellStyle name="20% - Accent3 13 13" xfId="6799"/>
    <cellStyle name="20% - Accent3 13 14" xfId="6800"/>
    <cellStyle name="20% - Accent3 13 15" xfId="6801"/>
    <cellStyle name="20% - Accent3 13 16" xfId="6802"/>
    <cellStyle name="20% - Accent3 13 17" xfId="6803"/>
    <cellStyle name="20% - Accent3 13 18" xfId="6804"/>
    <cellStyle name="20% - Accent3 13 19" xfId="6805"/>
    <cellStyle name="20% - Accent3 13 2" xfId="6806"/>
    <cellStyle name="20% - Accent3 13 20" xfId="6807"/>
    <cellStyle name="20% - Accent3 13 21" xfId="6808"/>
    <cellStyle name="20% - Accent3 13 22" xfId="6809"/>
    <cellStyle name="20% - Accent3 13 23" xfId="6810"/>
    <cellStyle name="20% - Accent3 13 24" xfId="6811"/>
    <cellStyle name="20% - Accent3 13 25" xfId="6812"/>
    <cellStyle name="20% - Accent3 13 26" xfId="6813"/>
    <cellStyle name="20% - Accent3 13 27" xfId="6814"/>
    <cellStyle name="20% - Accent3 13 28" xfId="6815"/>
    <cellStyle name="20% - Accent3 13 29" xfId="6816"/>
    <cellStyle name="20% - Accent3 13 3" xfId="6817"/>
    <cellStyle name="20% - Accent3 13 30" xfId="6818"/>
    <cellStyle name="20% - Accent3 13 31" xfId="6819"/>
    <cellStyle name="20% - Accent3 13 32" xfId="6820"/>
    <cellStyle name="20% - Accent3 13 33" xfId="6821"/>
    <cellStyle name="20% - Accent3 13 34" xfId="6822"/>
    <cellStyle name="20% - Accent3 13 35" xfId="6823"/>
    <cellStyle name="20% - Accent3 13 36" xfId="6824"/>
    <cellStyle name="20% - Accent3 13 37" xfId="6825"/>
    <cellStyle name="20% - Accent3 13 38" xfId="6826"/>
    <cellStyle name="20% - Accent3 13 39" xfId="6827"/>
    <cellStyle name="20% - Accent3 13 4" xfId="6828"/>
    <cellStyle name="20% - Accent3 13 40" xfId="6829"/>
    <cellStyle name="20% - Accent3 13 41" xfId="6830"/>
    <cellStyle name="20% - Accent3 13 42" xfId="6831"/>
    <cellStyle name="20% - Accent3 13 43" xfId="6832"/>
    <cellStyle name="20% - Accent3 13 44" xfId="6833"/>
    <cellStyle name="20% - Accent3 13 45" xfId="6834"/>
    <cellStyle name="20% - Accent3 13 46" xfId="6835"/>
    <cellStyle name="20% - Accent3 13 47" xfId="6836"/>
    <cellStyle name="20% - Accent3 13 48" xfId="6837"/>
    <cellStyle name="20% - Accent3 13 49" xfId="6838"/>
    <cellStyle name="20% - Accent3 13 5" xfId="6839"/>
    <cellStyle name="20% - Accent3 13 50" xfId="6840"/>
    <cellStyle name="20% - Accent3 13 51" xfId="6841"/>
    <cellStyle name="20% - Accent3 13 52" xfId="6842"/>
    <cellStyle name="20% - Accent3 13 53" xfId="6843"/>
    <cellStyle name="20% - Accent3 13 54" xfId="6844"/>
    <cellStyle name="20% - Accent3 13 55" xfId="6845"/>
    <cellStyle name="20% - Accent3 13 56" xfId="6846"/>
    <cellStyle name="20% - Accent3 13 57" xfId="6847"/>
    <cellStyle name="20% - Accent3 13 58" xfId="6848"/>
    <cellStyle name="20% - Accent3 13 59" xfId="6849"/>
    <cellStyle name="20% - Accent3 13 6" xfId="6850"/>
    <cellStyle name="20% - Accent3 13 60" xfId="6851"/>
    <cellStyle name="20% - Accent3 13 61" xfId="6852"/>
    <cellStyle name="20% - Accent3 13 62" xfId="6853"/>
    <cellStyle name="20% - Accent3 13 63" xfId="6854"/>
    <cellStyle name="20% - Accent3 13 64" xfId="6855"/>
    <cellStyle name="20% - Accent3 13 65" xfId="6856"/>
    <cellStyle name="20% - Accent3 13 66" xfId="6857"/>
    <cellStyle name="20% - Accent3 13 67" xfId="6858"/>
    <cellStyle name="20% - Accent3 13 68" xfId="6859"/>
    <cellStyle name="20% - Accent3 13 69" xfId="6860"/>
    <cellStyle name="20% - Accent3 13 7" xfId="6861"/>
    <cellStyle name="20% - Accent3 13 70" xfId="6862"/>
    <cellStyle name="20% - Accent3 13 71" xfId="6863"/>
    <cellStyle name="20% - Accent3 13 72" xfId="6864"/>
    <cellStyle name="20% - Accent3 13 73" xfId="6865"/>
    <cellStyle name="20% - Accent3 13 74" xfId="6866"/>
    <cellStyle name="20% - Accent3 13 75" xfId="6867"/>
    <cellStyle name="20% - Accent3 13 76" xfId="6868"/>
    <cellStyle name="20% - Accent3 13 77" xfId="6869"/>
    <cellStyle name="20% - Accent3 13 78" xfId="6870"/>
    <cellStyle name="20% - Accent3 13 79" xfId="6871"/>
    <cellStyle name="20% - Accent3 13 8" xfId="6872"/>
    <cellStyle name="20% - Accent3 13 80" xfId="6873"/>
    <cellStyle name="20% - Accent3 13 81" xfId="6874"/>
    <cellStyle name="20% - Accent3 13 82" xfId="6875"/>
    <cellStyle name="20% - Accent3 13 83" xfId="6876"/>
    <cellStyle name="20% - Accent3 13 84" xfId="6877"/>
    <cellStyle name="20% - Accent3 13 85" xfId="6878"/>
    <cellStyle name="20% - Accent3 13 86" xfId="6879"/>
    <cellStyle name="20% - Accent3 13 87" xfId="6880"/>
    <cellStyle name="20% - Accent3 13 88" xfId="6881"/>
    <cellStyle name="20% - Accent3 13 89" xfId="6882"/>
    <cellStyle name="20% - Accent3 13 9" xfId="6883"/>
    <cellStyle name="20% - Accent3 13 90" xfId="6884"/>
    <cellStyle name="20% - Accent3 13 91" xfId="6885"/>
    <cellStyle name="20% - Accent3 13 92" xfId="6886"/>
    <cellStyle name="20% - Accent3 13 93" xfId="6887"/>
    <cellStyle name="20% - Accent3 13 94" xfId="6888"/>
    <cellStyle name="20% - Accent3 13 95" xfId="6889"/>
    <cellStyle name="20% - Accent3 13 96" xfId="6890"/>
    <cellStyle name="20% - Accent3 13 97" xfId="6891"/>
    <cellStyle name="20% - Accent3 13 98" xfId="6892"/>
    <cellStyle name="20% - Accent3 13 99" xfId="6893"/>
    <cellStyle name="20% - Accent3 130" xfId="6894"/>
    <cellStyle name="20% - Accent3 131" xfId="6895"/>
    <cellStyle name="20% - Accent3 132" xfId="6896"/>
    <cellStyle name="20% - Accent3 133" xfId="6897"/>
    <cellStyle name="20% - Accent3 134" xfId="6898"/>
    <cellStyle name="20% - Accent3 135" xfId="6899"/>
    <cellStyle name="20% - Accent3 136" xfId="6900"/>
    <cellStyle name="20% - Accent3 137" xfId="6901"/>
    <cellStyle name="20% - Accent3 138" xfId="6902"/>
    <cellStyle name="20% - Accent3 139" xfId="6903"/>
    <cellStyle name="20% - Accent3 14" xfId="6904"/>
    <cellStyle name="20% - Accent3 14 10" xfId="6905"/>
    <cellStyle name="20% - Accent3 14 100" xfId="6906"/>
    <cellStyle name="20% - Accent3 14 101" xfId="6907"/>
    <cellStyle name="20% - Accent3 14 102" xfId="6908"/>
    <cellStyle name="20% - Accent3 14 103" xfId="6909"/>
    <cellStyle name="20% - Accent3 14 104" xfId="6910"/>
    <cellStyle name="20% - Accent3 14 105" xfId="6911"/>
    <cellStyle name="20% - Accent3 14 106" xfId="6912"/>
    <cellStyle name="20% - Accent3 14 107" xfId="6913"/>
    <cellStyle name="20% - Accent3 14 108" xfId="6914"/>
    <cellStyle name="20% - Accent3 14 109" xfId="6915"/>
    <cellStyle name="20% - Accent3 14 11" xfId="6916"/>
    <cellStyle name="20% - Accent3 14 110" xfId="6917"/>
    <cellStyle name="20% - Accent3 14 111" xfId="6918"/>
    <cellStyle name="20% - Accent3 14 112" xfId="6919"/>
    <cellStyle name="20% - Accent3 14 113" xfId="6920"/>
    <cellStyle name="20% - Accent3 14 114" xfId="6921"/>
    <cellStyle name="20% - Accent3 14 115" xfId="6922"/>
    <cellStyle name="20% - Accent3 14 12" xfId="6923"/>
    <cellStyle name="20% - Accent3 14 13" xfId="6924"/>
    <cellStyle name="20% - Accent3 14 14" xfId="6925"/>
    <cellStyle name="20% - Accent3 14 15" xfId="6926"/>
    <cellStyle name="20% - Accent3 14 16" xfId="6927"/>
    <cellStyle name="20% - Accent3 14 17" xfId="6928"/>
    <cellStyle name="20% - Accent3 14 18" xfId="6929"/>
    <cellStyle name="20% - Accent3 14 19" xfId="6930"/>
    <cellStyle name="20% - Accent3 14 2" xfId="6931"/>
    <cellStyle name="20% - Accent3 14 20" xfId="6932"/>
    <cellStyle name="20% - Accent3 14 21" xfId="6933"/>
    <cellStyle name="20% - Accent3 14 22" xfId="6934"/>
    <cellStyle name="20% - Accent3 14 23" xfId="6935"/>
    <cellStyle name="20% - Accent3 14 24" xfId="6936"/>
    <cellStyle name="20% - Accent3 14 25" xfId="6937"/>
    <cellStyle name="20% - Accent3 14 26" xfId="6938"/>
    <cellStyle name="20% - Accent3 14 27" xfId="6939"/>
    <cellStyle name="20% - Accent3 14 28" xfId="6940"/>
    <cellStyle name="20% - Accent3 14 29" xfId="6941"/>
    <cellStyle name="20% - Accent3 14 3" xfId="6942"/>
    <cellStyle name="20% - Accent3 14 30" xfId="6943"/>
    <cellStyle name="20% - Accent3 14 31" xfId="6944"/>
    <cellStyle name="20% - Accent3 14 32" xfId="6945"/>
    <cellStyle name="20% - Accent3 14 33" xfId="6946"/>
    <cellStyle name="20% - Accent3 14 34" xfId="6947"/>
    <cellStyle name="20% - Accent3 14 35" xfId="6948"/>
    <cellStyle name="20% - Accent3 14 36" xfId="6949"/>
    <cellStyle name="20% - Accent3 14 37" xfId="6950"/>
    <cellStyle name="20% - Accent3 14 38" xfId="6951"/>
    <cellStyle name="20% - Accent3 14 39" xfId="6952"/>
    <cellStyle name="20% - Accent3 14 4" xfId="6953"/>
    <cellStyle name="20% - Accent3 14 40" xfId="6954"/>
    <cellStyle name="20% - Accent3 14 41" xfId="6955"/>
    <cellStyle name="20% - Accent3 14 42" xfId="6956"/>
    <cellStyle name="20% - Accent3 14 43" xfId="6957"/>
    <cellStyle name="20% - Accent3 14 44" xfId="6958"/>
    <cellStyle name="20% - Accent3 14 45" xfId="6959"/>
    <cellStyle name="20% - Accent3 14 46" xfId="6960"/>
    <cellStyle name="20% - Accent3 14 47" xfId="6961"/>
    <cellStyle name="20% - Accent3 14 48" xfId="6962"/>
    <cellStyle name="20% - Accent3 14 49" xfId="6963"/>
    <cellStyle name="20% - Accent3 14 5" xfId="6964"/>
    <cellStyle name="20% - Accent3 14 50" xfId="6965"/>
    <cellStyle name="20% - Accent3 14 51" xfId="6966"/>
    <cellStyle name="20% - Accent3 14 52" xfId="6967"/>
    <cellStyle name="20% - Accent3 14 53" xfId="6968"/>
    <cellStyle name="20% - Accent3 14 54" xfId="6969"/>
    <cellStyle name="20% - Accent3 14 55" xfId="6970"/>
    <cellStyle name="20% - Accent3 14 56" xfId="6971"/>
    <cellStyle name="20% - Accent3 14 57" xfId="6972"/>
    <cellStyle name="20% - Accent3 14 58" xfId="6973"/>
    <cellStyle name="20% - Accent3 14 59" xfId="6974"/>
    <cellStyle name="20% - Accent3 14 6" xfId="6975"/>
    <cellStyle name="20% - Accent3 14 60" xfId="6976"/>
    <cellStyle name="20% - Accent3 14 61" xfId="6977"/>
    <cellStyle name="20% - Accent3 14 62" xfId="6978"/>
    <cellStyle name="20% - Accent3 14 63" xfId="6979"/>
    <cellStyle name="20% - Accent3 14 64" xfId="6980"/>
    <cellStyle name="20% - Accent3 14 65" xfId="6981"/>
    <cellStyle name="20% - Accent3 14 66" xfId="6982"/>
    <cellStyle name="20% - Accent3 14 67" xfId="6983"/>
    <cellStyle name="20% - Accent3 14 68" xfId="6984"/>
    <cellStyle name="20% - Accent3 14 69" xfId="6985"/>
    <cellStyle name="20% - Accent3 14 7" xfId="6986"/>
    <cellStyle name="20% - Accent3 14 70" xfId="6987"/>
    <cellStyle name="20% - Accent3 14 71" xfId="6988"/>
    <cellStyle name="20% - Accent3 14 72" xfId="6989"/>
    <cellStyle name="20% - Accent3 14 73" xfId="6990"/>
    <cellStyle name="20% - Accent3 14 74" xfId="6991"/>
    <cellStyle name="20% - Accent3 14 75" xfId="6992"/>
    <cellStyle name="20% - Accent3 14 76" xfId="6993"/>
    <cellStyle name="20% - Accent3 14 77" xfId="6994"/>
    <cellStyle name="20% - Accent3 14 78" xfId="6995"/>
    <cellStyle name="20% - Accent3 14 79" xfId="6996"/>
    <cellStyle name="20% - Accent3 14 8" xfId="6997"/>
    <cellStyle name="20% - Accent3 14 80" xfId="6998"/>
    <cellStyle name="20% - Accent3 14 81" xfId="6999"/>
    <cellStyle name="20% - Accent3 14 82" xfId="7000"/>
    <cellStyle name="20% - Accent3 14 83" xfId="7001"/>
    <cellStyle name="20% - Accent3 14 84" xfId="7002"/>
    <cellStyle name="20% - Accent3 14 85" xfId="7003"/>
    <cellStyle name="20% - Accent3 14 86" xfId="7004"/>
    <cellStyle name="20% - Accent3 14 87" xfId="7005"/>
    <cellStyle name="20% - Accent3 14 88" xfId="7006"/>
    <cellStyle name="20% - Accent3 14 89" xfId="7007"/>
    <cellStyle name="20% - Accent3 14 9" xfId="7008"/>
    <cellStyle name="20% - Accent3 14 90" xfId="7009"/>
    <cellStyle name="20% - Accent3 14 91" xfId="7010"/>
    <cellStyle name="20% - Accent3 14 92" xfId="7011"/>
    <cellStyle name="20% - Accent3 14 93" xfId="7012"/>
    <cellStyle name="20% - Accent3 14 94" xfId="7013"/>
    <cellStyle name="20% - Accent3 14 95" xfId="7014"/>
    <cellStyle name="20% - Accent3 14 96" xfId="7015"/>
    <cellStyle name="20% - Accent3 14 97" xfId="7016"/>
    <cellStyle name="20% - Accent3 14 98" xfId="7017"/>
    <cellStyle name="20% - Accent3 14 99" xfId="7018"/>
    <cellStyle name="20% - Accent3 140" xfId="7019"/>
    <cellStyle name="20% - Accent3 141" xfId="7020"/>
    <cellStyle name="20% - Accent3 142" xfId="7021"/>
    <cellStyle name="20% - Accent3 143" xfId="7022"/>
    <cellStyle name="20% - Accent3 144" xfId="7023"/>
    <cellStyle name="20% - Accent3 145" xfId="7024"/>
    <cellStyle name="20% - Accent3 146" xfId="7025"/>
    <cellStyle name="20% - Accent3 147" xfId="7026"/>
    <cellStyle name="20% - Accent3 148" xfId="7027"/>
    <cellStyle name="20% - Accent3 149" xfId="7028"/>
    <cellStyle name="20% - Accent3 15" xfId="7029"/>
    <cellStyle name="20% - Accent3 15 10" xfId="7030"/>
    <cellStyle name="20% - Accent3 15 100" xfId="7031"/>
    <cellStyle name="20% - Accent3 15 101" xfId="7032"/>
    <cellStyle name="20% - Accent3 15 102" xfId="7033"/>
    <cellStyle name="20% - Accent3 15 103" xfId="7034"/>
    <cellStyle name="20% - Accent3 15 104" xfId="7035"/>
    <cellStyle name="20% - Accent3 15 105" xfId="7036"/>
    <cellStyle name="20% - Accent3 15 106" xfId="7037"/>
    <cellStyle name="20% - Accent3 15 107" xfId="7038"/>
    <cellStyle name="20% - Accent3 15 108" xfId="7039"/>
    <cellStyle name="20% - Accent3 15 109" xfId="7040"/>
    <cellStyle name="20% - Accent3 15 11" xfId="7041"/>
    <cellStyle name="20% - Accent3 15 110" xfId="7042"/>
    <cellStyle name="20% - Accent3 15 111" xfId="7043"/>
    <cellStyle name="20% - Accent3 15 112" xfId="7044"/>
    <cellStyle name="20% - Accent3 15 113" xfId="7045"/>
    <cellStyle name="20% - Accent3 15 114" xfId="7046"/>
    <cellStyle name="20% - Accent3 15 115" xfId="7047"/>
    <cellStyle name="20% - Accent3 15 12" xfId="7048"/>
    <cellStyle name="20% - Accent3 15 13" xfId="7049"/>
    <cellStyle name="20% - Accent3 15 14" xfId="7050"/>
    <cellStyle name="20% - Accent3 15 15" xfId="7051"/>
    <cellStyle name="20% - Accent3 15 16" xfId="7052"/>
    <cellStyle name="20% - Accent3 15 17" xfId="7053"/>
    <cellStyle name="20% - Accent3 15 18" xfId="7054"/>
    <cellStyle name="20% - Accent3 15 19" xfId="7055"/>
    <cellStyle name="20% - Accent3 15 2" xfId="7056"/>
    <cellStyle name="20% - Accent3 15 20" xfId="7057"/>
    <cellStyle name="20% - Accent3 15 21" xfId="7058"/>
    <cellStyle name="20% - Accent3 15 22" xfId="7059"/>
    <cellStyle name="20% - Accent3 15 23" xfId="7060"/>
    <cellStyle name="20% - Accent3 15 24" xfId="7061"/>
    <cellStyle name="20% - Accent3 15 25" xfId="7062"/>
    <cellStyle name="20% - Accent3 15 26" xfId="7063"/>
    <cellStyle name="20% - Accent3 15 27" xfId="7064"/>
    <cellStyle name="20% - Accent3 15 28" xfId="7065"/>
    <cellStyle name="20% - Accent3 15 29" xfId="7066"/>
    <cellStyle name="20% - Accent3 15 3" xfId="7067"/>
    <cellStyle name="20% - Accent3 15 30" xfId="7068"/>
    <cellStyle name="20% - Accent3 15 31" xfId="7069"/>
    <cellStyle name="20% - Accent3 15 32" xfId="7070"/>
    <cellStyle name="20% - Accent3 15 33" xfId="7071"/>
    <cellStyle name="20% - Accent3 15 34" xfId="7072"/>
    <cellStyle name="20% - Accent3 15 35" xfId="7073"/>
    <cellStyle name="20% - Accent3 15 36" xfId="7074"/>
    <cellStyle name="20% - Accent3 15 37" xfId="7075"/>
    <cellStyle name="20% - Accent3 15 38" xfId="7076"/>
    <cellStyle name="20% - Accent3 15 39" xfId="7077"/>
    <cellStyle name="20% - Accent3 15 4" xfId="7078"/>
    <cellStyle name="20% - Accent3 15 40" xfId="7079"/>
    <cellStyle name="20% - Accent3 15 41" xfId="7080"/>
    <cellStyle name="20% - Accent3 15 42" xfId="7081"/>
    <cellStyle name="20% - Accent3 15 43" xfId="7082"/>
    <cellStyle name="20% - Accent3 15 44" xfId="7083"/>
    <cellStyle name="20% - Accent3 15 45" xfId="7084"/>
    <cellStyle name="20% - Accent3 15 46" xfId="7085"/>
    <cellStyle name="20% - Accent3 15 47" xfId="7086"/>
    <cellStyle name="20% - Accent3 15 48" xfId="7087"/>
    <cellStyle name="20% - Accent3 15 49" xfId="7088"/>
    <cellStyle name="20% - Accent3 15 5" xfId="7089"/>
    <cellStyle name="20% - Accent3 15 50" xfId="7090"/>
    <cellStyle name="20% - Accent3 15 51" xfId="7091"/>
    <cellStyle name="20% - Accent3 15 52" xfId="7092"/>
    <cellStyle name="20% - Accent3 15 53" xfId="7093"/>
    <cellStyle name="20% - Accent3 15 54" xfId="7094"/>
    <cellStyle name="20% - Accent3 15 55" xfId="7095"/>
    <cellStyle name="20% - Accent3 15 56" xfId="7096"/>
    <cellStyle name="20% - Accent3 15 57" xfId="7097"/>
    <cellStyle name="20% - Accent3 15 58" xfId="7098"/>
    <cellStyle name="20% - Accent3 15 59" xfId="7099"/>
    <cellStyle name="20% - Accent3 15 6" xfId="7100"/>
    <cellStyle name="20% - Accent3 15 60" xfId="7101"/>
    <cellStyle name="20% - Accent3 15 61" xfId="7102"/>
    <cellStyle name="20% - Accent3 15 62" xfId="7103"/>
    <cellStyle name="20% - Accent3 15 63" xfId="7104"/>
    <cellStyle name="20% - Accent3 15 64" xfId="7105"/>
    <cellStyle name="20% - Accent3 15 65" xfId="7106"/>
    <cellStyle name="20% - Accent3 15 66" xfId="7107"/>
    <cellStyle name="20% - Accent3 15 67" xfId="7108"/>
    <cellStyle name="20% - Accent3 15 68" xfId="7109"/>
    <cellStyle name="20% - Accent3 15 69" xfId="7110"/>
    <cellStyle name="20% - Accent3 15 7" xfId="7111"/>
    <cellStyle name="20% - Accent3 15 70" xfId="7112"/>
    <cellStyle name="20% - Accent3 15 71" xfId="7113"/>
    <cellStyle name="20% - Accent3 15 72" xfId="7114"/>
    <cellStyle name="20% - Accent3 15 73" xfId="7115"/>
    <cellStyle name="20% - Accent3 15 74" xfId="7116"/>
    <cellStyle name="20% - Accent3 15 75" xfId="7117"/>
    <cellStyle name="20% - Accent3 15 76" xfId="7118"/>
    <cellStyle name="20% - Accent3 15 77" xfId="7119"/>
    <cellStyle name="20% - Accent3 15 78" xfId="7120"/>
    <cellStyle name="20% - Accent3 15 79" xfId="7121"/>
    <cellStyle name="20% - Accent3 15 8" xfId="7122"/>
    <cellStyle name="20% - Accent3 15 80" xfId="7123"/>
    <cellStyle name="20% - Accent3 15 81" xfId="7124"/>
    <cellStyle name="20% - Accent3 15 82" xfId="7125"/>
    <cellStyle name="20% - Accent3 15 83" xfId="7126"/>
    <cellStyle name="20% - Accent3 15 84" xfId="7127"/>
    <cellStyle name="20% - Accent3 15 85" xfId="7128"/>
    <cellStyle name="20% - Accent3 15 86" xfId="7129"/>
    <cellStyle name="20% - Accent3 15 87" xfId="7130"/>
    <cellStyle name="20% - Accent3 15 88" xfId="7131"/>
    <cellStyle name="20% - Accent3 15 89" xfId="7132"/>
    <cellStyle name="20% - Accent3 15 9" xfId="7133"/>
    <cellStyle name="20% - Accent3 15 90" xfId="7134"/>
    <cellStyle name="20% - Accent3 15 91" xfId="7135"/>
    <cellStyle name="20% - Accent3 15 92" xfId="7136"/>
    <cellStyle name="20% - Accent3 15 93" xfId="7137"/>
    <cellStyle name="20% - Accent3 15 94" xfId="7138"/>
    <cellStyle name="20% - Accent3 15 95" xfId="7139"/>
    <cellStyle name="20% - Accent3 15 96" xfId="7140"/>
    <cellStyle name="20% - Accent3 15 97" xfId="7141"/>
    <cellStyle name="20% - Accent3 15 98" xfId="7142"/>
    <cellStyle name="20% - Accent3 15 99" xfId="7143"/>
    <cellStyle name="20% - Accent3 150" xfId="7144"/>
    <cellStyle name="20% - Accent3 151" xfId="7145"/>
    <cellStyle name="20% - Accent3 152" xfId="7146"/>
    <cellStyle name="20% - Accent3 153" xfId="7147"/>
    <cellStyle name="20% - Accent3 154" xfId="7148"/>
    <cellStyle name="20% - Accent3 155" xfId="7149"/>
    <cellStyle name="20% - Accent3 156" xfId="7150"/>
    <cellStyle name="20% - Accent3 157" xfId="7151"/>
    <cellStyle name="20% - Accent3 158" xfId="7152"/>
    <cellStyle name="20% - Accent3 159" xfId="7153"/>
    <cellStyle name="20% - Accent3 16" xfId="7154"/>
    <cellStyle name="20% - Accent3 16 10" xfId="7155"/>
    <cellStyle name="20% - Accent3 16 100" xfId="7156"/>
    <cellStyle name="20% - Accent3 16 101" xfId="7157"/>
    <cellStyle name="20% - Accent3 16 102" xfId="7158"/>
    <cellStyle name="20% - Accent3 16 103" xfId="7159"/>
    <cellStyle name="20% - Accent3 16 104" xfId="7160"/>
    <cellStyle name="20% - Accent3 16 105" xfId="7161"/>
    <cellStyle name="20% - Accent3 16 106" xfId="7162"/>
    <cellStyle name="20% - Accent3 16 107" xfId="7163"/>
    <cellStyle name="20% - Accent3 16 108" xfId="7164"/>
    <cellStyle name="20% - Accent3 16 109" xfId="7165"/>
    <cellStyle name="20% - Accent3 16 11" xfId="7166"/>
    <cellStyle name="20% - Accent3 16 110" xfId="7167"/>
    <cellStyle name="20% - Accent3 16 111" xfId="7168"/>
    <cellStyle name="20% - Accent3 16 112" xfId="7169"/>
    <cellStyle name="20% - Accent3 16 113" xfId="7170"/>
    <cellStyle name="20% - Accent3 16 114" xfId="7171"/>
    <cellStyle name="20% - Accent3 16 115" xfId="7172"/>
    <cellStyle name="20% - Accent3 16 12" xfId="7173"/>
    <cellStyle name="20% - Accent3 16 13" xfId="7174"/>
    <cellStyle name="20% - Accent3 16 14" xfId="7175"/>
    <cellStyle name="20% - Accent3 16 15" xfId="7176"/>
    <cellStyle name="20% - Accent3 16 16" xfId="7177"/>
    <cellStyle name="20% - Accent3 16 17" xfId="7178"/>
    <cellStyle name="20% - Accent3 16 18" xfId="7179"/>
    <cellStyle name="20% - Accent3 16 19" xfId="7180"/>
    <cellStyle name="20% - Accent3 16 2" xfId="7181"/>
    <cellStyle name="20% - Accent3 16 20" xfId="7182"/>
    <cellStyle name="20% - Accent3 16 21" xfId="7183"/>
    <cellStyle name="20% - Accent3 16 22" xfId="7184"/>
    <cellStyle name="20% - Accent3 16 23" xfId="7185"/>
    <cellStyle name="20% - Accent3 16 24" xfId="7186"/>
    <cellStyle name="20% - Accent3 16 25" xfId="7187"/>
    <cellStyle name="20% - Accent3 16 26" xfId="7188"/>
    <cellStyle name="20% - Accent3 16 27" xfId="7189"/>
    <cellStyle name="20% - Accent3 16 28" xfId="7190"/>
    <cellStyle name="20% - Accent3 16 29" xfId="7191"/>
    <cellStyle name="20% - Accent3 16 3" xfId="7192"/>
    <cellStyle name="20% - Accent3 16 30" xfId="7193"/>
    <cellStyle name="20% - Accent3 16 31" xfId="7194"/>
    <cellStyle name="20% - Accent3 16 32" xfId="7195"/>
    <cellStyle name="20% - Accent3 16 33" xfId="7196"/>
    <cellStyle name="20% - Accent3 16 34" xfId="7197"/>
    <cellStyle name="20% - Accent3 16 35" xfId="7198"/>
    <cellStyle name="20% - Accent3 16 36" xfId="7199"/>
    <cellStyle name="20% - Accent3 16 37" xfId="7200"/>
    <cellStyle name="20% - Accent3 16 38" xfId="7201"/>
    <cellStyle name="20% - Accent3 16 39" xfId="7202"/>
    <cellStyle name="20% - Accent3 16 4" xfId="7203"/>
    <cellStyle name="20% - Accent3 16 40" xfId="7204"/>
    <cellStyle name="20% - Accent3 16 41" xfId="7205"/>
    <cellStyle name="20% - Accent3 16 42" xfId="7206"/>
    <cellStyle name="20% - Accent3 16 43" xfId="7207"/>
    <cellStyle name="20% - Accent3 16 44" xfId="7208"/>
    <cellStyle name="20% - Accent3 16 45" xfId="7209"/>
    <cellStyle name="20% - Accent3 16 46" xfId="7210"/>
    <cellStyle name="20% - Accent3 16 47" xfId="7211"/>
    <cellStyle name="20% - Accent3 16 48" xfId="7212"/>
    <cellStyle name="20% - Accent3 16 49" xfId="7213"/>
    <cellStyle name="20% - Accent3 16 5" xfId="7214"/>
    <cellStyle name="20% - Accent3 16 50" xfId="7215"/>
    <cellStyle name="20% - Accent3 16 51" xfId="7216"/>
    <cellStyle name="20% - Accent3 16 52" xfId="7217"/>
    <cellStyle name="20% - Accent3 16 53" xfId="7218"/>
    <cellStyle name="20% - Accent3 16 54" xfId="7219"/>
    <cellStyle name="20% - Accent3 16 55" xfId="7220"/>
    <cellStyle name="20% - Accent3 16 56" xfId="7221"/>
    <cellStyle name="20% - Accent3 16 57" xfId="7222"/>
    <cellStyle name="20% - Accent3 16 58" xfId="7223"/>
    <cellStyle name="20% - Accent3 16 59" xfId="7224"/>
    <cellStyle name="20% - Accent3 16 6" xfId="7225"/>
    <cellStyle name="20% - Accent3 16 60" xfId="7226"/>
    <cellStyle name="20% - Accent3 16 61" xfId="7227"/>
    <cellStyle name="20% - Accent3 16 62" xfId="7228"/>
    <cellStyle name="20% - Accent3 16 63" xfId="7229"/>
    <cellStyle name="20% - Accent3 16 64" xfId="7230"/>
    <cellStyle name="20% - Accent3 16 65" xfId="7231"/>
    <cellStyle name="20% - Accent3 16 66" xfId="7232"/>
    <cellStyle name="20% - Accent3 16 67" xfId="7233"/>
    <cellStyle name="20% - Accent3 16 68" xfId="7234"/>
    <cellStyle name="20% - Accent3 16 69" xfId="7235"/>
    <cellStyle name="20% - Accent3 16 7" xfId="7236"/>
    <cellStyle name="20% - Accent3 16 70" xfId="7237"/>
    <cellStyle name="20% - Accent3 16 71" xfId="7238"/>
    <cellStyle name="20% - Accent3 16 72" xfId="7239"/>
    <cellStyle name="20% - Accent3 16 73" xfId="7240"/>
    <cellStyle name="20% - Accent3 16 74" xfId="7241"/>
    <cellStyle name="20% - Accent3 16 75" xfId="7242"/>
    <cellStyle name="20% - Accent3 16 76" xfId="7243"/>
    <cellStyle name="20% - Accent3 16 77" xfId="7244"/>
    <cellStyle name="20% - Accent3 16 78" xfId="7245"/>
    <cellStyle name="20% - Accent3 16 79" xfId="7246"/>
    <cellStyle name="20% - Accent3 16 8" xfId="7247"/>
    <cellStyle name="20% - Accent3 16 80" xfId="7248"/>
    <cellStyle name="20% - Accent3 16 81" xfId="7249"/>
    <cellStyle name="20% - Accent3 16 82" xfId="7250"/>
    <cellStyle name="20% - Accent3 16 83" xfId="7251"/>
    <cellStyle name="20% - Accent3 16 84" xfId="7252"/>
    <cellStyle name="20% - Accent3 16 85" xfId="7253"/>
    <cellStyle name="20% - Accent3 16 86" xfId="7254"/>
    <cellStyle name="20% - Accent3 16 87" xfId="7255"/>
    <cellStyle name="20% - Accent3 16 88" xfId="7256"/>
    <cellStyle name="20% - Accent3 16 89" xfId="7257"/>
    <cellStyle name="20% - Accent3 16 9" xfId="7258"/>
    <cellStyle name="20% - Accent3 16 90" xfId="7259"/>
    <cellStyle name="20% - Accent3 16 91" xfId="7260"/>
    <cellStyle name="20% - Accent3 16 92" xfId="7261"/>
    <cellStyle name="20% - Accent3 16 93" xfId="7262"/>
    <cellStyle name="20% - Accent3 16 94" xfId="7263"/>
    <cellStyle name="20% - Accent3 16 95" xfId="7264"/>
    <cellStyle name="20% - Accent3 16 96" xfId="7265"/>
    <cellStyle name="20% - Accent3 16 97" xfId="7266"/>
    <cellStyle name="20% - Accent3 16 98" xfId="7267"/>
    <cellStyle name="20% - Accent3 16 99" xfId="7268"/>
    <cellStyle name="20% - Accent3 160" xfId="7269"/>
    <cellStyle name="20% - Accent3 161" xfId="7270"/>
    <cellStyle name="20% - Accent3 162" xfId="7271"/>
    <cellStyle name="20% - Accent3 163" xfId="7272"/>
    <cellStyle name="20% - Accent3 164" xfId="7273"/>
    <cellStyle name="20% - Accent3 165" xfId="7274"/>
    <cellStyle name="20% - Accent3 166" xfId="7275"/>
    <cellStyle name="20% - Accent3 167" xfId="7276"/>
    <cellStyle name="20% - Accent3 168" xfId="7277"/>
    <cellStyle name="20% - Accent3 17" xfId="7278"/>
    <cellStyle name="20% - Accent3 17 10" xfId="7279"/>
    <cellStyle name="20% - Accent3 17 100" xfId="7280"/>
    <cellStyle name="20% - Accent3 17 101" xfId="7281"/>
    <cellStyle name="20% - Accent3 17 102" xfId="7282"/>
    <cellStyle name="20% - Accent3 17 103" xfId="7283"/>
    <cellStyle name="20% - Accent3 17 104" xfId="7284"/>
    <cellStyle name="20% - Accent3 17 105" xfId="7285"/>
    <cellStyle name="20% - Accent3 17 106" xfId="7286"/>
    <cellStyle name="20% - Accent3 17 107" xfId="7287"/>
    <cellStyle name="20% - Accent3 17 108" xfId="7288"/>
    <cellStyle name="20% - Accent3 17 109" xfId="7289"/>
    <cellStyle name="20% - Accent3 17 11" xfId="7290"/>
    <cellStyle name="20% - Accent3 17 110" xfId="7291"/>
    <cellStyle name="20% - Accent3 17 111" xfId="7292"/>
    <cellStyle name="20% - Accent3 17 112" xfId="7293"/>
    <cellStyle name="20% - Accent3 17 113" xfId="7294"/>
    <cellStyle name="20% - Accent3 17 114" xfId="7295"/>
    <cellStyle name="20% - Accent3 17 115" xfId="7296"/>
    <cellStyle name="20% - Accent3 17 12" xfId="7297"/>
    <cellStyle name="20% - Accent3 17 13" xfId="7298"/>
    <cellStyle name="20% - Accent3 17 14" xfId="7299"/>
    <cellStyle name="20% - Accent3 17 15" xfId="7300"/>
    <cellStyle name="20% - Accent3 17 16" xfId="7301"/>
    <cellStyle name="20% - Accent3 17 17" xfId="7302"/>
    <cellStyle name="20% - Accent3 17 18" xfId="7303"/>
    <cellStyle name="20% - Accent3 17 19" xfId="7304"/>
    <cellStyle name="20% - Accent3 17 2" xfId="7305"/>
    <cellStyle name="20% - Accent3 17 20" xfId="7306"/>
    <cellStyle name="20% - Accent3 17 21" xfId="7307"/>
    <cellStyle name="20% - Accent3 17 22" xfId="7308"/>
    <cellStyle name="20% - Accent3 17 23" xfId="7309"/>
    <cellStyle name="20% - Accent3 17 24" xfId="7310"/>
    <cellStyle name="20% - Accent3 17 25" xfId="7311"/>
    <cellStyle name="20% - Accent3 17 26" xfId="7312"/>
    <cellStyle name="20% - Accent3 17 27" xfId="7313"/>
    <cellStyle name="20% - Accent3 17 28" xfId="7314"/>
    <cellStyle name="20% - Accent3 17 29" xfId="7315"/>
    <cellStyle name="20% - Accent3 17 3" xfId="7316"/>
    <cellStyle name="20% - Accent3 17 30" xfId="7317"/>
    <cellStyle name="20% - Accent3 17 31" xfId="7318"/>
    <cellStyle name="20% - Accent3 17 32" xfId="7319"/>
    <cellStyle name="20% - Accent3 17 33" xfId="7320"/>
    <cellStyle name="20% - Accent3 17 34" xfId="7321"/>
    <cellStyle name="20% - Accent3 17 35" xfId="7322"/>
    <cellStyle name="20% - Accent3 17 36" xfId="7323"/>
    <cellStyle name="20% - Accent3 17 37" xfId="7324"/>
    <cellStyle name="20% - Accent3 17 38" xfId="7325"/>
    <cellStyle name="20% - Accent3 17 39" xfId="7326"/>
    <cellStyle name="20% - Accent3 17 4" xfId="7327"/>
    <cellStyle name="20% - Accent3 17 40" xfId="7328"/>
    <cellStyle name="20% - Accent3 17 41" xfId="7329"/>
    <cellStyle name="20% - Accent3 17 42" xfId="7330"/>
    <cellStyle name="20% - Accent3 17 43" xfId="7331"/>
    <cellStyle name="20% - Accent3 17 44" xfId="7332"/>
    <cellStyle name="20% - Accent3 17 45" xfId="7333"/>
    <cellStyle name="20% - Accent3 17 46" xfId="7334"/>
    <cellStyle name="20% - Accent3 17 47" xfId="7335"/>
    <cellStyle name="20% - Accent3 17 48" xfId="7336"/>
    <cellStyle name="20% - Accent3 17 49" xfId="7337"/>
    <cellStyle name="20% - Accent3 17 5" xfId="7338"/>
    <cellStyle name="20% - Accent3 17 50" xfId="7339"/>
    <cellStyle name="20% - Accent3 17 51" xfId="7340"/>
    <cellStyle name="20% - Accent3 17 52" xfId="7341"/>
    <cellStyle name="20% - Accent3 17 53" xfId="7342"/>
    <cellStyle name="20% - Accent3 17 54" xfId="7343"/>
    <cellStyle name="20% - Accent3 17 55" xfId="7344"/>
    <cellStyle name="20% - Accent3 17 56" xfId="7345"/>
    <cellStyle name="20% - Accent3 17 57" xfId="7346"/>
    <cellStyle name="20% - Accent3 17 58" xfId="7347"/>
    <cellStyle name="20% - Accent3 17 59" xfId="7348"/>
    <cellStyle name="20% - Accent3 17 6" xfId="7349"/>
    <cellStyle name="20% - Accent3 17 60" xfId="7350"/>
    <cellStyle name="20% - Accent3 17 61" xfId="7351"/>
    <cellStyle name="20% - Accent3 17 62" xfId="7352"/>
    <cellStyle name="20% - Accent3 17 63" xfId="7353"/>
    <cellStyle name="20% - Accent3 17 64" xfId="7354"/>
    <cellStyle name="20% - Accent3 17 65" xfId="7355"/>
    <cellStyle name="20% - Accent3 17 66" xfId="7356"/>
    <cellStyle name="20% - Accent3 17 67" xfId="7357"/>
    <cellStyle name="20% - Accent3 17 68" xfId="7358"/>
    <cellStyle name="20% - Accent3 17 69" xfId="7359"/>
    <cellStyle name="20% - Accent3 17 7" xfId="7360"/>
    <cellStyle name="20% - Accent3 17 70" xfId="7361"/>
    <cellStyle name="20% - Accent3 17 71" xfId="7362"/>
    <cellStyle name="20% - Accent3 17 72" xfId="7363"/>
    <cellStyle name="20% - Accent3 17 73" xfId="7364"/>
    <cellStyle name="20% - Accent3 17 74" xfId="7365"/>
    <cellStyle name="20% - Accent3 17 75" xfId="7366"/>
    <cellStyle name="20% - Accent3 17 76" xfId="7367"/>
    <cellStyle name="20% - Accent3 17 77" xfId="7368"/>
    <cellStyle name="20% - Accent3 17 78" xfId="7369"/>
    <cellStyle name="20% - Accent3 17 79" xfId="7370"/>
    <cellStyle name="20% - Accent3 17 8" xfId="7371"/>
    <cellStyle name="20% - Accent3 17 80" xfId="7372"/>
    <cellStyle name="20% - Accent3 17 81" xfId="7373"/>
    <cellStyle name="20% - Accent3 17 82" xfId="7374"/>
    <cellStyle name="20% - Accent3 17 83" xfId="7375"/>
    <cellStyle name="20% - Accent3 17 84" xfId="7376"/>
    <cellStyle name="20% - Accent3 17 85" xfId="7377"/>
    <cellStyle name="20% - Accent3 17 86" xfId="7378"/>
    <cellStyle name="20% - Accent3 17 87" xfId="7379"/>
    <cellStyle name="20% - Accent3 17 88" xfId="7380"/>
    <cellStyle name="20% - Accent3 17 89" xfId="7381"/>
    <cellStyle name="20% - Accent3 17 9" xfId="7382"/>
    <cellStyle name="20% - Accent3 17 90" xfId="7383"/>
    <cellStyle name="20% - Accent3 17 91" xfId="7384"/>
    <cellStyle name="20% - Accent3 17 92" xfId="7385"/>
    <cellStyle name="20% - Accent3 17 93" xfId="7386"/>
    <cellStyle name="20% - Accent3 17 94" xfId="7387"/>
    <cellStyle name="20% - Accent3 17 95" xfId="7388"/>
    <cellStyle name="20% - Accent3 17 96" xfId="7389"/>
    <cellStyle name="20% - Accent3 17 97" xfId="7390"/>
    <cellStyle name="20% - Accent3 17 98" xfId="7391"/>
    <cellStyle name="20% - Accent3 17 99" xfId="7392"/>
    <cellStyle name="20% - Accent3 18" xfId="7393"/>
    <cellStyle name="20% - Accent3 18 10" xfId="7394"/>
    <cellStyle name="20% - Accent3 18 100" xfId="7395"/>
    <cellStyle name="20% - Accent3 18 101" xfId="7396"/>
    <cellStyle name="20% - Accent3 18 102" xfId="7397"/>
    <cellStyle name="20% - Accent3 18 103" xfId="7398"/>
    <cellStyle name="20% - Accent3 18 104" xfId="7399"/>
    <cellStyle name="20% - Accent3 18 105" xfId="7400"/>
    <cellStyle name="20% - Accent3 18 106" xfId="7401"/>
    <cellStyle name="20% - Accent3 18 107" xfId="7402"/>
    <cellStyle name="20% - Accent3 18 108" xfId="7403"/>
    <cellStyle name="20% - Accent3 18 109" xfId="7404"/>
    <cellStyle name="20% - Accent3 18 11" xfId="7405"/>
    <cellStyle name="20% - Accent3 18 110" xfId="7406"/>
    <cellStyle name="20% - Accent3 18 111" xfId="7407"/>
    <cellStyle name="20% - Accent3 18 112" xfId="7408"/>
    <cellStyle name="20% - Accent3 18 113" xfId="7409"/>
    <cellStyle name="20% - Accent3 18 114" xfId="7410"/>
    <cellStyle name="20% - Accent3 18 115" xfId="7411"/>
    <cellStyle name="20% - Accent3 18 12" xfId="7412"/>
    <cellStyle name="20% - Accent3 18 13" xfId="7413"/>
    <cellStyle name="20% - Accent3 18 14" xfId="7414"/>
    <cellStyle name="20% - Accent3 18 15" xfId="7415"/>
    <cellStyle name="20% - Accent3 18 16" xfId="7416"/>
    <cellStyle name="20% - Accent3 18 17" xfId="7417"/>
    <cellStyle name="20% - Accent3 18 18" xfId="7418"/>
    <cellStyle name="20% - Accent3 18 19" xfId="7419"/>
    <cellStyle name="20% - Accent3 18 2" xfId="7420"/>
    <cellStyle name="20% - Accent3 18 20" xfId="7421"/>
    <cellStyle name="20% - Accent3 18 21" xfId="7422"/>
    <cellStyle name="20% - Accent3 18 22" xfId="7423"/>
    <cellStyle name="20% - Accent3 18 23" xfId="7424"/>
    <cellStyle name="20% - Accent3 18 24" xfId="7425"/>
    <cellStyle name="20% - Accent3 18 25" xfId="7426"/>
    <cellStyle name="20% - Accent3 18 26" xfId="7427"/>
    <cellStyle name="20% - Accent3 18 27" xfId="7428"/>
    <cellStyle name="20% - Accent3 18 28" xfId="7429"/>
    <cellStyle name="20% - Accent3 18 29" xfId="7430"/>
    <cellStyle name="20% - Accent3 18 3" xfId="7431"/>
    <cellStyle name="20% - Accent3 18 30" xfId="7432"/>
    <cellStyle name="20% - Accent3 18 31" xfId="7433"/>
    <cellStyle name="20% - Accent3 18 32" xfId="7434"/>
    <cellStyle name="20% - Accent3 18 33" xfId="7435"/>
    <cellStyle name="20% - Accent3 18 34" xfId="7436"/>
    <cellStyle name="20% - Accent3 18 35" xfId="7437"/>
    <cellStyle name="20% - Accent3 18 36" xfId="7438"/>
    <cellStyle name="20% - Accent3 18 37" xfId="7439"/>
    <cellStyle name="20% - Accent3 18 38" xfId="7440"/>
    <cellStyle name="20% - Accent3 18 39" xfId="7441"/>
    <cellStyle name="20% - Accent3 18 4" xfId="7442"/>
    <cellStyle name="20% - Accent3 18 40" xfId="7443"/>
    <cellStyle name="20% - Accent3 18 41" xfId="7444"/>
    <cellStyle name="20% - Accent3 18 42" xfId="7445"/>
    <cellStyle name="20% - Accent3 18 43" xfId="7446"/>
    <cellStyle name="20% - Accent3 18 44" xfId="7447"/>
    <cellStyle name="20% - Accent3 18 45" xfId="7448"/>
    <cellStyle name="20% - Accent3 18 46" xfId="7449"/>
    <cellStyle name="20% - Accent3 18 47" xfId="7450"/>
    <cellStyle name="20% - Accent3 18 48" xfId="7451"/>
    <cellStyle name="20% - Accent3 18 49" xfId="7452"/>
    <cellStyle name="20% - Accent3 18 5" xfId="7453"/>
    <cellStyle name="20% - Accent3 18 50" xfId="7454"/>
    <cellStyle name="20% - Accent3 18 51" xfId="7455"/>
    <cellStyle name="20% - Accent3 18 52" xfId="7456"/>
    <cellStyle name="20% - Accent3 18 53" xfId="7457"/>
    <cellStyle name="20% - Accent3 18 54" xfId="7458"/>
    <cellStyle name="20% - Accent3 18 55" xfId="7459"/>
    <cellStyle name="20% - Accent3 18 56" xfId="7460"/>
    <cellStyle name="20% - Accent3 18 57" xfId="7461"/>
    <cellStyle name="20% - Accent3 18 58" xfId="7462"/>
    <cellStyle name="20% - Accent3 18 59" xfId="7463"/>
    <cellStyle name="20% - Accent3 18 6" xfId="7464"/>
    <cellStyle name="20% - Accent3 18 60" xfId="7465"/>
    <cellStyle name="20% - Accent3 18 61" xfId="7466"/>
    <cellStyle name="20% - Accent3 18 62" xfId="7467"/>
    <cellStyle name="20% - Accent3 18 63" xfId="7468"/>
    <cellStyle name="20% - Accent3 18 64" xfId="7469"/>
    <cellStyle name="20% - Accent3 18 65" xfId="7470"/>
    <cellStyle name="20% - Accent3 18 66" xfId="7471"/>
    <cellStyle name="20% - Accent3 18 67" xfId="7472"/>
    <cellStyle name="20% - Accent3 18 68" xfId="7473"/>
    <cellStyle name="20% - Accent3 18 69" xfId="7474"/>
    <cellStyle name="20% - Accent3 18 7" xfId="7475"/>
    <cellStyle name="20% - Accent3 18 70" xfId="7476"/>
    <cellStyle name="20% - Accent3 18 71" xfId="7477"/>
    <cellStyle name="20% - Accent3 18 72" xfId="7478"/>
    <cellStyle name="20% - Accent3 18 73" xfId="7479"/>
    <cellStyle name="20% - Accent3 18 74" xfId="7480"/>
    <cellStyle name="20% - Accent3 18 75" xfId="7481"/>
    <cellStyle name="20% - Accent3 18 76" xfId="7482"/>
    <cellStyle name="20% - Accent3 18 77" xfId="7483"/>
    <cellStyle name="20% - Accent3 18 78" xfId="7484"/>
    <cellStyle name="20% - Accent3 18 79" xfId="7485"/>
    <cellStyle name="20% - Accent3 18 8" xfId="7486"/>
    <cellStyle name="20% - Accent3 18 80" xfId="7487"/>
    <cellStyle name="20% - Accent3 18 81" xfId="7488"/>
    <cellStyle name="20% - Accent3 18 82" xfId="7489"/>
    <cellStyle name="20% - Accent3 18 83" xfId="7490"/>
    <cellStyle name="20% - Accent3 18 84" xfId="7491"/>
    <cellStyle name="20% - Accent3 18 85" xfId="7492"/>
    <cellStyle name="20% - Accent3 18 86" xfId="7493"/>
    <cellStyle name="20% - Accent3 18 87" xfId="7494"/>
    <cellStyle name="20% - Accent3 18 88" xfId="7495"/>
    <cellStyle name="20% - Accent3 18 89" xfId="7496"/>
    <cellStyle name="20% - Accent3 18 9" xfId="7497"/>
    <cellStyle name="20% - Accent3 18 90" xfId="7498"/>
    <cellStyle name="20% - Accent3 18 91" xfId="7499"/>
    <cellStyle name="20% - Accent3 18 92" xfId="7500"/>
    <cellStyle name="20% - Accent3 18 93" xfId="7501"/>
    <cellStyle name="20% - Accent3 18 94" xfId="7502"/>
    <cellStyle name="20% - Accent3 18 95" xfId="7503"/>
    <cellStyle name="20% - Accent3 18 96" xfId="7504"/>
    <cellStyle name="20% - Accent3 18 97" xfId="7505"/>
    <cellStyle name="20% - Accent3 18 98" xfId="7506"/>
    <cellStyle name="20% - Accent3 18 99" xfId="7507"/>
    <cellStyle name="20% - Accent3 19" xfId="7508"/>
    <cellStyle name="20% - Accent3 19 10" xfId="7509"/>
    <cellStyle name="20% - Accent3 19 100" xfId="7510"/>
    <cellStyle name="20% - Accent3 19 101" xfId="7511"/>
    <cellStyle name="20% - Accent3 19 102" xfId="7512"/>
    <cellStyle name="20% - Accent3 19 103" xfId="7513"/>
    <cellStyle name="20% - Accent3 19 104" xfId="7514"/>
    <cellStyle name="20% - Accent3 19 105" xfId="7515"/>
    <cellStyle name="20% - Accent3 19 106" xfId="7516"/>
    <cellStyle name="20% - Accent3 19 107" xfId="7517"/>
    <cellStyle name="20% - Accent3 19 108" xfId="7518"/>
    <cellStyle name="20% - Accent3 19 109" xfId="7519"/>
    <cellStyle name="20% - Accent3 19 11" xfId="7520"/>
    <cellStyle name="20% - Accent3 19 110" xfId="7521"/>
    <cellStyle name="20% - Accent3 19 111" xfId="7522"/>
    <cellStyle name="20% - Accent3 19 112" xfId="7523"/>
    <cellStyle name="20% - Accent3 19 113" xfId="7524"/>
    <cellStyle name="20% - Accent3 19 114" xfId="7525"/>
    <cellStyle name="20% - Accent3 19 115" xfId="7526"/>
    <cellStyle name="20% - Accent3 19 12" xfId="7527"/>
    <cellStyle name="20% - Accent3 19 13" xfId="7528"/>
    <cellStyle name="20% - Accent3 19 14" xfId="7529"/>
    <cellStyle name="20% - Accent3 19 15" xfId="7530"/>
    <cellStyle name="20% - Accent3 19 16" xfId="7531"/>
    <cellStyle name="20% - Accent3 19 17" xfId="7532"/>
    <cellStyle name="20% - Accent3 19 18" xfId="7533"/>
    <cellStyle name="20% - Accent3 19 19" xfId="7534"/>
    <cellStyle name="20% - Accent3 19 2" xfId="7535"/>
    <cellStyle name="20% - Accent3 19 20" xfId="7536"/>
    <cellStyle name="20% - Accent3 19 21" xfId="7537"/>
    <cellStyle name="20% - Accent3 19 22" xfId="7538"/>
    <cellStyle name="20% - Accent3 19 23" xfId="7539"/>
    <cellStyle name="20% - Accent3 19 24" xfId="7540"/>
    <cellStyle name="20% - Accent3 19 25" xfId="7541"/>
    <cellStyle name="20% - Accent3 19 26" xfId="7542"/>
    <cellStyle name="20% - Accent3 19 27" xfId="7543"/>
    <cellStyle name="20% - Accent3 19 28" xfId="7544"/>
    <cellStyle name="20% - Accent3 19 29" xfId="7545"/>
    <cellStyle name="20% - Accent3 19 3" xfId="7546"/>
    <cellStyle name="20% - Accent3 19 30" xfId="7547"/>
    <cellStyle name="20% - Accent3 19 31" xfId="7548"/>
    <cellStyle name="20% - Accent3 19 32" xfId="7549"/>
    <cellStyle name="20% - Accent3 19 33" xfId="7550"/>
    <cellStyle name="20% - Accent3 19 34" xfId="7551"/>
    <cellStyle name="20% - Accent3 19 35" xfId="7552"/>
    <cellStyle name="20% - Accent3 19 36" xfId="7553"/>
    <cellStyle name="20% - Accent3 19 37" xfId="7554"/>
    <cellStyle name="20% - Accent3 19 38" xfId="7555"/>
    <cellStyle name="20% - Accent3 19 39" xfId="7556"/>
    <cellStyle name="20% - Accent3 19 4" xfId="7557"/>
    <cellStyle name="20% - Accent3 19 40" xfId="7558"/>
    <cellStyle name="20% - Accent3 19 41" xfId="7559"/>
    <cellStyle name="20% - Accent3 19 42" xfId="7560"/>
    <cellStyle name="20% - Accent3 19 43" xfId="7561"/>
    <cellStyle name="20% - Accent3 19 44" xfId="7562"/>
    <cellStyle name="20% - Accent3 19 45" xfId="7563"/>
    <cellStyle name="20% - Accent3 19 46" xfId="7564"/>
    <cellStyle name="20% - Accent3 19 47" xfId="7565"/>
    <cellStyle name="20% - Accent3 19 48" xfId="7566"/>
    <cellStyle name="20% - Accent3 19 49" xfId="7567"/>
    <cellStyle name="20% - Accent3 19 5" xfId="7568"/>
    <cellStyle name="20% - Accent3 19 50" xfId="7569"/>
    <cellStyle name="20% - Accent3 19 51" xfId="7570"/>
    <cellStyle name="20% - Accent3 19 52" xfId="7571"/>
    <cellStyle name="20% - Accent3 19 53" xfId="7572"/>
    <cellStyle name="20% - Accent3 19 54" xfId="7573"/>
    <cellStyle name="20% - Accent3 19 55" xfId="7574"/>
    <cellStyle name="20% - Accent3 19 56" xfId="7575"/>
    <cellStyle name="20% - Accent3 19 57" xfId="7576"/>
    <cellStyle name="20% - Accent3 19 58" xfId="7577"/>
    <cellStyle name="20% - Accent3 19 59" xfId="7578"/>
    <cellStyle name="20% - Accent3 19 6" xfId="7579"/>
    <cellStyle name="20% - Accent3 19 60" xfId="7580"/>
    <cellStyle name="20% - Accent3 19 61" xfId="7581"/>
    <cellStyle name="20% - Accent3 19 62" xfId="7582"/>
    <cellStyle name="20% - Accent3 19 63" xfId="7583"/>
    <cellStyle name="20% - Accent3 19 64" xfId="7584"/>
    <cellStyle name="20% - Accent3 19 65" xfId="7585"/>
    <cellStyle name="20% - Accent3 19 66" xfId="7586"/>
    <cellStyle name="20% - Accent3 19 67" xfId="7587"/>
    <cellStyle name="20% - Accent3 19 68" xfId="7588"/>
    <cellStyle name="20% - Accent3 19 69" xfId="7589"/>
    <cellStyle name="20% - Accent3 19 7" xfId="7590"/>
    <cellStyle name="20% - Accent3 19 70" xfId="7591"/>
    <cellStyle name="20% - Accent3 19 71" xfId="7592"/>
    <cellStyle name="20% - Accent3 19 72" xfId="7593"/>
    <cellStyle name="20% - Accent3 19 73" xfId="7594"/>
    <cellStyle name="20% - Accent3 19 74" xfId="7595"/>
    <cellStyle name="20% - Accent3 19 75" xfId="7596"/>
    <cellStyle name="20% - Accent3 19 76" xfId="7597"/>
    <cellStyle name="20% - Accent3 19 77" xfId="7598"/>
    <cellStyle name="20% - Accent3 19 78" xfId="7599"/>
    <cellStyle name="20% - Accent3 19 79" xfId="7600"/>
    <cellStyle name="20% - Accent3 19 8" xfId="7601"/>
    <cellStyle name="20% - Accent3 19 80" xfId="7602"/>
    <cellStyle name="20% - Accent3 19 81" xfId="7603"/>
    <cellStyle name="20% - Accent3 19 82" xfId="7604"/>
    <cellStyle name="20% - Accent3 19 83" xfId="7605"/>
    <cellStyle name="20% - Accent3 19 84" xfId="7606"/>
    <cellStyle name="20% - Accent3 19 85" xfId="7607"/>
    <cellStyle name="20% - Accent3 19 86" xfId="7608"/>
    <cellStyle name="20% - Accent3 19 87" xfId="7609"/>
    <cellStyle name="20% - Accent3 19 88" xfId="7610"/>
    <cellStyle name="20% - Accent3 19 89" xfId="7611"/>
    <cellStyle name="20% - Accent3 19 9" xfId="7612"/>
    <cellStyle name="20% - Accent3 19 90" xfId="7613"/>
    <cellStyle name="20% - Accent3 19 91" xfId="7614"/>
    <cellStyle name="20% - Accent3 19 92" xfId="7615"/>
    <cellStyle name="20% - Accent3 19 93" xfId="7616"/>
    <cellStyle name="20% - Accent3 19 94" xfId="7617"/>
    <cellStyle name="20% - Accent3 19 95" xfId="7618"/>
    <cellStyle name="20% - Accent3 19 96" xfId="7619"/>
    <cellStyle name="20% - Accent3 19 97" xfId="7620"/>
    <cellStyle name="20% - Accent3 19 98" xfId="7621"/>
    <cellStyle name="20% - Accent3 19 99" xfId="7622"/>
    <cellStyle name="20% - Accent3 2" xfId="59"/>
    <cellStyle name="20% - Accent3 2 10" xfId="7623"/>
    <cellStyle name="20% - Accent3 2 100" xfId="7624"/>
    <cellStyle name="20% - Accent3 2 101" xfId="7625"/>
    <cellStyle name="20% - Accent3 2 102" xfId="7626"/>
    <cellStyle name="20% - Accent3 2 103" xfId="7627"/>
    <cellStyle name="20% - Accent3 2 104" xfId="7628"/>
    <cellStyle name="20% - Accent3 2 105" xfId="7629"/>
    <cellStyle name="20% - Accent3 2 106" xfId="7630"/>
    <cellStyle name="20% - Accent3 2 107" xfId="7631"/>
    <cellStyle name="20% - Accent3 2 108" xfId="7632"/>
    <cellStyle name="20% - Accent3 2 109" xfId="7633"/>
    <cellStyle name="20% - Accent3 2 11" xfId="7634"/>
    <cellStyle name="20% - Accent3 2 110" xfId="7635"/>
    <cellStyle name="20% - Accent3 2 111" xfId="7636"/>
    <cellStyle name="20% - Accent3 2 112" xfId="7637"/>
    <cellStyle name="20% - Accent3 2 113" xfId="7638"/>
    <cellStyle name="20% - Accent3 2 114" xfId="7639"/>
    <cellStyle name="20% - Accent3 2 115" xfId="7640"/>
    <cellStyle name="20% - Accent3 2 116" xfId="7641"/>
    <cellStyle name="20% - Accent3 2 117" xfId="7642"/>
    <cellStyle name="20% - Accent3 2 118" xfId="7643"/>
    <cellStyle name="20% - Accent3 2 12" xfId="7644"/>
    <cellStyle name="20% - Accent3 2 13" xfId="7645"/>
    <cellStyle name="20% - Accent3 2 14" xfId="7646"/>
    <cellStyle name="20% - Accent3 2 15" xfId="7647"/>
    <cellStyle name="20% - Accent3 2 16" xfId="7648"/>
    <cellStyle name="20% - Accent3 2 17" xfId="7649"/>
    <cellStyle name="20% - Accent3 2 18" xfId="7650"/>
    <cellStyle name="20% - Accent3 2 19" xfId="7651"/>
    <cellStyle name="20% - Accent3 2 2" xfId="7652"/>
    <cellStyle name="20% - Accent3 2 2 10" xfId="7653"/>
    <cellStyle name="20% - Accent3 2 2 100" xfId="7654"/>
    <cellStyle name="20% - Accent3 2 2 101" xfId="7655"/>
    <cellStyle name="20% - Accent3 2 2 102" xfId="7656"/>
    <cellStyle name="20% - Accent3 2 2 103" xfId="7657"/>
    <cellStyle name="20% - Accent3 2 2 104" xfId="7658"/>
    <cellStyle name="20% - Accent3 2 2 105" xfId="7659"/>
    <cellStyle name="20% - Accent3 2 2 106" xfId="7660"/>
    <cellStyle name="20% - Accent3 2 2 107" xfId="7661"/>
    <cellStyle name="20% - Accent3 2 2 108" xfId="7662"/>
    <cellStyle name="20% - Accent3 2 2 109" xfId="7663"/>
    <cellStyle name="20% - Accent3 2 2 11" xfId="7664"/>
    <cellStyle name="20% - Accent3 2 2 110" xfId="7665"/>
    <cellStyle name="20% - Accent3 2 2 111" xfId="7666"/>
    <cellStyle name="20% - Accent3 2 2 112" xfId="7667"/>
    <cellStyle name="20% - Accent3 2 2 113" xfId="7668"/>
    <cellStyle name="20% - Accent3 2 2 114" xfId="7669"/>
    <cellStyle name="20% - Accent3 2 2 115" xfId="7670"/>
    <cellStyle name="20% - Accent3 2 2 12" xfId="7671"/>
    <cellStyle name="20% - Accent3 2 2 13" xfId="7672"/>
    <cellStyle name="20% - Accent3 2 2 14" xfId="7673"/>
    <cellStyle name="20% - Accent3 2 2 15" xfId="7674"/>
    <cellStyle name="20% - Accent3 2 2 16" xfId="7675"/>
    <cellStyle name="20% - Accent3 2 2 17" xfId="7676"/>
    <cellStyle name="20% - Accent3 2 2 18" xfId="7677"/>
    <cellStyle name="20% - Accent3 2 2 19" xfId="7678"/>
    <cellStyle name="20% - Accent3 2 2 2" xfId="7679"/>
    <cellStyle name="20% - Accent3 2 2 20" xfId="7680"/>
    <cellStyle name="20% - Accent3 2 2 21" xfId="7681"/>
    <cellStyle name="20% - Accent3 2 2 22" xfId="7682"/>
    <cellStyle name="20% - Accent3 2 2 23" xfId="7683"/>
    <cellStyle name="20% - Accent3 2 2 24" xfId="7684"/>
    <cellStyle name="20% - Accent3 2 2 25" xfId="7685"/>
    <cellStyle name="20% - Accent3 2 2 26" xfId="7686"/>
    <cellStyle name="20% - Accent3 2 2 27" xfId="7687"/>
    <cellStyle name="20% - Accent3 2 2 28" xfId="7688"/>
    <cellStyle name="20% - Accent3 2 2 29" xfId="7689"/>
    <cellStyle name="20% - Accent3 2 2 3" xfId="7690"/>
    <cellStyle name="20% - Accent3 2 2 30" xfId="7691"/>
    <cellStyle name="20% - Accent3 2 2 31" xfId="7692"/>
    <cellStyle name="20% - Accent3 2 2 32" xfId="7693"/>
    <cellStyle name="20% - Accent3 2 2 33" xfId="7694"/>
    <cellStyle name="20% - Accent3 2 2 34" xfId="7695"/>
    <cellStyle name="20% - Accent3 2 2 35" xfId="7696"/>
    <cellStyle name="20% - Accent3 2 2 36" xfId="7697"/>
    <cellStyle name="20% - Accent3 2 2 37" xfId="7698"/>
    <cellStyle name="20% - Accent3 2 2 38" xfId="7699"/>
    <cellStyle name="20% - Accent3 2 2 39" xfId="7700"/>
    <cellStyle name="20% - Accent3 2 2 4" xfId="7701"/>
    <cellStyle name="20% - Accent3 2 2 40" xfId="7702"/>
    <cellStyle name="20% - Accent3 2 2 41" xfId="7703"/>
    <cellStyle name="20% - Accent3 2 2 42" xfId="7704"/>
    <cellStyle name="20% - Accent3 2 2 43" xfId="7705"/>
    <cellStyle name="20% - Accent3 2 2 44" xfId="7706"/>
    <cellStyle name="20% - Accent3 2 2 45" xfId="7707"/>
    <cellStyle name="20% - Accent3 2 2 46" xfId="7708"/>
    <cellStyle name="20% - Accent3 2 2 47" xfId="7709"/>
    <cellStyle name="20% - Accent3 2 2 48" xfId="7710"/>
    <cellStyle name="20% - Accent3 2 2 49" xfId="7711"/>
    <cellStyle name="20% - Accent3 2 2 5" xfId="7712"/>
    <cellStyle name="20% - Accent3 2 2 50" xfId="7713"/>
    <cellStyle name="20% - Accent3 2 2 51" xfId="7714"/>
    <cellStyle name="20% - Accent3 2 2 52" xfId="7715"/>
    <cellStyle name="20% - Accent3 2 2 53" xfId="7716"/>
    <cellStyle name="20% - Accent3 2 2 54" xfId="7717"/>
    <cellStyle name="20% - Accent3 2 2 55" xfId="7718"/>
    <cellStyle name="20% - Accent3 2 2 56" xfId="7719"/>
    <cellStyle name="20% - Accent3 2 2 57" xfId="7720"/>
    <cellStyle name="20% - Accent3 2 2 58" xfId="7721"/>
    <cellStyle name="20% - Accent3 2 2 59" xfId="7722"/>
    <cellStyle name="20% - Accent3 2 2 6" xfId="7723"/>
    <cellStyle name="20% - Accent3 2 2 60" xfId="7724"/>
    <cellStyle name="20% - Accent3 2 2 61" xfId="7725"/>
    <cellStyle name="20% - Accent3 2 2 62" xfId="7726"/>
    <cellStyle name="20% - Accent3 2 2 63" xfId="7727"/>
    <cellStyle name="20% - Accent3 2 2 64" xfId="7728"/>
    <cellStyle name="20% - Accent3 2 2 65" xfId="7729"/>
    <cellStyle name="20% - Accent3 2 2 66" xfId="7730"/>
    <cellStyle name="20% - Accent3 2 2 67" xfId="7731"/>
    <cellStyle name="20% - Accent3 2 2 68" xfId="7732"/>
    <cellStyle name="20% - Accent3 2 2 69" xfId="7733"/>
    <cellStyle name="20% - Accent3 2 2 7" xfId="7734"/>
    <cellStyle name="20% - Accent3 2 2 70" xfId="7735"/>
    <cellStyle name="20% - Accent3 2 2 71" xfId="7736"/>
    <cellStyle name="20% - Accent3 2 2 72" xfId="7737"/>
    <cellStyle name="20% - Accent3 2 2 73" xfId="7738"/>
    <cellStyle name="20% - Accent3 2 2 74" xfId="7739"/>
    <cellStyle name="20% - Accent3 2 2 75" xfId="7740"/>
    <cellStyle name="20% - Accent3 2 2 76" xfId="7741"/>
    <cellStyle name="20% - Accent3 2 2 77" xfId="7742"/>
    <cellStyle name="20% - Accent3 2 2 78" xfId="7743"/>
    <cellStyle name="20% - Accent3 2 2 79" xfId="7744"/>
    <cellStyle name="20% - Accent3 2 2 8" xfId="7745"/>
    <cellStyle name="20% - Accent3 2 2 80" xfId="7746"/>
    <cellStyle name="20% - Accent3 2 2 81" xfId="7747"/>
    <cellStyle name="20% - Accent3 2 2 82" xfId="7748"/>
    <cellStyle name="20% - Accent3 2 2 83" xfId="7749"/>
    <cellStyle name="20% - Accent3 2 2 84" xfId="7750"/>
    <cellStyle name="20% - Accent3 2 2 85" xfId="7751"/>
    <cellStyle name="20% - Accent3 2 2 86" xfId="7752"/>
    <cellStyle name="20% - Accent3 2 2 87" xfId="7753"/>
    <cellStyle name="20% - Accent3 2 2 88" xfId="7754"/>
    <cellStyle name="20% - Accent3 2 2 89" xfId="7755"/>
    <cellStyle name="20% - Accent3 2 2 9" xfId="7756"/>
    <cellStyle name="20% - Accent3 2 2 90" xfId="7757"/>
    <cellStyle name="20% - Accent3 2 2 91" xfId="7758"/>
    <cellStyle name="20% - Accent3 2 2 92" xfId="7759"/>
    <cellStyle name="20% - Accent3 2 2 93" xfId="7760"/>
    <cellStyle name="20% - Accent3 2 2 94" xfId="7761"/>
    <cellStyle name="20% - Accent3 2 2 95" xfId="7762"/>
    <cellStyle name="20% - Accent3 2 2 96" xfId="7763"/>
    <cellStyle name="20% - Accent3 2 2 97" xfId="7764"/>
    <cellStyle name="20% - Accent3 2 2 98" xfId="7765"/>
    <cellStyle name="20% - Accent3 2 2 99" xfId="7766"/>
    <cellStyle name="20% - Accent3 2 20" xfId="7767"/>
    <cellStyle name="20% - Accent3 2 21" xfId="7768"/>
    <cellStyle name="20% - Accent3 2 22" xfId="7769"/>
    <cellStyle name="20% - Accent3 2 23" xfId="7770"/>
    <cellStyle name="20% - Accent3 2 24" xfId="7771"/>
    <cellStyle name="20% - Accent3 2 25" xfId="7772"/>
    <cellStyle name="20% - Accent3 2 26" xfId="7773"/>
    <cellStyle name="20% - Accent3 2 27" xfId="7774"/>
    <cellStyle name="20% - Accent3 2 28" xfId="7775"/>
    <cellStyle name="20% - Accent3 2 29" xfId="7776"/>
    <cellStyle name="20% - Accent3 2 3" xfId="7777"/>
    <cellStyle name="20% - Accent3 2 3 10" xfId="7778"/>
    <cellStyle name="20% - Accent3 2 3 100" xfId="7779"/>
    <cellStyle name="20% - Accent3 2 3 101" xfId="7780"/>
    <cellStyle name="20% - Accent3 2 3 102" xfId="7781"/>
    <cellStyle name="20% - Accent3 2 3 103" xfId="7782"/>
    <cellStyle name="20% - Accent3 2 3 104" xfId="7783"/>
    <cellStyle name="20% - Accent3 2 3 105" xfId="7784"/>
    <cellStyle name="20% - Accent3 2 3 106" xfId="7785"/>
    <cellStyle name="20% - Accent3 2 3 107" xfId="7786"/>
    <cellStyle name="20% - Accent3 2 3 108" xfId="7787"/>
    <cellStyle name="20% - Accent3 2 3 109" xfId="7788"/>
    <cellStyle name="20% - Accent3 2 3 11" xfId="7789"/>
    <cellStyle name="20% - Accent3 2 3 110" xfId="7790"/>
    <cellStyle name="20% - Accent3 2 3 111" xfId="7791"/>
    <cellStyle name="20% - Accent3 2 3 112" xfId="7792"/>
    <cellStyle name="20% - Accent3 2 3 113" xfId="7793"/>
    <cellStyle name="20% - Accent3 2 3 114" xfId="7794"/>
    <cellStyle name="20% - Accent3 2 3 115" xfId="7795"/>
    <cellStyle name="20% - Accent3 2 3 12" xfId="7796"/>
    <cellStyle name="20% - Accent3 2 3 13" xfId="7797"/>
    <cellStyle name="20% - Accent3 2 3 14" xfId="7798"/>
    <cellStyle name="20% - Accent3 2 3 15" xfId="7799"/>
    <cellStyle name="20% - Accent3 2 3 16" xfId="7800"/>
    <cellStyle name="20% - Accent3 2 3 17" xfId="7801"/>
    <cellStyle name="20% - Accent3 2 3 18" xfId="7802"/>
    <cellStyle name="20% - Accent3 2 3 19" xfId="7803"/>
    <cellStyle name="20% - Accent3 2 3 2" xfId="7804"/>
    <cellStyle name="20% - Accent3 2 3 20" xfId="7805"/>
    <cellStyle name="20% - Accent3 2 3 21" xfId="7806"/>
    <cellStyle name="20% - Accent3 2 3 22" xfId="7807"/>
    <cellStyle name="20% - Accent3 2 3 23" xfId="7808"/>
    <cellStyle name="20% - Accent3 2 3 24" xfId="7809"/>
    <cellStyle name="20% - Accent3 2 3 25" xfId="7810"/>
    <cellStyle name="20% - Accent3 2 3 26" xfId="7811"/>
    <cellStyle name="20% - Accent3 2 3 27" xfId="7812"/>
    <cellStyle name="20% - Accent3 2 3 28" xfId="7813"/>
    <cellStyle name="20% - Accent3 2 3 29" xfId="7814"/>
    <cellStyle name="20% - Accent3 2 3 3" xfId="7815"/>
    <cellStyle name="20% - Accent3 2 3 30" xfId="7816"/>
    <cellStyle name="20% - Accent3 2 3 31" xfId="7817"/>
    <cellStyle name="20% - Accent3 2 3 32" xfId="7818"/>
    <cellStyle name="20% - Accent3 2 3 33" xfId="7819"/>
    <cellStyle name="20% - Accent3 2 3 34" xfId="7820"/>
    <cellStyle name="20% - Accent3 2 3 35" xfId="7821"/>
    <cellStyle name="20% - Accent3 2 3 36" xfId="7822"/>
    <cellStyle name="20% - Accent3 2 3 37" xfId="7823"/>
    <cellStyle name="20% - Accent3 2 3 38" xfId="7824"/>
    <cellStyle name="20% - Accent3 2 3 39" xfId="7825"/>
    <cellStyle name="20% - Accent3 2 3 4" xfId="7826"/>
    <cellStyle name="20% - Accent3 2 3 40" xfId="7827"/>
    <cellStyle name="20% - Accent3 2 3 41" xfId="7828"/>
    <cellStyle name="20% - Accent3 2 3 42" xfId="7829"/>
    <cellStyle name="20% - Accent3 2 3 43" xfId="7830"/>
    <cellStyle name="20% - Accent3 2 3 44" xfId="7831"/>
    <cellStyle name="20% - Accent3 2 3 45" xfId="7832"/>
    <cellStyle name="20% - Accent3 2 3 46" xfId="7833"/>
    <cellStyle name="20% - Accent3 2 3 47" xfId="7834"/>
    <cellStyle name="20% - Accent3 2 3 48" xfId="7835"/>
    <cellStyle name="20% - Accent3 2 3 49" xfId="7836"/>
    <cellStyle name="20% - Accent3 2 3 5" xfId="7837"/>
    <cellStyle name="20% - Accent3 2 3 50" xfId="7838"/>
    <cellStyle name="20% - Accent3 2 3 51" xfId="7839"/>
    <cellStyle name="20% - Accent3 2 3 52" xfId="7840"/>
    <cellStyle name="20% - Accent3 2 3 53" xfId="7841"/>
    <cellStyle name="20% - Accent3 2 3 54" xfId="7842"/>
    <cellStyle name="20% - Accent3 2 3 55" xfId="7843"/>
    <cellStyle name="20% - Accent3 2 3 56" xfId="7844"/>
    <cellStyle name="20% - Accent3 2 3 57" xfId="7845"/>
    <cellStyle name="20% - Accent3 2 3 58" xfId="7846"/>
    <cellStyle name="20% - Accent3 2 3 59" xfId="7847"/>
    <cellStyle name="20% - Accent3 2 3 6" xfId="7848"/>
    <cellStyle name="20% - Accent3 2 3 60" xfId="7849"/>
    <cellStyle name="20% - Accent3 2 3 61" xfId="7850"/>
    <cellStyle name="20% - Accent3 2 3 62" xfId="7851"/>
    <cellStyle name="20% - Accent3 2 3 63" xfId="7852"/>
    <cellStyle name="20% - Accent3 2 3 64" xfId="7853"/>
    <cellStyle name="20% - Accent3 2 3 65" xfId="7854"/>
    <cellStyle name="20% - Accent3 2 3 66" xfId="7855"/>
    <cellStyle name="20% - Accent3 2 3 67" xfId="7856"/>
    <cellStyle name="20% - Accent3 2 3 68" xfId="7857"/>
    <cellStyle name="20% - Accent3 2 3 69" xfId="7858"/>
    <cellStyle name="20% - Accent3 2 3 7" xfId="7859"/>
    <cellStyle name="20% - Accent3 2 3 70" xfId="7860"/>
    <cellStyle name="20% - Accent3 2 3 71" xfId="7861"/>
    <cellStyle name="20% - Accent3 2 3 72" xfId="7862"/>
    <cellStyle name="20% - Accent3 2 3 73" xfId="7863"/>
    <cellStyle name="20% - Accent3 2 3 74" xfId="7864"/>
    <cellStyle name="20% - Accent3 2 3 75" xfId="7865"/>
    <cellStyle name="20% - Accent3 2 3 76" xfId="7866"/>
    <cellStyle name="20% - Accent3 2 3 77" xfId="7867"/>
    <cellStyle name="20% - Accent3 2 3 78" xfId="7868"/>
    <cellStyle name="20% - Accent3 2 3 79" xfId="7869"/>
    <cellStyle name="20% - Accent3 2 3 8" xfId="7870"/>
    <cellStyle name="20% - Accent3 2 3 80" xfId="7871"/>
    <cellStyle name="20% - Accent3 2 3 81" xfId="7872"/>
    <cellStyle name="20% - Accent3 2 3 82" xfId="7873"/>
    <cellStyle name="20% - Accent3 2 3 83" xfId="7874"/>
    <cellStyle name="20% - Accent3 2 3 84" xfId="7875"/>
    <cellStyle name="20% - Accent3 2 3 85" xfId="7876"/>
    <cellStyle name="20% - Accent3 2 3 86" xfId="7877"/>
    <cellStyle name="20% - Accent3 2 3 87" xfId="7878"/>
    <cellStyle name="20% - Accent3 2 3 88" xfId="7879"/>
    <cellStyle name="20% - Accent3 2 3 89" xfId="7880"/>
    <cellStyle name="20% - Accent3 2 3 9" xfId="7881"/>
    <cellStyle name="20% - Accent3 2 3 90" xfId="7882"/>
    <cellStyle name="20% - Accent3 2 3 91" xfId="7883"/>
    <cellStyle name="20% - Accent3 2 3 92" xfId="7884"/>
    <cellStyle name="20% - Accent3 2 3 93" xfId="7885"/>
    <cellStyle name="20% - Accent3 2 3 94" xfId="7886"/>
    <cellStyle name="20% - Accent3 2 3 95" xfId="7887"/>
    <cellStyle name="20% - Accent3 2 3 96" xfId="7888"/>
    <cellStyle name="20% - Accent3 2 3 97" xfId="7889"/>
    <cellStyle name="20% - Accent3 2 3 98" xfId="7890"/>
    <cellStyle name="20% - Accent3 2 3 99" xfId="7891"/>
    <cellStyle name="20% - Accent3 2 30" xfId="7892"/>
    <cellStyle name="20% - Accent3 2 31" xfId="7893"/>
    <cellStyle name="20% - Accent3 2 32" xfId="7894"/>
    <cellStyle name="20% - Accent3 2 33" xfId="7895"/>
    <cellStyle name="20% - Accent3 2 34" xfId="7896"/>
    <cellStyle name="20% - Accent3 2 35" xfId="7897"/>
    <cellStyle name="20% - Accent3 2 36" xfId="7898"/>
    <cellStyle name="20% - Accent3 2 37" xfId="7899"/>
    <cellStyle name="20% - Accent3 2 38" xfId="7900"/>
    <cellStyle name="20% - Accent3 2 39" xfId="7901"/>
    <cellStyle name="20% - Accent3 2 4" xfId="7902"/>
    <cellStyle name="20% - Accent3 2 4 10" xfId="7903"/>
    <cellStyle name="20% - Accent3 2 4 100" xfId="7904"/>
    <cellStyle name="20% - Accent3 2 4 101" xfId="7905"/>
    <cellStyle name="20% - Accent3 2 4 102" xfId="7906"/>
    <cellStyle name="20% - Accent3 2 4 103" xfId="7907"/>
    <cellStyle name="20% - Accent3 2 4 104" xfId="7908"/>
    <cellStyle name="20% - Accent3 2 4 105" xfId="7909"/>
    <cellStyle name="20% - Accent3 2 4 106" xfId="7910"/>
    <cellStyle name="20% - Accent3 2 4 107" xfId="7911"/>
    <cellStyle name="20% - Accent3 2 4 108" xfId="7912"/>
    <cellStyle name="20% - Accent3 2 4 109" xfId="7913"/>
    <cellStyle name="20% - Accent3 2 4 11" xfId="7914"/>
    <cellStyle name="20% - Accent3 2 4 110" xfId="7915"/>
    <cellStyle name="20% - Accent3 2 4 111" xfId="7916"/>
    <cellStyle name="20% - Accent3 2 4 112" xfId="7917"/>
    <cellStyle name="20% - Accent3 2 4 113" xfId="7918"/>
    <cellStyle name="20% - Accent3 2 4 114" xfId="7919"/>
    <cellStyle name="20% - Accent3 2 4 115" xfId="7920"/>
    <cellStyle name="20% - Accent3 2 4 12" xfId="7921"/>
    <cellStyle name="20% - Accent3 2 4 13" xfId="7922"/>
    <cellStyle name="20% - Accent3 2 4 14" xfId="7923"/>
    <cellStyle name="20% - Accent3 2 4 15" xfId="7924"/>
    <cellStyle name="20% - Accent3 2 4 16" xfId="7925"/>
    <cellStyle name="20% - Accent3 2 4 17" xfId="7926"/>
    <cellStyle name="20% - Accent3 2 4 18" xfId="7927"/>
    <cellStyle name="20% - Accent3 2 4 19" xfId="7928"/>
    <cellStyle name="20% - Accent3 2 4 2" xfId="7929"/>
    <cellStyle name="20% - Accent3 2 4 20" xfId="7930"/>
    <cellStyle name="20% - Accent3 2 4 21" xfId="7931"/>
    <cellStyle name="20% - Accent3 2 4 22" xfId="7932"/>
    <cellStyle name="20% - Accent3 2 4 23" xfId="7933"/>
    <cellStyle name="20% - Accent3 2 4 24" xfId="7934"/>
    <cellStyle name="20% - Accent3 2 4 25" xfId="7935"/>
    <cellStyle name="20% - Accent3 2 4 26" xfId="7936"/>
    <cellStyle name="20% - Accent3 2 4 27" xfId="7937"/>
    <cellStyle name="20% - Accent3 2 4 28" xfId="7938"/>
    <cellStyle name="20% - Accent3 2 4 29" xfId="7939"/>
    <cellStyle name="20% - Accent3 2 4 3" xfId="7940"/>
    <cellStyle name="20% - Accent3 2 4 30" xfId="7941"/>
    <cellStyle name="20% - Accent3 2 4 31" xfId="7942"/>
    <cellStyle name="20% - Accent3 2 4 32" xfId="7943"/>
    <cellStyle name="20% - Accent3 2 4 33" xfId="7944"/>
    <cellStyle name="20% - Accent3 2 4 34" xfId="7945"/>
    <cellStyle name="20% - Accent3 2 4 35" xfId="7946"/>
    <cellStyle name="20% - Accent3 2 4 36" xfId="7947"/>
    <cellStyle name="20% - Accent3 2 4 37" xfId="7948"/>
    <cellStyle name="20% - Accent3 2 4 38" xfId="7949"/>
    <cellStyle name="20% - Accent3 2 4 39" xfId="7950"/>
    <cellStyle name="20% - Accent3 2 4 4" xfId="7951"/>
    <cellStyle name="20% - Accent3 2 4 40" xfId="7952"/>
    <cellStyle name="20% - Accent3 2 4 41" xfId="7953"/>
    <cellStyle name="20% - Accent3 2 4 42" xfId="7954"/>
    <cellStyle name="20% - Accent3 2 4 43" xfId="7955"/>
    <cellStyle name="20% - Accent3 2 4 44" xfId="7956"/>
    <cellStyle name="20% - Accent3 2 4 45" xfId="7957"/>
    <cellStyle name="20% - Accent3 2 4 46" xfId="7958"/>
    <cellStyle name="20% - Accent3 2 4 47" xfId="7959"/>
    <cellStyle name="20% - Accent3 2 4 48" xfId="7960"/>
    <cellStyle name="20% - Accent3 2 4 49" xfId="7961"/>
    <cellStyle name="20% - Accent3 2 4 5" xfId="7962"/>
    <cellStyle name="20% - Accent3 2 4 50" xfId="7963"/>
    <cellStyle name="20% - Accent3 2 4 51" xfId="7964"/>
    <cellStyle name="20% - Accent3 2 4 52" xfId="7965"/>
    <cellStyle name="20% - Accent3 2 4 53" xfId="7966"/>
    <cellStyle name="20% - Accent3 2 4 54" xfId="7967"/>
    <cellStyle name="20% - Accent3 2 4 55" xfId="7968"/>
    <cellStyle name="20% - Accent3 2 4 56" xfId="7969"/>
    <cellStyle name="20% - Accent3 2 4 57" xfId="7970"/>
    <cellStyle name="20% - Accent3 2 4 58" xfId="7971"/>
    <cellStyle name="20% - Accent3 2 4 59" xfId="7972"/>
    <cellStyle name="20% - Accent3 2 4 6" xfId="7973"/>
    <cellStyle name="20% - Accent3 2 4 60" xfId="7974"/>
    <cellStyle name="20% - Accent3 2 4 61" xfId="7975"/>
    <cellStyle name="20% - Accent3 2 4 62" xfId="7976"/>
    <cellStyle name="20% - Accent3 2 4 63" xfId="7977"/>
    <cellStyle name="20% - Accent3 2 4 64" xfId="7978"/>
    <cellStyle name="20% - Accent3 2 4 65" xfId="7979"/>
    <cellStyle name="20% - Accent3 2 4 66" xfId="7980"/>
    <cellStyle name="20% - Accent3 2 4 67" xfId="7981"/>
    <cellStyle name="20% - Accent3 2 4 68" xfId="7982"/>
    <cellStyle name="20% - Accent3 2 4 69" xfId="7983"/>
    <cellStyle name="20% - Accent3 2 4 7" xfId="7984"/>
    <cellStyle name="20% - Accent3 2 4 70" xfId="7985"/>
    <cellStyle name="20% - Accent3 2 4 71" xfId="7986"/>
    <cellStyle name="20% - Accent3 2 4 72" xfId="7987"/>
    <cellStyle name="20% - Accent3 2 4 73" xfId="7988"/>
    <cellStyle name="20% - Accent3 2 4 74" xfId="7989"/>
    <cellStyle name="20% - Accent3 2 4 75" xfId="7990"/>
    <cellStyle name="20% - Accent3 2 4 76" xfId="7991"/>
    <cellStyle name="20% - Accent3 2 4 77" xfId="7992"/>
    <cellStyle name="20% - Accent3 2 4 78" xfId="7993"/>
    <cellStyle name="20% - Accent3 2 4 79" xfId="7994"/>
    <cellStyle name="20% - Accent3 2 4 8" xfId="7995"/>
    <cellStyle name="20% - Accent3 2 4 80" xfId="7996"/>
    <cellStyle name="20% - Accent3 2 4 81" xfId="7997"/>
    <cellStyle name="20% - Accent3 2 4 82" xfId="7998"/>
    <cellStyle name="20% - Accent3 2 4 83" xfId="7999"/>
    <cellStyle name="20% - Accent3 2 4 84" xfId="8000"/>
    <cellStyle name="20% - Accent3 2 4 85" xfId="8001"/>
    <cellStyle name="20% - Accent3 2 4 86" xfId="8002"/>
    <cellStyle name="20% - Accent3 2 4 87" xfId="8003"/>
    <cellStyle name="20% - Accent3 2 4 88" xfId="8004"/>
    <cellStyle name="20% - Accent3 2 4 89" xfId="8005"/>
    <cellStyle name="20% - Accent3 2 4 9" xfId="8006"/>
    <cellStyle name="20% - Accent3 2 4 90" xfId="8007"/>
    <cellStyle name="20% - Accent3 2 4 91" xfId="8008"/>
    <cellStyle name="20% - Accent3 2 4 92" xfId="8009"/>
    <cellStyle name="20% - Accent3 2 4 93" xfId="8010"/>
    <cellStyle name="20% - Accent3 2 4 94" xfId="8011"/>
    <cellStyle name="20% - Accent3 2 4 95" xfId="8012"/>
    <cellStyle name="20% - Accent3 2 4 96" xfId="8013"/>
    <cellStyle name="20% - Accent3 2 4 97" xfId="8014"/>
    <cellStyle name="20% - Accent3 2 4 98" xfId="8015"/>
    <cellStyle name="20% - Accent3 2 4 99" xfId="8016"/>
    <cellStyle name="20% - Accent3 2 40" xfId="8017"/>
    <cellStyle name="20% - Accent3 2 41" xfId="8018"/>
    <cellStyle name="20% - Accent3 2 42" xfId="8019"/>
    <cellStyle name="20% - Accent3 2 43" xfId="8020"/>
    <cellStyle name="20% - Accent3 2 44" xfId="8021"/>
    <cellStyle name="20% - Accent3 2 45" xfId="8022"/>
    <cellStyle name="20% - Accent3 2 46" xfId="8023"/>
    <cellStyle name="20% - Accent3 2 47" xfId="8024"/>
    <cellStyle name="20% - Accent3 2 48" xfId="8025"/>
    <cellStyle name="20% - Accent3 2 49" xfId="8026"/>
    <cellStyle name="20% - Accent3 2 5" xfId="8027"/>
    <cellStyle name="20% - Accent3 2 50" xfId="8028"/>
    <cellStyle name="20% - Accent3 2 51" xfId="8029"/>
    <cellStyle name="20% - Accent3 2 52" xfId="8030"/>
    <cellStyle name="20% - Accent3 2 53" xfId="8031"/>
    <cellStyle name="20% - Accent3 2 54" xfId="8032"/>
    <cellStyle name="20% - Accent3 2 55" xfId="8033"/>
    <cellStyle name="20% - Accent3 2 56" xfId="8034"/>
    <cellStyle name="20% - Accent3 2 57" xfId="8035"/>
    <cellStyle name="20% - Accent3 2 58" xfId="8036"/>
    <cellStyle name="20% - Accent3 2 59" xfId="8037"/>
    <cellStyle name="20% - Accent3 2 6" xfId="8038"/>
    <cellStyle name="20% - Accent3 2 60" xfId="8039"/>
    <cellStyle name="20% - Accent3 2 61" xfId="8040"/>
    <cellStyle name="20% - Accent3 2 62" xfId="8041"/>
    <cellStyle name="20% - Accent3 2 63" xfId="8042"/>
    <cellStyle name="20% - Accent3 2 64" xfId="8043"/>
    <cellStyle name="20% - Accent3 2 65" xfId="8044"/>
    <cellStyle name="20% - Accent3 2 66" xfId="8045"/>
    <cellStyle name="20% - Accent3 2 67" xfId="8046"/>
    <cellStyle name="20% - Accent3 2 68" xfId="8047"/>
    <cellStyle name="20% - Accent3 2 69" xfId="8048"/>
    <cellStyle name="20% - Accent3 2 7" xfId="8049"/>
    <cellStyle name="20% - Accent3 2 70" xfId="8050"/>
    <cellStyle name="20% - Accent3 2 71" xfId="8051"/>
    <cellStyle name="20% - Accent3 2 72" xfId="8052"/>
    <cellStyle name="20% - Accent3 2 73" xfId="8053"/>
    <cellStyle name="20% - Accent3 2 74" xfId="8054"/>
    <cellStyle name="20% - Accent3 2 75" xfId="8055"/>
    <cellStyle name="20% - Accent3 2 76" xfId="8056"/>
    <cellStyle name="20% - Accent3 2 77" xfId="8057"/>
    <cellStyle name="20% - Accent3 2 78" xfId="8058"/>
    <cellStyle name="20% - Accent3 2 79" xfId="8059"/>
    <cellStyle name="20% - Accent3 2 8" xfId="8060"/>
    <cellStyle name="20% - Accent3 2 80" xfId="8061"/>
    <cellStyle name="20% - Accent3 2 81" xfId="8062"/>
    <cellStyle name="20% - Accent3 2 82" xfId="8063"/>
    <cellStyle name="20% - Accent3 2 83" xfId="8064"/>
    <cellStyle name="20% - Accent3 2 84" xfId="8065"/>
    <cellStyle name="20% - Accent3 2 85" xfId="8066"/>
    <cellStyle name="20% - Accent3 2 86" xfId="8067"/>
    <cellStyle name="20% - Accent3 2 87" xfId="8068"/>
    <cellStyle name="20% - Accent3 2 88" xfId="8069"/>
    <cellStyle name="20% - Accent3 2 89" xfId="8070"/>
    <cellStyle name="20% - Accent3 2 9" xfId="8071"/>
    <cellStyle name="20% - Accent3 2 90" xfId="8072"/>
    <cellStyle name="20% - Accent3 2 91" xfId="8073"/>
    <cellStyle name="20% - Accent3 2 92" xfId="8074"/>
    <cellStyle name="20% - Accent3 2 93" xfId="8075"/>
    <cellStyle name="20% - Accent3 2 94" xfId="8076"/>
    <cellStyle name="20% - Accent3 2 95" xfId="8077"/>
    <cellStyle name="20% - Accent3 2 96" xfId="8078"/>
    <cellStyle name="20% - Accent3 2 97" xfId="8079"/>
    <cellStyle name="20% - Accent3 2 98" xfId="8080"/>
    <cellStyle name="20% - Accent3 2 99" xfId="8081"/>
    <cellStyle name="20% - Accent3 20" xfId="8082"/>
    <cellStyle name="20% - Accent3 20 10" xfId="8083"/>
    <cellStyle name="20% - Accent3 20 100" xfId="8084"/>
    <cellStyle name="20% - Accent3 20 101" xfId="8085"/>
    <cellStyle name="20% - Accent3 20 102" xfId="8086"/>
    <cellStyle name="20% - Accent3 20 103" xfId="8087"/>
    <cellStyle name="20% - Accent3 20 104" xfId="8088"/>
    <cellStyle name="20% - Accent3 20 105" xfId="8089"/>
    <cellStyle name="20% - Accent3 20 106" xfId="8090"/>
    <cellStyle name="20% - Accent3 20 107" xfId="8091"/>
    <cellStyle name="20% - Accent3 20 108" xfId="8092"/>
    <cellStyle name="20% - Accent3 20 109" xfId="8093"/>
    <cellStyle name="20% - Accent3 20 11" xfId="8094"/>
    <cellStyle name="20% - Accent3 20 110" xfId="8095"/>
    <cellStyle name="20% - Accent3 20 111" xfId="8096"/>
    <cellStyle name="20% - Accent3 20 112" xfId="8097"/>
    <cellStyle name="20% - Accent3 20 113" xfId="8098"/>
    <cellStyle name="20% - Accent3 20 114" xfId="8099"/>
    <cellStyle name="20% - Accent3 20 115" xfId="8100"/>
    <cellStyle name="20% - Accent3 20 12" xfId="8101"/>
    <cellStyle name="20% - Accent3 20 13" xfId="8102"/>
    <cellStyle name="20% - Accent3 20 14" xfId="8103"/>
    <cellStyle name="20% - Accent3 20 15" xfId="8104"/>
    <cellStyle name="20% - Accent3 20 16" xfId="8105"/>
    <cellStyle name="20% - Accent3 20 17" xfId="8106"/>
    <cellStyle name="20% - Accent3 20 18" xfId="8107"/>
    <cellStyle name="20% - Accent3 20 19" xfId="8108"/>
    <cellStyle name="20% - Accent3 20 2" xfId="8109"/>
    <cellStyle name="20% - Accent3 20 20" xfId="8110"/>
    <cellStyle name="20% - Accent3 20 21" xfId="8111"/>
    <cellStyle name="20% - Accent3 20 22" xfId="8112"/>
    <cellStyle name="20% - Accent3 20 23" xfId="8113"/>
    <cellStyle name="20% - Accent3 20 24" xfId="8114"/>
    <cellStyle name="20% - Accent3 20 25" xfId="8115"/>
    <cellStyle name="20% - Accent3 20 26" xfId="8116"/>
    <cellStyle name="20% - Accent3 20 27" xfId="8117"/>
    <cellStyle name="20% - Accent3 20 28" xfId="8118"/>
    <cellStyle name="20% - Accent3 20 29" xfId="8119"/>
    <cellStyle name="20% - Accent3 20 3" xfId="8120"/>
    <cellStyle name="20% - Accent3 20 30" xfId="8121"/>
    <cellStyle name="20% - Accent3 20 31" xfId="8122"/>
    <cellStyle name="20% - Accent3 20 32" xfId="8123"/>
    <cellStyle name="20% - Accent3 20 33" xfId="8124"/>
    <cellStyle name="20% - Accent3 20 34" xfId="8125"/>
    <cellStyle name="20% - Accent3 20 35" xfId="8126"/>
    <cellStyle name="20% - Accent3 20 36" xfId="8127"/>
    <cellStyle name="20% - Accent3 20 37" xfId="8128"/>
    <cellStyle name="20% - Accent3 20 38" xfId="8129"/>
    <cellStyle name="20% - Accent3 20 39" xfId="8130"/>
    <cellStyle name="20% - Accent3 20 4" xfId="8131"/>
    <cellStyle name="20% - Accent3 20 40" xfId="8132"/>
    <cellStyle name="20% - Accent3 20 41" xfId="8133"/>
    <cellStyle name="20% - Accent3 20 42" xfId="8134"/>
    <cellStyle name="20% - Accent3 20 43" xfId="8135"/>
    <cellStyle name="20% - Accent3 20 44" xfId="8136"/>
    <cellStyle name="20% - Accent3 20 45" xfId="8137"/>
    <cellStyle name="20% - Accent3 20 46" xfId="8138"/>
    <cellStyle name="20% - Accent3 20 47" xfId="8139"/>
    <cellStyle name="20% - Accent3 20 48" xfId="8140"/>
    <cellStyle name="20% - Accent3 20 49" xfId="8141"/>
    <cellStyle name="20% - Accent3 20 5" xfId="8142"/>
    <cellStyle name="20% - Accent3 20 50" xfId="8143"/>
    <cellStyle name="20% - Accent3 20 51" xfId="8144"/>
    <cellStyle name="20% - Accent3 20 52" xfId="8145"/>
    <cellStyle name="20% - Accent3 20 53" xfId="8146"/>
    <cellStyle name="20% - Accent3 20 54" xfId="8147"/>
    <cellStyle name="20% - Accent3 20 55" xfId="8148"/>
    <cellStyle name="20% - Accent3 20 56" xfId="8149"/>
    <cellStyle name="20% - Accent3 20 57" xfId="8150"/>
    <cellStyle name="20% - Accent3 20 58" xfId="8151"/>
    <cellStyle name="20% - Accent3 20 59" xfId="8152"/>
    <cellStyle name="20% - Accent3 20 6" xfId="8153"/>
    <cellStyle name="20% - Accent3 20 60" xfId="8154"/>
    <cellStyle name="20% - Accent3 20 61" xfId="8155"/>
    <cellStyle name="20% - Accent3 20 62" xfId="8156"/>
    <cellStyle name="20% - Accent3 20 63" xfId="8157"/>
    <cellStyle name="20% - Accent3 20 64" xfId="8158"/>
    <cellStyle name="20% - Accent3 20 65" xfId="8159"/>
    <cellStyle name="20% - Accent3 20 66" xfId="8160"/>
    <cellStyle name="20% - Accent3 20 67" xfId="8161"/>
    <cellStyle name="20% - Accent3 20 68" xfId="8162"/>
    <cellStyle name="20% - Accent3 20 69" xfId="8163"/>
    <cellStyle name="20% - Accent3 20 7" xfId="8164"/>
    <cellStyle name="20% - Accent3 20 70" xfId="8165"/>
    <cellStyle name="20% - Accent3 20 71" xfId="8166"/>
    <cellStyle name="20% - Accent3 20 72" xfId="8167"/>
    <cellStyle name="20% - Accent3 20 73" xfId="8168"/>
    <cellStyle name="20% - Accent3 20 74" xfId="8169"/>
    <cellStyle name="20% - Accent3 20 75" xfId="8170"/>
    <cellStyle name="20% - Accent3 20 76" xfId="8171"/>
    <cellStyle name="20% - Accent3 20 77" xfId="8172"/>
    <cellStyle name="20% - Accent3 20 78" xfId="8173"/>
    <cellStyle name="20% - Accent3 20 79" xfId="8174"/>
    <cellStyle name="20% - Accent3 20 8" xfId="8175"/>
    <cellStyle name="20% - Accent3 20 80" xfId="8176"/>
    <cellStyle name="20% - Accent3 20 81" xfId="8177"/>
    <cellStyle name="20% - Accent3 20 82" xfId="8178"/>
    <cellStyle name="20% - Accent3 20 83" xfId="8179"/>
    <cellStyle name="20% - Accent3 20 84" xfId="8180"/>
    <cellStyle name="20% - Accent3 20 85" xfId="8181"/>
    <cellStyle name="20% - Accent3 20 86" xfId="8182"/>
    <cellStyle name="20% - Accent3 20 87" xfId="8183"/>
    <cellStyle name="20% - Accent3 20 88" xfId="8184"/>
    <cellStyle name="20% - Accent3 20 89" xfId="8185"/>
    <cellStyle name="20% - Accent3 20 9" xfId="8186"/>
    <cellStyle name="20% - Accent3 20 90" xfId="8187"/>
    <cellStyle name="20% - Accent3 20 91" xfId="8188"/>
    <cellStyle name="20% - Accent3 20 92" xfId="8189"/>
    <cellStyle name="20% - Accent3 20 93" xfId="8190"/>
    <cellStyle name="20% - Accent3 20 94" xfId="8191"/>
    <cellStyle name="20% - Accent3 20 95" xfId="8192"/>
    <cellStyle name="20% - Accent3 20 96" xfId="8193"/>
    <cellStyle name="20% - Accent3 20 97" xfId="8194"/>
    <cellStyle name="20% - Accent3 20 98" xfId="8195"/>
    <cellStyle name="20% - Accent3 20 99" xfId="8196"/>
    <cellStyle name="20% - Accent3 21" xfId="8197"/>
    <cellStyle name="20% - Accent3 21 10" xfId="8198"/>
    <cellStyle name="20% - Accent3 21 100" xfId="8199"/>
    <cellStyle name="20% - Accent3 21 101" xfId="8200"/>
    <cellStyle name="20% - Accent3 21 102" xfId="8201"/>
    <cellStyle name="20% - Accent3 21 103" xfId="8202"/>
    <cellStyle name="20% - Accent3 21 104" xfId="8203"/>
    <cellStyle name="20% - Accent3 21 105" xfId="8204"/>
    <cellStyle name="20% - Accent3 21 106" xfId="8205"/>
    <cellStyle name="20% - Accent3 21 107" xfId="8206"/>
    <cellStyle name="20% - Accent3 21 108" xfId="8207"/>
    <cellStyle name="20% - Accent3 21 109" xfId="8208"/>
    <cellStyle name="20% - Accent3 21 11" xfId="8209"/>
    <cellStyle name="20% - Accent3 21 110" xfId="8210"/>
    <cellStyle name="20% - Accent3 21 111" xfId="8211"/>
    <cellStyle name="20% - Accent3 21 112" xfId="8212"/>
    <cellStyle name="20% - Accent3 21 113" xfId="8213"/>
    <cellStyle name="20% - Accent3 21 114" xfId="8214"/>
    <cellStyle name="20% - Accent3 21 115" xfId="8215"/>
    <cellStyle name="20% - Accent3 21 12" xfId="8216"/>
    <cellStyle name="20% - Accent3 21 13" xfId="8217"/>
    <cellStyle name="20% - Accent3 21 14" xfId="8218"/>
    <cellStyle name="20% - Accent3 21 15" xfId="8219"/>
    <cellStyle name="20% - Accent3 21 16" xfId="8220"/>
    <cellStyle name="20% - Accent3 21 17" xfId="8221"/>
    <cellStyle name="20% - Accent3 21 18" xfId="8222"/>
    <cellStyle name="20% - Accent3 21 19" xfId="8223"/>
    <cellStyle name="20% - Accent3 21 2" xfId="8224"/>
    <cellStyle name="20% - Accent3 21 20" xfId="8225"/>
    <cellStyle name="20% - Accent3 21 21" xfId="8226"/>
    <cellStyle name="20% - Accent3 21 22" xfId="8227"/>
    <cellStyle name="20% - Accent3 21 23" xfId="8228"/>
    <cellStyle name="20% - Accent3 21 24" xfId="8229"/>
    <cellStyle name="20% - Accent3 21 25" xfId="8230"/>
    <cellStyle name="20% - Accent3 21 26" xfId="8231"/>
    <cellStyle name="20% - Accent3 21 27" xfId="8232"/>
    <cellStyle name="20% - Accent3 21 28" xfId="8233"/>
    <cellStyle name="20% - Accent3 21 29" xfId="8234"/>
    <cellStyle name="20% - Accent3 21 3" xfId="8235"/>
    <cellStyle name="20% - Accent3 21 30" xfId="8236"/>
    <cellStyle name="20% - Accent3 21 31" xfId="8237"/>
    <cellStyle name="20% - Accent3 21 32" xfId="8238"/>
    <cellStyle name="20% - Accent3 21 33" xfId="8239"/>
    <cellStyle name="20% - Accent3 21 34" xfId="8240"/>
    <cellStyle name="20% - Accent3 21 35" xfId="8241"/>
    <cellStyle name="20% - Accent3 21 36" xfId="8242"/>
    <cellStyle name="20% - Accent3 21 37" xfId="8243"/>
    <cellStyle name="20% - Accent3 21 38" xfId="8244"/>
    <cellStyle name="20% - Accent3 21 39" xfId="8245"/>
    <cellStyle name="20% - Accent3 21 4" xfId="8246"/>
    <cellStyle name="20% - Accent3 21 40" xfId="8247"/>
    <cellStyle name="20% - Accent3 21 41" xfId="8248"/>
    <cellStyle name="20% - Accent3 21 42" xfId="8249"/>
    <cellStyle name="20% - Accent3 21 43" xfId="8250"/>
    <cellStyle name="20% - Accent3 21 44" xfId="8251"/>
    <cellStyle name="20% - Accent3 21 45" xfId="8252"/>
    <cellStyle name="20% - Accent3 21 46" xfId="8253"/>
    <cellStyle name="20% - Accent3 21 47" xfId="8254"/>
    <cellStyle name="20% - Accent3 21 48" xfId="8255"/>
    <cellStyle name="20% - Accent3 21 49" xfId="8256"/>
    <cellStyle name="20% - Accent3 21 5" xfId="8257"/>
    <cellStyle name="20% - Accent3 21 50" xfId="8258"/>
    <cellStyle name="20% - Accent3 21 51" xfId="8259"/>
    <cellStyle name="20% - Accent3 21 52" xfId="8260"/>
    <cellStyle name="20% - Accent3 21 53" xfId="8261"/>
    <cellStyle name="20% - Accent3 21 54" xfId="8262"/>
    <cellStyle name="20% - Accent3 21 55" xfId="8263"/>
    <cellStyle name="20% - Accent3 21 56" xfId="8264"/>
    <cellStyle name="20% - Accent3 21 57" xfId="8265"/>
    <cellStyle name="20% - Accent3 21 58" xfId="8266"/>
    <cellStyle name="20% - Accent3 21 59" xfId="8267"/>
    <cellStyle name="20% - Accent3 21 6" xfId="8268"/>
    <cellStyle name="20% - Accent3 21 60" xfId="8269"/>
    <cellStyle name="20% - Accent3 21 61" xfId="8270"/>
    <cellStyle name="20% - Accent3 21 62" xfId="8271"/>
    <cellStyle name="20% - Accent3 21 63" xfId="8272"/>
    <cellStyle name="20% - Accent3 21 64" xfId="8273"/>
    <cellStyle name="20% - Accent3 21 65" xfId="8274"/>
    <cellStyle name="20% - Accent3 21 66" xfId="8275"/>
    <cellStyle name="20% - Accent3 21 67" xfId="8276"/>
    <cellStyle name="20% - Accent3 21 68" xfId="8277"/>
    <cellStyle name="20% - Accent3 21 69" xfId="8278"/>
    <cellStyle name="20% - Accent3 21 7" xfId="8279"/>
    <cellStyle name="20% - Accent3 21 70" xfId="8280"/>
    <cellStyle name="20% - Accent3 21 71" xfId="8281"/>
    <cellStyle name="20% - Accent3 21 72" xfId="8282"/>
    <cellStyle name="20% - Accent3 21 73" xfId="8283"/>
    <cellStyle name="20% - Accent3 21 74" xfId="8284"/>
    <cellStyle name="20% - Accent3 21 75" xfId="8285"/>
    <cellStyle name="20% - Accent3 21 76" xfId="8286"/>
    <cellStyle name="20% - Accent3 21 77" xfId="8287"/>
    <cellStyle name="20% - Accent3 21 78" xfId="8288"/>
    <cellStyle name="20% - Accent3 21 79" xfId="8289"/>
    <cellStyle name="20% - Accent3 21 8" xfId="8290"/>
    <cellStyle name="20% - Accent3 21 80" xfId="8291"/>
    <cellStyle name="20% - Accent3 21 81" xfId="8292"/>
    <cellStyle name="20% - Accent3 21 82" xfId="8293"/>
    <cellStyle name="20% - Accent3 21 83" xfId="8294"/>
    <cellStyle name="20% - Accent3 21 84" xfId="8295"/>
    <cellStyle name="20% - Accent3 21 85" xfId="8296"/>
    <cellStyle name="20% - Accent3 21 86" xfId="8297"/>
    <cellStyle name="20% - Accent3 21 87" xfId="8298"/>
    <cellStyle name="20% - Accent3 21 88" xfId="8299"/>
    <cellStyle name="20% - Accent3 21 89" xfId="8300"/>
    <cellStyle name="20% - Accent3 21 9" xfId="8301"/>
    <cellStyle name="20% - Accent3 21 90" xfId="8302"/>
    <cellStyle name="20% - Accent3 21 91" xfId="8303"/>
    <cellStyle name="20% - Accent3 21 92" xfId="8304"/>
    <cellStyle name="20% - Accent3 21 93" xfId="8305"/>
    <cellStyle name="20% - Accent3 21 94" xfId="8306"/>
    <cellStyle name="20% - Accent3 21 95" xfId="8307"/>
    <cellStyle name="20% - Accent3 21 96" xfId="8308"/>
    <cellStyle name="20% - Accent3 21 97" xfId="8309"/>
    <cellStyle name="20% - Accent3 21 98" xfId="8310"/>
    <cellStyle name="20% - Accent3 21 99" xfId="8311"/>
    <cellStyle name="20% - Accent3 22" xfId="8312"/>
    <cellStyle name="20% - Accent3 22 10" xfId="8313"/>
    <cellStyle name="20% - Accent3 22 100" xfId="8314"/>
    <cellStyle name="20% - Accent3 22 101" xfId="8315"/>
    <cellStyle name="20% - Accent3 22 102" xfId="8316"/>
    <cellStyle name="20% - Accent3 22 103" xfId="8317"/>
    <cellStyle name="20% - Accent3 22 104" xfId="8318"/>
    <cellStyle name="20% - Accent3 22 105" xfId="8319"/>
    <cellStyle name="20% - Accent3 22 106" xfId="8320"/>
    <cellStyle name="20% - Accent3 22 107" xfId="8321"/>
    <cellStyle name="20% - Accent3 22 108" xfId="8322"/>
    <cellStyle name="20% - Accent3 22 109" xfId="8323"/>
    <cellStyle name="20% - Accent3 22 11" xfId="8324"/>
    <cellStyle name="20% - Accent3 22 110" xfId="8325"/>
    <cellStyle name="20% - Accent3 22 111" xfId="8326"/>
    <cellStyle name="20% - Accent3 22 112" xfId="8327"/>
    <cellStyle name="20% - Accent3 22 113" xfId="8328"/>
    <cellStyle name="20% - Accent3 22 114" xfId="8329"/>
    <cellStyle name="20% - Accent3 22 115" xfId="8330"/>
    <cellStyle name="20% - Accent3 22 12" xfId="8331"/>
    <cellStyle name="20% - Accent3 22 13" xfId="8332"/>
    <cellStyle name="20% - Accent3 22 14" xfId="8333"/>
    <cellStyle name="20% - Accent3 22 15" xfId="8334"/>
    <cellStyle name="20% - Accent3 22 16" xfId="8335"/>
    <cellStyle name="20% - Accent3 22 17" xfId="8336"/>
    <cellStyle name="20% - Accent3 22 18" xfId="8337"/>
    <cellStyle name="20% - Accent3 22 19" xfId="8338"/>
    <cellStyle name="20% - Accent3 22 2" xfId="8339"/>
    <cellStyle name="20% - Accent3 22 20" xfId="8340"/>
    <cellStyle name="20% - Accent3 22 21" xfId="8341"/>
    <cellStyle name="20% - Accent3 22 22" xfId="8342"/>
    <cellStyle name="20% - Accent3 22 23" xfId="8343"/>
    <cellStyle name="20% - Accent3 22 24" xfId="8344"/>
    <cellStyle name="20% - Accent3 22 25" xfId="8345"/>
    <cellStyle name="20% - Accent3 22 26" xfId="8346"/>
    <cellStyle name="20% - Accent3 22 27" xfId="8347"/>
    <cellStyle name="20% - Accent3 22 28" xfId="8348"/>
    <cellStyle name="20% - Accent3 22 29" xfId="8349"/>
    <cellStyle name="20% - Accent3 22 3" xfId="8350"/>
    <cellStyle name="20% - Accent3 22 30" xfId="8351"/>
    <cellStyle name="20% - Accent3 22 31" xfId="8352"/>
    <cellStyle name="20% - Accent3 22 32" xfId="8353"/>
    <cellStyle name="20% - Accent3 22 33" xfId="8354"/>
    <cellStyle name="20% - Accent3 22 34" xfId="8355"/>
    <cellStyle name="20% - Accent3 22 35" xfId="8356"/>
    <cellStyle name="20% - Accent3 22 36" xfId="8357"/>
    <cellStyle name="20% - Accent3 22 37" xfId="8358"/>
    <cellStyle name="20% - Accent3 22 38" xfId="8359"/>
    <cellStyle name="20% - Accent3 22 39" xfId="8360"/>
    <cellStyle name="20% - Accent3 22 4" xfId="8361"/>
    <cellStyle name="20% - Accent3 22 40" xfId="8362"/>
    <cellStyle name="20% - Accent3 22 41" xfId="8363"/>
    <cellStyle name="20% - Accent3 22 42" xfId="8364"/>
    <cellStyle name="20% - Accent3 22 43" xfId="8365"/>
    <cellStyle name="20% - Accent3 22 44" xfId="8366"/>
    <cellStyle name="20% - Accent3 22 45" xfId="8367"/>
    <cellStyle name="20% - Accent3 22 46" xfId="8368"/>
    <cellStyle name="20% - Accent3 22 47" xfId="8369"/>
    <cellStyle name="20% - Accent3 22 48" xfId="8370"/>
    <cellStyle name="20% - Accent3 22 49" xfId="8371"/>
    <cellStyle name="20% - Accent3 22 5" xfId="8372"/>
    <cellStyle name="20% - Accent3 22 50" xfId="8373"/>
    <cellStyle name="20% - Accent3 22 51" xfId="8374"/>
    <cellStyle name="20% - Accent3 22 52" xfId="8375"/>
    <cellStyle name="20% - Accent3 22 53" xfId="8376"/>
    <cellStyle name="20% - Accent3 22 54" xfId="8377"/>
    <cellStyle name="20% - Accent3 22 55" xfId="8378"/>
    <cellStyle name="20% - Accent3 22 56" xfId="8379"/>
    <cellStyle name="20% - Accent3 22 57" xfId="8380"/>
    <cellStyle name="20% - Accent3 22 58" xfId="8381"/>
    <cellStyle name="20% - Accent3 22 59" xfId="8382"/>
    <cellStyle name="20% - Accent3 22 6" xfId="8383"/>
    <cellStyle name="20% - Accent3 22 60" xfId="8384"/>
    <cellStyle name="20% - Accent3 22 61" xfId="8385"/>
    <cellStyle name="20% - Accent3 22 62" xfId="8386"/>
    <cellStyle name="20% - Accent3 22 63" xfId="8387"/>
    <cellStyle name="20% - Accent3 22 64" xfId="8388"/>
    <cellStyle name="20% - Accent3 22 65" xfId="8389"/>
    <cellStyle name="20% - Accent3 22 66" xfId="8390"/>
    <cellStyle name="20% - Accent3 22 67" xfId="8391"/>
    <cellStyle name="20% - Accent3 22 68" xfId="8392"/>
    <cellStyle name="20% - Accent3 22 69" xfId="8393"/>
    <cellStyle name="20% - Accent3 22 7" xfId="8394"/>
    <cellStyle name="20% - Accent3 22 70" xfId="8395"/>
    <cellStyle name="20% - Accent3 22 71" xfId="8396"/>
    <cellStyle name="20% - Accent3 22 72" xfId="8397"/>
    <cellStyle name="20% - Accent3 22 73" xfId="8398"/>
    <cellStyle name="20% - Accent3 22 74" xfId="8399"/>
    <cellStyle name="20% - Accent3 22 75" xfId="8400"/>
    <cellStyle name="20% - Accent3 22 76" xfId="8401"/>
    <cellStyle name="20% - Accent3 22 77" xfId="8402"/>
    <cellStyle name="20% - Accent3 22 78" xfId="8403"/>
    <cellStyle name="20% - Accent3 22 79" xfId="8404"/>
    <cellStyle name="20% - Accent3 22 8" xfId="8405"/>
    <cellStyle name="20% - Accent3 22 80" xfId="8406"/>
    <cellStyle name="20% - Accent3 22 81" xfId="8407"/>
    <cellStyle name="20% - Accent3 22 82" xfId="8408"/>
    <cellStyle name="20% - Accent3 22 83" xfId="8409"/>
    <cellStyle name="20% - Accent3 22 84" xfId="8410"/>
    <cellStyle name="20% - Accent3 22 85" xfId="8411"/>
    <cellStyle name="20% - Accent3 22 86" xfId="8412"/>
    <cellStyle name="20% - Accent3 22 87" xfId="8413"/>
    <cellStyle name="20% - Accent3 22 88" xfId="8414"/>
    <cellStyle name="20% - Accent3 22 89" xfId="8415"/>
    <cellStyle name="20% - Accent3 22 9" xfId="8416"/>
    <cellStyle name="20% - Accent3 22 90" xfId="8417"/>
    <cellStyle name="20% - Accent3 22 91" xfId="8418"/>
    <cellStyle name="20% - Accent3 22 92" xfId="8419"/>
    <cellStyle name="20% - Accent3 22 93" xfId="8420"/>
    <cellStyle name="20% - Accent3 22 94" xfId="8421"/>
    <cellStyle name="20% - Accent3 22 95" xfId="8422"/>
    <cellStyle name="20% - Accent3 22 96" xfId="8423"/>
    <cellStyle name="20% - Accent3 22 97" xfId="8424"/>
    <cellStyle name="20% - Accent3 22 98" xfId="8425"/>
    <cellStyle name="20% - Accent3 22 99" xfId="8426"/>
    <cellStyle name="20% - Accent3 23" xfId="8427"/>
    <cellStyle name="20% - Accent3 23 10" xfId="8428"/>
    <cellStyle name="20% - Accent3 23 100" xfId="8429"/>
    <cellStyle name="20% - Accent3 23 101" xfId="8430"/>
    <cellStyle name="20% - Accent3 23 102" xfId="8431"/>
    <cellStyle name="20% - Accent3 23 103" xfId="8432"/>
    <cellStyle name="20% - Accent3 23 104" xfId="8433"/>
    <cellStyle name="20% - Accent3 23 105" xfId="8434"/>
    <cellStyle name="20% - Accent3 23 106" xfId="8435"/>
    <cellStyle name="20% - Accent3 23 107" xfId="8436"/>
    <cellStyle name="20% - Accent3 23 108" xfId="8437"/>
    <cellStyle name="20% - Accent3 23 109" xfId="8438"/>
    <cellStyle name="20% - Accent3 23 11" xfId="8439"/>
    <cellStyle name="20% - Accent3 23 110" xfId="8440"/>
    <cellStyle name="20% - Accent3 23 111" xfId="8441"/>
    <cellStyle name="20% - Accent3 23 112" xfId="8442"/>
    <cellStyle name="20% - Accent3 23 113" xfId="8443"/>
    <cellStyle name="20% - Accent3 23 114" xfId="8444"/>
    <cellStyle name="20% - Accent3 23 115" xfId="8445"/>
    <cellStyle name="20% - Accent3 23 12" xfId="8446"/>
    <cellStyle name="20% - Accent3 23 13" xfId="8447"/>
    <cellStyle name="20% - Accent3 23 14" xfId="8448"/>
    <cellStyle name="20% - Accent3 23 15" xfId="8449"/>
    <cellStyle name="20% - Accent3 23 16" xfId="8450"/>
    <cellStyle name="20% - Accent3 23 17" xfId="8451"/>
    <cellStyle name="20% - Accent3 23 18" xfId="8452"/>
    <cellStyle name="20% - Accent3 23 19" xfId="8453"/>
    <cellStyle name="20% - Accent3 23 2" xfId="8454"/>
    <cellStyle name="20% - Accent3 23 20" xfId="8455"/>
    <cellStyle name="20% - Accent3 23 21" xfId="8456"/>
    <cellStyle name="20% - Accent3 23 22" xfId="8457"/>
    <cellStyle name="20% - Accent3 23 23" xfId="8458"/>
    <cellStyle name="20% - Accent3 23 24" xfId="8459"/>
    <cellStyle name="20% - Accent3 23 25" xfId="8460"/>
    <cellStyle name="20% - Accent3 23 26" xfId="8461"/>
    <cellStyle name="20% - Accent3 23 27" xfId="8462"/>
    <cellStyle name="20% - Accent3 23 28" xfId="8463"/>
    <cellStyle name="20% - Accent3 23 29" xfId="8464"/>
    <cellStyle name="20% - Accent3 23 3" xfId="8465"/>
    <cellStyle name="20% - Accent3 23 30" xfId="8466"/>
    <cellStyle name="20% - Accent3 23 31" xfId="8467"/>
    <cellStyle name="20% - Accent3 23 32" xfId="8468"/>
    <cellStyle name="20% - Accent3 23 33" xfId="8469"/>
    <cellStyle name="20% - Accent3 23 34" xfId="8470"/>
    <cellStyle name="20% - Accent3 23 35" xfId="8471"/>
    <cellStyle name="20% - Accent3 23 36" xfId="8472"/>
    <cellStyle name="20% - Accent3 23 37" xfId="8473"/>
    <cellStyle name="20% - Accent3 23 38" xfId="8474"/>
    <cellStyle name="20% - Accent3 23 39" xfId="8475"/>
    <cellStyle name="20% - Accent3 23 4" xfId="8476"/>
    <cellStyle name="20% - Accent3 23 40" xfId="8477"/>
    <cellStyle name="20% - Accent3 23 41" xfId="8478"/>
    <cellStyle name="20% - Accent3 23 42" xfId="8479"/>
    <cellStyle name="20% - Accent3 23 43" xfId="8480"/>
    <cellStyle name="20% - Accent3 23 44" xfId="8481"/>
    <cellStyle name="20% - Accent3 23 45" xfId="8482"/>
    <cellStyle name="20% - Accent3 23 46" xfId="8483"/>
    <cellStyle name="20% - Accent3 23 47" xfId="8484"/>
    <cellStyle name="20% - Accent3 23 48" xfId="8485"/>
    <cellStyle name="20% - Accent3 23 49" xfId="8486"/>
    <cellStyle name="20% - Accent3 23 5" xfId="8487"/>
    <cellStyle name="20% - Accent3 23 50" xfId="8488"/>
    <cellStyle name="20% - Accent3 23 51" xfId="8489"/>
    <cellStyle name="20% - Accent3 23 52" xfId="8490"/>
    <cellStyle name="20% - Accent3 23 53" xfId="8491"/>
    <cellStyle name="20% - Accent3 23 54" xfId="8492"/>
    <cellStyle name="20% - Accent3 23 55" xfId="8493"/>
    <cellStyle name="20% - Accent3 23 56" xfId="8494"/>
    <cellStyle name="20% - Accent3 23 57" xfId="8495"/>
    <cellStyle name="20% - Accent3 23 58" xfId="8496"/>
    <cellStyle name="20% - Accent3 23 59" xfId="8497"/>
    <cellStyle name="20% - Accent3 23 6" xfId="8498"/>
    <cellStyle name="20% - Accent3 23 60" xfId="8499"/>
    <cellStyle name="20% - Accent3 23 61" xfId="8500"/>
    <cellStyle name="20% - Accent3 23 62" xfId="8501"/>
    <cellStyle name="20% - Accent3 23 63" xfId="8502"/>
    <cellStyle name="20% - Accent3 23 64" xfId="8503"/>
    <cellStyle name="20% - Accent3 23 65" xfId="8504"/>
    <cellStyle name="20% - Accent3 23 66" xfId="8505"/>
    <cellStyle name="20% - Accent3 23 67" xfId="8506"/>
    <cellStyle name="20% - Accent3 23 68" xfId="8507"/>
    <cellStyle name="20% - Accent3 23 69" xfId="8508"/>
    <cellStyle name="20% - Accent3 23 7" xfId="8509"/>
    <cellStyle name="20% - Accent3 23 70" xfId="8510"/>
    <cellStyle name="20% - Accent3 23 71" xfId="8511"/>
    <cellStyle name="20% - Accent3 23 72" xfId="8512"/>
    <cellStyle name="20% - Accent3 23 73" xfId="8513"/>
    <cellStyle name="20% - Accent3 23 74" xfId="8514"/>
    <cellStyle name="20% - Accent3 23 75" xfId="8515"/>
    <cellStyle name="20% - Accent3 23 76" xfId="8516"/>
    <cellStyle name="20% - Accent3 23 77" xfId="8517"/>
    <cellStyle name="20% - Accent3 23 78" xfId="8518"/>
    <cellStyle name="20% - Accent3 23 79" xfId="8519"/>
    <cellStyle name="20% - Accent3 23 8" xfId="8520"/>
    <cellStyle name="20% - Accent3 23 80" xfId="8521"/>
    <cellStyle name="20% - Accent3 23 81" xfId="8522"/>
    <cellStyle name="20% - Accent3 23 82" xfId="8523"/>
    <cellStyle name="20% - Accent3 23 83" xfId="8524"/>
    <cellStyle name="20% - Accent3 23 84" xfId="8525"/>
    <cellStyle name="20% - Accent3 23 85" xfId="8526"/>
    <cellStyle name="20% - Accent3 23 86" xfId="8527"/>
    <cellStyle name="20% - Accent3 23 87" xfId="8528"/>
    <cellStyle name="20% - Accent3 23 88" xfId="8529"/>
    <cellStyle name="20% - Accent3 23 89" xfId="8530"/>
    <cellStyle name="20% - Accent3 23 9" xfId="8531"/>
    <cellStyle name="20% - Accent3 23 90" xfId="8532"/>
    <cellStyle name="20% - Accent3 23 91" xfId="8533"/>
    <cellStyle name="20% - Accent3 23 92" xfId="8534"/>
    <cellStyle name="20% - Accent3 23 93" xfId="8535"/>
    <cellStyle name="20% - Accent3 23 94" xfId="8536"/>
    <cellStyle name="20% - Accent3 23 95" xfId="8537"/>
    <cellStyle name="20% - Accent3 23 96" xfId="8538"/>
    <cellStyle name="20% - Accent3 23 97" xfId="8539"/>
    <cellStyle name="20% - Accent3 23 98" xfId="8540"/>
    <cellStyle name="20% - Accent3 23 99" xfId="8541"/>
    <cellStyle name="20% - Accent3 24" xfId="8542"/>
    <cellStyle name="20% - Accent3 25" xfId="8543"/>
    <cellStyle name="20% - Accent3 26" xfId="8544"/>
    <cellStyle name="20% - Accent3 27" xfId="8545"/>
    <cellStyle name="20% - Accent3 28" xfId="8546"/>
    <cellStyle name="20% - Accent3 29" xfId="8547"/>
    <cellStyle name="20% - Accent3 3" xfId="60"/>
    <cellStyle name="20% - Accent3 3 10" xfId="8548"/>
    <cellStyle name="20% - Accent3 3 100" xfId="8549"/>
    <cellStyle name="20% - Accent3 3 101" xfId="8550"/>
    <cellStyle name="20% - Accent3 3 102" xfId="8551"/>
    <cellStyle name="20% - Accent3 3 103" xfId="8552"/>
    <cellStyle name="20% - Accent3 3 104" xfId="8553"/>
    <cellStyle name="20% - Accent3 3 105" xfId="8554"/>
    <cellStyle name="20% - Accent3 3 106" xfId="8555"/>
    <cellStyle name="20% - Accent3 3 107" xfId="8556"/>
    <cellStyle name="20% - Accent3 3 108" xfId="8557"/>
    <cellStyle name="20% - Accent3 3 109" xfId="8558"/>
    <cellStyle name="20% - Accent3 3 11" xfId="8559"/>
    <cellStyle name="20% - Accent3 3 110" xfId="8560"/>
    <cellStyle name="20% - Accent3 3 111" xfId="8561"/>
    <cellStyle name="20% - Accent3 3 112" xfId="8562"/>
    <cellStyle name="20% - Accent3 3 113" xfId="8563"/>
    <cellStyle name="20% - Accent3 3 114" xfId="8564"/>
    <cellStyle name="20% - Accent3 3 115" xfId="8565"/>
    <cellStyle name="20% - Accent3 3 12" xfId="8566"/>
    <cellStyle name="20% - Accent3 3 13" xfId="8567"/>
    <cellStyle name="20% - Accent3 3 14" xfId="8568"/>
    <cellStyle name="20% - Accent3 3 15" xfId="8569"/>
    <cellStyle name="20% - Accent3 3 16" xfId="8570"/>
    <cellStyle name="20% - Accent3 3 17" xfId="8571"/>
    <cellStyle name="20% - Accent3 3 18" xfId="8572"/>
    <cellStyle name="20% - Accent3 3 19" xfId="8573"/>
    <cellStyle name="20% - Accent3 3 2" xfId="8574"/>
    <cellStyle name="20% - Accent3 3 20" xfId="8575"/>
    <cellStyle name="20% - Accent3 3 21" xfId="8576"/>
    <cellStyle name="20% - Accent3 3 22" xfId="8577"/>
    <cellStyle name="20% - Accent3 3 23" xfId="8578"/>
    <cellStyle name="20% - Accent3 3 24" xfId="8579"/>
    <cellStyle name="20% - Accent3 3 25" xfId="8580"/>
    <cellStyle name="20% - Accent3 3 26" xfId="8581"/>
    <cellStyle name="20% - Accent3 3 27" xfId="8582"/>
    <cellStyle name="20% - Accent3 3 28" xfId="8583"/>
    <cellStyle name="20% - Accent3 3 29" xfId="8584"/>
    <cellStyle name="20% - Accent3 3 3" xfId="8585"/>
    <cellStyle name="20% - Accent3 3 30" xfId="8586"/>
    <cellStyle name="20% - Accent3 3 31" xfId="8587"/>
    <cellStyle name="20% - Accent3 3 32" xfId="8588"/>
    <cellStyle name="20% - Accent3 3 33" xfId="8589"/>
    <cellStyle name="20% - Accent3 3 34" xfId="8590"/>
    <cellStyle name="20% - Accent3 3 35" xfId="8591"/>
    <cellStyle name="20% - Accent3 3 36" xfId="8592"/>
    <cellStyle name="20% - Accent3 3 37" xfId="8593"/>
    <cellStyle name="20% - Accent3 3 38" xfId="8594"/>
    <cellStyle name="20% - Accent3 3 39" xfId="8595"/>
    <cellStyle name="20% - Accent3 3 4" xfId="8596"/>
    <cellStyle name="20% - Accent3 3 40" xfId="8597"/>
    <cellStyle name="20% - Accent3 3 41" xfId="8598"/>
    <cellStyle name="20% - Accent3 3 42" xfId="8599"/>
    <cellStyle name="20% - Accent3 3 43" xfId="8600"/>
    <cellStyle name="20% - Accent3 3 44" xfId="8601"/>
    <cellStyle name="20% - Accent3 3 45" xfId="8602"/>
    <cellStyle name="20% - Accent3 3 46" xfId="8603"/>
    <cellStyle name="20% - Accent3 3 47" xfId="8604"/>
    <cellStyle name="20% - Accent3 3 48" xfId="8605"/>
    <cellStyle name="20% - Accent3 3 49" xfId="8606"/>
    <cellStyle name="20% - Accent3 3 5" xfId="8607"/>
    <cellStyle name="20% - Accent3 3 50" xfId="8608"/>
    <cellStyle name="20% - Accent3 3 51" xfId="8609"/>
    <cellStyle name="20% - Accent3 3 52" xfId="8610"/>
    <cellStyle name="20% - Accent3 3 53" xfId="8611"/>
    <cellStyle name="20% - Accent3 3 54" xfId="8612"/>
    <cellStyle name="20% - Accent3 3 55" xfId="8613"/>
    <cellStyle name="20% - Accent3 3 56" xfId="8614"/>
    <cellStyle name="20% - Accent3 3 57" xfId="8615"/>
    <cellStyle name="20% - Accent3 3 58" xfId="8616"/>
    <cellStyle name="20% - Accent3 3 59" xfId="8617"/>
    <cellStyle name="20% - Accent3 3 6" xfId="8618"/>
    <cellStyle name="20% - Accent3 3 60" xfId="8619"/>
    <cellStyle name="20% - Accent3 3 61" xfId="8620"/>
    <cellStyle name="20% - Accent3 3 62" xfId="8621"/>
    <cellStyle name="20% - Accent3 3 63" xfId="8622"/>
    <cellStyle name="20% - Accent3 3 64" xfId="8623"/>
    <cellStyle name="20% - Accent3 3 65" xfId="8624"/>
    <cellStyle name="20% - Accent3 3 66" xfId="8625"/>
    <cellStyle name="20% - Accent3 3 67" xfId="8626"/>
    <cellStyle name="20% - Accent3 3 68" xfId="8627"/>
    <cellStyle name="20% - Accent3 3 69" xfId="8628"/>
    <cellStyle name="20% - Accent3 3 7" xfId="8629"/>
    <cellStyle name="20% - Accent3 3 70" xfId="8630"/>
    <cellStyle name="20% - Accent3 3 71" xfId="8631"/>
    <cellStyle name="20% - Accent3 3 72" xfId="8632"/>
    <cellStyle name="20% - Accent3 3 73" xfId="8633"/>
    <cellStyle name="20% - Accent3 3 74" xfId="8634"/>
    <cellStyle name="20% - Accent3 3 75" xfId="8635"/>
    <cellStyle name="20% - Accent3 3 76" xfId="8636"/>
    <cellStyle name="20% - Accent3 3 77" xfId="8637"/>
    <cellStyle name="20% - Accent3 3 78" xfId="8638"/>
    <cellStyle name="20% - Accent3 3 79" xfId="8639"/>
    <cellStyle name="20% - Accent3 3 8" xfId="8640"/>
    <cellStyle name="20% - Accent3 3 80" xfId="8641"/>
    <cellStyle name="20% - Accent3 3 81" xfId="8642"/>
    <cellStyle name="20% - Accent3 3 82" xfId="8643"/>
    <cellStyle name="20% - Accent3 3 83" xfId="8644"/>
    <cellStyle name="20% - Accent3 3 84" xfId="8645"/>
    <cellStyle name="20% - Accent3 3 85" xfId="8646"/>
    <cellStyle name="20% - Accent3 3 86" xfId="8647"/>
    <cellStyle name="20% - Accent3 3 87" xfId="8648"/>
    <cellStyle name="20% - Accent3 3 88" xfId="8649"/>
    <cellStyle name="20% - Accent3 3 89" xfId="8650"/>
    <cellStyle name="20% - Accent3 3 9" xfId="8651"/>
    <cellStyle name="20% - Accent3 3 90" xfId="8652"/>
    <cellStyle name="20% - Accent3 3 91" xfId="8653"/>
    <cellStyle name="20% - Accent3 3 92" xfId="8654"/>
    <cellStyle name="20% - Accent3 3 93" xfId="8655"/>
    <cellStyle name="20% - Accent3 3 94" xfId="8656"/>
    <cellStyle name="20% - Accent3 3 95" xfId="8657"/>
    <cellStyle name="20% - Accent3 3 96" xfId="8658"/>
    <cellStyle name="20% - Accent3 3 97" xfId="8659"/>
    <cellStyle name="20% - Accent3 3 98" xfId="8660"/>
    <cellStyle name="20% - Accent3 3 99" xfId="8661"/>
    <cellStyle name="20% - Accent3 30" xfId="8662"/>
    <cellStyle name="20% - Accent3 31" xfId="8663"/>
    <cellStyle name="20% - Accent3 32" xfId="8664"/>
    <cellStyle name="20% - Accent3 33" xfId="8665"/>
    <cellStyle name="20% - Accent3 34" xfId="8666"/>
    <cellStyle name="20% - Accent3 35" xfId="8667"/>
    <cellStyle name="20% - Accent3 36" xfId="8668"/>
    <cellStyle name="20% - Accent3 37" xfId="8669"/>
    <cellStyle name="20% - Accent3 38" xfId="8670"/>
    <cellStyle name="20% - Accent3 39" xfId="8671"/>
    <cellStyle name="20% - Accent3 4" xfId="61"/>
    <cellStyle name="20% - Accent3 4 10" xfId="8672"/>
    <cellStyle name="20% - Accent3 4 100" xfId="8673"/>
    <cellStyle name="20% - Accent3 4 101" xfId="8674"/>
    <cellStyle name="20% - Accent3 4 102" xfId="8675"/>
    <cellStyle name="20% - Accent3 4 103" xfId="8676"/>
    <cellStyle name="20% - Accent3 4 104" xfId="8677"/>
    <cellStyle name="20% - Accent3 4 105" xfId="8678"/>
    <cellStyle name="20% - Accent3 4 106" xfId="8679"/>
    <cellStyle name="20% - Accent3 4 107" xfId="8680"/>
    <cellStyle name="20% - Accent3 4 108" xfId="8681"/>
    <cellStyle name="20% - Accent3 4 109" xfId="8682"/>
    <cellStyle name="20% - Accent3 4 11" xfId="8683"/>
    <cellStyle name="20% - Accent3 4 110" xfId="8684"/>
    <cellStyle name="20% - Accent3 4 111" xfId="8685"/>
    <cellStyle name="20% - Accent3 4 112" xfId="8686"/>
    <cellStyle name="20% - Accent3 4 113" xfId="8687"/>
    <cellStyle name="20% - Accent3 4 114" xfId="8688"/>
    <cellStyle name="20% - Accent3 4 115" xfId="8689"/>
    <cellStyle name="20% - Accent3 4 12" xfId="8690"/>
    <cellStyle name="20% - Accent3 4 13" xfId="8691"/>
    <cellStyle name="20% - Accent3 4 14" xfId="8692"/>
    <cellStyle name="20% - Accent3 4 15" xfId="8693"/>
    <cellStyle name="20% - Accent3 4 16" xfId="8694"/>
    <cellStyle name="20% - Accent3 4 17" xfId="8695"/>
    <cellStyle name="20% - Accent3 4 18" xfId="8696"/>
    <cellStyle name="20% - Accent3 4 19" xfId="8697"/>
    <cellStyle name="20% - Accent3 4 2" xfId="8698"/>
    <cellStyle name="20% - Accent3 4 20" xfId="8699"/>
    <cellStyle name="20% - Accent3 4 21" xfId="8700"/>
    <cellStyle name="20% - Accent3 4 22" xfId="8701"/>
    <cellStyle name="20% - Accent3 4 23" xfId="8702"/>
    <cellStyle name="20% - Accent3 4 24" xfId="8703"/>
    <cellStyle name="20% - Accent3 4 25" xfId="8704"/>
    <cellStyle name="20% - Accent3 4 26" xfId="8705"/>
    <cellStyle name="20% - Accent3 4 27" xfId="8706"/>
    <cellStyle name="20% - Accent3 4 28" xfId="8707"/>
    <cellStyle name="20% - Accent3 4 29" xfId="8708"/>
    <cellStyle name="20% - Accent3 4 3" xfId="8709"/>
    <cellStyle name="20% - Accent3 4 30" xfId="8710"/>
    <cellStyle name="20% - Accent3 4 31" xfId="8711"/>
    <cellStyle name="20% - Accent3 4 32" xfId="8712"/>
    <cellStyle name="20% - Accent3 4 33" xfId="8713"/>
    <cellStyle name="20% - Accent3 4 34" xfId="8714"/>
    <cellStyle name="20% - Accent3 4 35" xfId="8715"/>
    <cellStyle name="20% - Accent3 4 36" xfId="8716"/>
    <cellStyle name="20% - Accent3 4 37" xfId="8717"/>
    <cellStyle name="20% - Accent3 4 38" xfId="8718"/>
    <cellStyle name="20% - Accent3 4 39" xfId="8719"/>
    <cellStyle name="20% - Accent3 4 4" xfId="8720"/>
    <cellStyle name="20% - Accent3 4 40" xfId="8721"/>
    <cellStyle name="20% - Accent3 4 41" xfId="8722"/>
    <cellStyle name="20% - Accent3 4 42" xfId="8723"/>
    <cellStyle name="20% - Accent3 4 43" xfId="8724"/>
    <cellStyle name="20% - Accent3 4 44" xfId="8725"/>
    <cellStyle name="20% - Accent3 4 45" xfId="8726"/>
    <cellStyle name="20% - Accent3 4 46" xfId="8727"/>
    <cellStyle name="20% - Accent3 4 47" xfId="8728"/>
    <cellStyle name="20% - Accent3 4 48" xfId="8729"/>
    <cellStyle name="20% - Accent3 4 49" xfId="8730"/>
    <cellStyle name="20% - Accent3 4 5" xfId="8731"/>
    <cellStyle name="20% - Accent3 4 50" xfId="8732"/>
    <cellStyle name="20% - Accent3 4 51" xfId="8733"/>
    <cellStyle name="20% - Accent3 4 52" xfId="8734"/>
    <cellStyle name="20% - Accent3 4 53" xfId="8735"/>
    <cellStyle name="20% - Accent3 4 54" xfId="8736"/>
    <cellStyle name="20% - Accent3 4 55" xfId="8737"/>
    <cellStyle name="20% - Accent3 4 56" xfId="8738"/>
    <cellStyle name="20% - Accent3 4 57" xfId="8739"/>
    <cellStyle name="20% - Accent3 4 58" xfId="8740"/>
    <cellStyle name="20% - Accent3 4 59" xfId="8741"/>
    <cellStyle name="20% - Accent3 4 6" xfId="8742"/>
    <cellStyle name="20% - Accent3 4 60" xfId="8743"/>
    <cellStyle name="20% - Accent3 4 61" xfId="8744"/>
    <cellStyle name="20% - Accent3 4 62" xfId="8745"/>
    <cellStyle name="20% - Accent3 4 63" xfId="8746"/>
    <cellStyle name="20% - Accent3 4 64" xfId="8747"/>
    <cellStyle name="20% - Accent3 4 65" xfId="8748"/>
    <cellStyle name="20% - Accent3 4 66" xfId="8749"/>
    <cellStyle name="20% - Accent3 4 67" xfId="8750"/>
    <cellStyle name="20% - Accent3 4 68" xfId="8751"/>
    <cellStyle name="20% - Accent3 4 69" xfId="8752"/>
    <cellStyle name="20% - Accent3 4 7" xfId="8753"/>
    <cellStyle name="20% - Accent3 4 70" xfId="8754"/>
    <cellStyle name="20% - Accent3 4 71" xfId="8755"/>
    <cellStyle name="20% - Accent3 4 72" xfId="8756"/>
    <cellStyle name="20% - Accent3 4 73" xfId="8757"/>
    <cellStyle name="20% - Accent3 4 74" xfId="8758"/>
    <cellStyle name="20% - Accent3 4 75" xfId="8759"/>
    <cellStyle name="20% - Accent3 4 76" xfId="8760"/>
    <cellStyle name="20% - Accent3 4 77" xfId="8761"/>
    <cellStyle name="20% - Accent3 4 78" xfId="8762"/>
    <cellStyle name="20% - Accent3 4 79" xfId="8763"/>
    <cellStyle name="20% - Accent3 4 8" xfId="8764"/>
    <cellStyle name="20% - Accent3 4 80" xfId="8765"/>
    <cellStyle name="20% - Accent3 4 81" xfId="8766"/>
    <cellStyle name="20% - Accent3 4 82" xfId="8767"/>
    <cellStyle name="20% - Accent3 4 83" xfId="8768"/>
    <cellStyle name="20% - Accent3 4 84" xfId="8769"/>
    <cellStyle name="20% - Accent3 4 85" xfId="8770"/>
    <cellStyle name="20% - Accent3 4 86" xfId="8771"/>
    <cellStyle name="20% - Accent3 4 87" xfId="8772"/>
    <cellStyle name="20% - Accent3 4 88" xfId="8773"/>
    <cellStyle name="20% - Accent3 4 89" xfId="8774"/>
    <cellStyle name="20% - Accent3 4 9" xfId="8775"/>
    <cellStyle name="20% - Accent3 4 90" xfId="8776"/>
    <cellStyle name="20% - Accent3 4 91" xfId="8777"/>
    <cellStyle name="20% - Accent3 4 92" xfId="8778"/>
    <cellStyle name="20% - Accent3 4 93" xfId="8779"/>
    <cellStyle name="20% - Accent3 4 94" xfId="8780"/>
    <cellStyle name="20% - Accent3 4 95" xfId="8781"/>
    <cellStyle name="20% - Accent3 4 96" xfId="8782"/>
    <cellStyle name="20% - Accent3 4 97" xfId="8783"/>
    <cellStyle name="20% - Accent3 4 98" xfId="8784"/>
    <cellStyle name="20% - Accent3 4 99" xfId="8785"/>
    <cellStyle name="20% - Accent3 40" xfId="8786"/>
    <cellStyle name="20% - Accent3 41" xfId="8787"/>
    <cellStyle name="20% - Accent3 42" xfId="8788"/>
    <cellStyle name="20% - Accent3 43" xfId="8789"/>
    <cellStyle name="20% - Accent3 44" xfId="8790"/>
    <cellStyle name="20% - Accent3 45" xfId="8791"/>
    <cellStyle name="20% - Accent3 46" xfId="8792"/>
    <cellStyle name="20% - Accent3 47" xfId="8793"/>
    <cellStyle name="20% - Accent3 48" xfId="8794"/>
    <cellStyle name="20% - Accent3 49" xfId="8795"/>
    <cellStyle name="20% - Accent3 5" xfId="62"/>
    <cellStyle name="20% - Accent3 5 10" xfId="8796"/>
    <cellStyle name="20% - Accent3 5 100" xfId="8797"/>
    <cellStyle name="20% - Accent3 5 101" xfId="8798"/>
    <cellStyle name="20% - Accent3 5 102" xfId="8799"/>
    <cellStyle name="20% - Accent3 5 103" xfId="8800"/>
    <cellStyle name="20% - Accent3 5 104" xfId="8801"/>
    <cellStyle name="20% - Accent3 5 105" xfId="8802"/>
    <cellStyle name="20% - Accent3 5 106" xfId="8803"/>
    <cellStyle name="20% - Accent3 5 107" xfId="8804"/>
    <cellStyle name="20% - Accent3 5 108" xfId="8805"/>
    <cellStyle name="20% - Accent3 5 109" xfId="8806"/>
    <cellStyle name="20% - Accent3 5 11" xfId="8807"/>
    <cellStyle name="20% - Accent3 5 110" xfId="8808"/>
    <cellStyle name="20% - Accent3 5 111" xfId="8809"/>
    <cellStyle name="20% - Accent3 5 112" xfId="8810"/>
    <cellStyle name="20% - Accent3 5 113" xfId="8811"/>
    <cellStyle name="20% - Accent3 5 114" xfId="8812"/>
    <cellStyle name="20% - Accent3 5 115" xfId="8813"/>
    <cellStyle name="20% - Accent3 5 12" xfId="8814"/>
    <cellStyle name="20% - Accent3 5 13" xfId="8815"/>
    <cellStyle name="20% - Accent3 5 14" xfId="8816"/>
    <cellStyle name="20% - Accent3 5 15" xfId="8817"/>
    <cellStyle name="20% - Accent3 5 16" xfId="8818"/>
    <cellStyle name="20% - Accent3 5 17" xfId="8819"/>
    <cellStyle name="20% - Accent3 5 18" xfId="8820"/>
    <cellStyle name="20% - Accent3 5 19" xfId="8821"/>
    <cellStyle name="20% - Accent3 5 2" xfId="8822"/>
    <cellStyle name="20% - Accent3 5 20" xfId="8823"/>
    <cellStyle name="20% - Accent3 5 21" xfId="8824"/>
    <cellStyle name="20% - Accent3 5 22" xfId="8825"/>
    <cellStyle name="20% - Accent3 5 23" xfId="8826"/>
    <cellStyle name="20% - Accent3 5 24" xfId="8827"/>
    <cellStyle name="20% - Accent3 5 25" xfId="8828"/>
    <cellStyle name="20% - Accent3 5 26" xfId="8829"/>
    <cellStyle name="20% - Accent3 5 27" xfId="8830"/>
    <cellStyle name="20% - Accent3 5 28" xfId="8831"/>
    <cellStyle name="20% - Accent3 5 29" xfId="8832"/>
    <cellStyle name="20% - Accent3 5 3" xfId="8833"/>
    <cellStyle name="20% - Accent3 5 30" xfId="8834"/>
    <cellStyle name="20% - Accent3 5 31" xfId="8835"/>
    <cellStyle name="20% - Accent3 5 32" xfId="8836"/>
    <cellStyle name="20% - Accent3 5 33" xfId="8837"/>
    <cellStyle name="20% - Accent3 5 34" xfId="8838"/>
    <cellStyle name="20% - Accent3 5 35" xfId="8839"/>
    <cellStyle name="20% - Accent3 5 36" xfId="8840"/>
    <cellStyle name="20% - Accent3 5 37" xfId="8841"/>
    <cellStyle name="20% - Accent3 5 38" xfId="8842"/>
    <cellStyle name="20% - Accent3 5 39" xfId="8843"/>
    <cellStyle name="20% - Accent3 5 4" xfId="8844"/>
    <cellStyle name="20% - Accent3 5 40" xfId="8845"/>
    <cellStyle name="20% - Accent3 5 41" xfId="8846"/>
    <cellStyle name="20% - Accent3 5 42" xfId="8847"/>
    <cellStyle name="20% - Accent3 5 43" xfId="8848"/>
    <cellStyle name="20% - Accent3 5 44" xfId="8849"/>
    <cellStyle name="20% - Accent3 5 45" xfId="8850"/>
    <cellStyle name="20% - Accent3 5 46" xfId="8851"/>
    <cellStyle name="20% - Accent3 5 47" xfId="8852"/>
    <cellStyle name="20% - Accent3 5 48" xfId="8853"/>
    <cellStyle name="20% - Accent3 5 49" xfId="8854"/>
    <cellStyle name="20% - Accent3 5 5" xfId="8855"/>
    <cellStyle name="20% - Accent3 5 50" xfId="8856"/>
    <cellStyle name="20% - Accent3 5 51" xfId="8857"/>
    <cellStyle name="20% - Accent3 5 52" xfId="8858"/>
    <cellStyle name="20% - Accent3 5 53" xfId="8859"/>
    <cellStyle name="20% - Accent3 5 54" xfId="8860"/>
    <cellStyle name="20% - Accent3 5 55" xfId="8861"/>
    <cellStyle name="20% - Accent3 5 56" xfId="8862"/>
    <cellStyle name="20% - Accent3 5 57" xfId="8863"/>
    <cellStyle name="20% - Accent3 5 58" xfId="8864"/>
    <cellStyle name="20% - Accent3 5 59" xfId="8865"/>
    <cellStyle name="20% - Accent3 5 6" xfId="8866"/>
    <cellStyle name="20% - Accent3 5 60" xfId="8867"/>
    <cellStyle name="20% - Accent3 5 61" xfId="8868"/>
    <cellStyle name="20% - Accent3 5 62" xfId="8869"/>
    <cellStyle name="20% - Accent3 5 63" xfId="8870"/>
    <cellStyle name="20% - Accent3 5 64" xfId="8871"/>
    <cellStyle name="20% - Accent3 5 65" xfId="8872"/>
    <cellStyle name="20% - Accent3 5 66" xfId="8873"/>
    <cellStyle name="20% - Accent3 5 67" xfId="8874"/>
    <cellStyle name="20% - Accent3 5 68" xfId="8875"/>
    <cellStyle name="20% - Accent3 5 69" xfId="8876"/>
    <cellStyle name="20% - Accent3 5 7" xfId="8877"/>
    <cellStyle name="20% - Accent3 5 70" xfId="8878"/>
    <cellStyle name="20% - Accent3 5 71" xfId="8879"/>
    <cellStyle name="20% - Accent3 5 72" xfId="8880"/>
    <cellStyle name="20% - Accent3 5 73" xfId="8881"/>
    <cellStyle name="20% - Accent3 5 74" xfId="8882"/>
    <cellStyle name="20% - Accent3 5 75" xfId="8883"/>
    <cellStyle name="20% - Accent3 5 76" xfId="8884"/>
    <cellStyle name="20% - Accent3 5 77" xfId="8885"/>
    <cellStyle name="20% - Accent3 5 78" xfId="8886"/>
    <cellStyle name="20% - Accent3 5 79" xfId="8887"/>
    <cellStyle name="20% - Accent3 5 8" xfId="8888"/>
    <cellStyle name="20% - Accent3 5 80" xfId="8889"/>
    <cellStyle name="20% - Accent3 5 81" xfId="8890"/>
    <cellStyle name="20% - Accent3 5 82" xfId="8891"/>
    <cellStyle name="20% - Accent3 5 83" xfId="8892"/>
    <cellStyle name="20% - Accent3 5 84" xfId="8893"/>
    <cellStyle name="20% - Accent3 5 85" xfId="8894"/>
    <cellStyle name="20% - Accent3 5 86" xfId="8895"/>
    <cellStyle name="20% - Accent3 5 87" xfId="8896"/>
    <cellStyle name="20% - Accent3 5 88" xfId="8897"/>
    <cellStyle name="20% - Accent3 5 89" xfId="8898"/>
    <cellStyle name="20% - Accent3 5 9" xfId="8899"/>
    <cellStyle name="20% - Accent3 5 90" xfId="8900"/>
    <cellStyle name="20% - Accent3 5 91" xfId="8901"/>
    <cellStyle name="20% - Accent3 5 92" xfId="8902"/>
    <cellStyle name="20% - Accent3 5 93" xfId="8903"/>
    <cellStyle name="20% - Accent3 5 94" xfId="8904"/>
    <cellStyle name="20% - Accent3 5 95" xfId="8905"/>
    <cellStyle name="20% - Accent3 5 96" xfId="8906"/>
    <cellStyle name="20% - Accent3 5 97" xfId="8907"/>
    <cellStyle name="20% - Accent3 5 98" xfId="8908"/>
    <cellStyle name="20% - Accent3 5 99" xfId="8909"/>
    <cellStyle name="20% - Accent3 50" xfId="8910"/>
    <cellStyle name="20% - Accent3 51" xfId="8911"/>
    <cellStyle name="20% - Accent3 52" xfId="8912"/>
    <cellStyle name="20% - Accent3 53" xfId="8913"/>
    <cellStyle name="20% - Accent3 54" xfId="8914"/>
    <cellStyle name="20% - Accent3 55" xfId="8915"/>
    <cellStyle name="20% - Accent3 56" xfId="8916"/>
    <cellStyle name="20% - Accent3 57" xfId="8917"/>
    <cellStyle name="20% - Accent3 58" xfId="8918"/>
    <cellStyle name="20% - Accent3 59" xfId="8919"/>
    <cellStyle name="20% - Accent3 6" xfId="63"/>
    <cellStyle name="20% - Accent3 6 10" xfId="8920"/>
    <cellStyle name="20% - Accent3 6 100" xfId="8921"/>
    <cellStyle name="20% - Accent3 6 101" xfId="8922"/>
    <cellStyle name="20% - Accent3 6 102" xfId="8923"/>
    <cellStyle name="20% - Accent3 6 103" xfId="8924"/>
    <cellStyle name="20% - Accent3 6 104" xfId="8925"/>
    <cellStyle name="20% - Accent3 6 105" xfId="8926"/>
    <cellStyle name="20% - Accent3 6 106" xfId="8927"/>
    <cellStyle name="20% - Accent3 6 107" xfId="8928"/>
    <cellStyle name="20% - Accent3 6 108" xfId="8929"/>
    <cellStyle name="20% - Accent3 6 109" xfId="8930"/>
    <cellStyle name="20% - Accent3 6 11" xfId="8931"/>
    <cellStyle name="20% - Accent3 6 110" xfId="8932"/>
    <cellStyle name="20% - Accent3 6 111" xfId="8933"/>
    <cellStyle name="20% - Accent3 6 112" xfId="8934"/>
    <cellStyle name="20% - Accent3 6 113" xfId="8935"/>
    <cellStyle name="20% - Accent3 6 114" xfId="8936"/>
    <cellStyle name="20% - Accent3 6 115" xfId="8937"/>
    <cellStyle name="20% - Accent3 6 12" xfId="8938"/>
    <cellStyle name="20% - Accent3 6 13" xfId="8939"/>
    <cellStyle name="20% - Accent3 6 14" xfId="8940"/>
    <cellStyle name="20% - Accent3 6 15" xfId="8941"/>
    <cellStyle name="20% - Accent3 6 16" xfId="8942"/>
    <cellStyle name="20% - Accent3 6 17" xfId="8943"/>
    <cellStyle name="20% - Accent3 6 18" xfId="8944"/>
    <cellStyle name="20% - Accent3 6 19" xfId="8945"/>
    <cellStyle name="20% - Accent3 6 2" xfId="8946"/>
    <cellStyle name="20% - Accent3 6 20" xfId="8947"/>
    <cellStyle name="20% - Accent3 6 21" xfId="8948"/>
    <cellStyle name="20% - Accent3 6 22" xfId="8949"/>
    <cellStyle name="20% - Accent3 6 23" xfId="8950"/>
    <cellStyle name="20% - Accent3 6 24" xfId="8951"/>
    <cellStyle name="20% - Accent3 6 25" xfId="8952"/>
    <cellStyle name="20% - Accent3 6 26" xfId="8953"/>
    <cellStyle name="20% - Accent3 6 27" xfId="8954"/>
    <cellStyle name="20% - Accent3 6 28" xfId="8955"/>
    <cellStyle name="20% - Accent3 6 29" xfId="8956"/>
    <cellStyle name="20% - Accent3 6 3" xfId="8957"/>
    <cellStyle name="20% - Accent3 6 30" xfId="8958"/>
    <cellStyle name="20% - Accent3 6 31" xfId="8959"/>
    <cellStyle name="20% - Accent3 6 32" xfId="8960"/>
    <cellStyle name="20% - Accent3 6 33" xfId="8961"/>
    <cellStyle name="20% - Accent3 6 34" xfId="8962"/>
    <cellStyle name="20% - Accent3 6 35" xfId="8963"/>
    <cellStyle name="20% - Accent3 6 36" xfId="8964"/>
    <cellStyle name="20% - Accent3 6 37" xfId="8965"/>
    <cellStyle name="20% - Accent3 6 38" xfId="8966"/>
    <cellStyle name="20% - Accent3 6 39" xfId="8967"/>
    <cellStyle name="20% - Accent3 6 4" xfId="8968"/>
    <cellStyle name="20% - Accent3 6 40" xfId="8969"/>
    <cellStyle name="20% - Accent3 6 41" xfId="8970"/>
    <cellStyle name="20% - Accent3 6 42" xfId="8971"/>
    <cellStyle name="20% - Accent3 6 43" xfId="8972"/>
    <cellStyle name="20% - Accent3 6 44" xfId="8973"/>
    <cellStyle name="20% - Accent3 6 45" xfId="8974"/>
    <cellStyle name="20% - Accent3 6 46" xfId="8975"/>
    <cellStyle name="20% - Accent3 6 47" xfId="8976"/>
    <cellStyle name="20% - Accent3 6 48" xfId="8977"/>
    <cellStyle name="20% - Accent3 6 49" xfId="8978"/>
    <cellStyle name="20% - Accent3 6 5" xfId="8979"/>
    <cellStyle name="20% - Accent3 6 50" xfId="8980"/>
    <cellStyle name="20% - Accent3 6 51" xfId="8981"/>
    <cellStyle name="20% - Accent3 6 52" xfId="8982"/>
    <cellStyle name="20% - Accent3 6 53" xfId="8983"/>
    <cellStyle name="20% - Accent3 6 54" xfId="8984"/>
    <cellStyle name="20% - Accent3 6 55" xfId="8985"/>
    <cellStyle name="20% - Accent3 6 56" xfId="8986"/>
    <cellStyle name="20% - Accent3 6 57" xfId="8987"/>
    <cellStyle name="20% - Accent3 6 58" xfId="8988"/>
    <cellStyle name="20% - Accent3 6 59" xfId="8989"/>
    <cellStyle name="20% - Accent3 6 6" xfId="8990"/>
    <cellStyle name="20% - Accent3 6 60" xfId="8991"/>
    <cellStyle name="20% - Accent3 6 61" xfId="8992"/>
    <cellStyle name="20% - Accent3 6 62" xfId="8993"/>
    <cellStyle name="20% - Accent3 6 63" xfId="8994"/>
    <cellStyle name="20% - Accent3 6 64" xfId="8995"/>
    <cellStyle name="20% - Accent3 6 65" xfId="8996"/>
    <cellStyle name="20% - Accent3 6 66" xfId="8997"/>
    <cellStyle name="20% - Accent3 6 67" xfId="8998"/>
    <cellStyle name="20% - Accent3 6 68" xfId="8999"/>
    <cellStyle name="20% - Accent3 6 69" xfId="9000"/>
    <cellStyle name="20% - Accent3 6 7" xfId="9001"/>
    <cellStyle name="20% - Accent3 6 70" xfId="9002"/>
    <cellStyle name="20% - Accent3 6 71" xfId="9003"/>
    <cellStyle name="20% - Accent3 6 72" xfId="9004"/>
    <cellStyle name="20% - Accent3 6 73" xfId="9005"/>
    <cellStyle name="20% - Accent3 6 74" xfId="9006"/>
    <cellStyle name="20% - Accent3 6 75" xfId="9007"/>
    <cellStyle name="20% - Accent3 6 76" xfId="9008"/>
    <cellStyle name="20% - Accent3 6 77" xfId="9009"/>
    <cellStyle name="20% - Accent3 6 78" xfId="9010"/>
    <cellStyle name="20% - Accent3 6 79" xfId="9011"/>
    <cellStyle name="20% - Accent3 6 8" xfId="9012"/>
    <cellStyle name="20% - Accent3 6 80" xfId="9013"/>
    <cellStyle name="20% - Accent3 6 81" xfId="9014"/>
    <cellStyle name="20% - Accent3 6 82" xfId="9015"/>
    <cellStyle name="20% - Accent3 6 83" xfId="9016"/>
    <cellStyle name="20% - Accent3 6 84" xfId="9017"/>
    <cellStyle name="20% - Accent3 6 85" xfId="9018"/>
    <cellStyle name="20% - Accent3 6 86" xfId="9019"/>
    <cellStyle name="20% - Accent3 6 87" xfId="9020"/>
    <cellStyle name="20% - Accent3 6 88" xfId="9021"/>
    <cellStyle name="20% - Accent3 6 89" xfId="9022"/>
    <cellStyle name="20% - Accent3 6 9" xfId="9023"/>
    <cellStyle name="20% - Accent3 6 90" xfId="9024"/>
    <cellStyle name="20% - Accent3 6 91" xfId="9025"/>
    <cellStyle name="20% - Accent3 6 92" xfId="9026"/>
    <cellStyle name="20% - Accent3 6 93" xfId="9027"/>
    <cellStyle name="20% - Accent3 6 94" xfId="9028"/>
    <cellStyle name="20% - Accent3 6 95" xfId="9029"/>
    <cellStyle name="20% - Accent3 6 96" xfId="9030"/>
    <cellStyle name="20% - Accent3 6 97" xfId="9031"/>
    <cellStyle name="20% - Accent3 6 98" xfId="9032"/>
    <cellStyle name="20% - Accent3 6 99" xfId="9033"/>
    <cellStyle name="20% - Accent3 60" xfId="9034"/>
    <cellStyle name="20% - Accent3 61" xfId="9035"/>
    <cellStyle name="20% - Accent3 62" xfId="9036"/>
    <cellStyle name="20% - Accent3 63" xfId="9037"/>
    <cellStyle name="20% - Accent3 64" xfId="9038"/>
    <cellStyle name="20% - Accent3 65" xfId="9039"/>
    <cellStyle name="20% - Accent3 66" xfId="9040"/>
    <cellStyle name="20% - Accent3 67" xfId="9041"/>
    <cellStyle name="20% - Accent3 68" xfId="9042"/>
    <cellStyle name="20% - Accent3 69" xfId="9043"/>
    <cellStyle name="20% - Accent3 7" xfId="64"/>
    <cellStyle name="20% - Accent3 7 10" xfId="9044"/>
    <cellStyle name="20% - Accent3 7 100" xfId="9045"/>
    <cellStyle name="20% - Accent3 7 101" xfId="9046"/>
    <cellStyle name="20% - Accent3 7 102" xfId="9047"/>
    <cellStyle name="20% - Accent3 7 103" xfId="9048"/>
    <cellStyle name="20% - Accent3 7 104" xfId="9049"/>
    <cellStyle name="20% - Accent3 7 105" xfId="9050"/>
    <cellStyle name="20% - Accent3 7 106" xfId="9051"/>
    <cellStyle name="20% - Accent3 7 107" xfId="9052"/>
    <cellStyle name="20% - Accent3 7 108" xfId="9053"/>
    <cellStyle name="20% - Accent3 7 109" xfId="9054"/>
    <cellStyle name="20% - Accent3 7 11" xfId="9055"/>
    <cellStyle name="20% - Accent3 7 110" xfId="9056"/>
    <cellStyle name="20% - Accent3 7 111" xfId="9057"/>
    <cellStyle name="20% - Accent3 7 112" xfId="9058"/>
    <cellStyle name="20% - Accent3 7 113" xfId="9059"/>
    <cellStyle name="20% - Accent3 7 114" xfId="9060"/>
    <cellStyle name="20% - Accent3 7 115" xfId="9061"/>
    <cellStyle name="20% - Accent3 7 12" xfId="9062"/>
    <cellStyle name="20% - Accent3 7 13" xfId="9063"/>
    <cellStyle name="20% - Accent3 7 14" xfId="9064"/>
    <cellStyle name="20% - Accent3 7 15" xfId="9065"/>
    <cellStyle name="20% - Accent3 7 16" xfId="9066"/>
    <cellStyle name="20% - Accent3 7 17" xfId="9067"/>
    <cellStyle name="20% - Accent3 7 18" xfId="9068"/>
    <cellStyle name="20% - Accent3 7 19" xfId="9069"/>
    <cellStyle name="20% - Accent3 7 2" xfId="9070"/>
    <cellStyle name="20% - Accent3 7 20" xfId="9071"/>
    <cellStyle name="20% - Accent3 7 21" xfId="9072"/>
    <cellStyle name="20% - Accent3 7 22" xfId="9073"/>
    <cellStyle name="20% - Accent3 7 23" xfId="9074"/>
    <cellStyle name="20% - Accent3 7 24" xfId="9075"/>
    <cellStyle name="20% - Accent3 7 25" xfId="9076"/>
    <cellStyle name="20% - Accent3 7 26" xfId="9077"/>
    <cellStyle name="20% - Accent3 7 27" xfId="9078"/>
    <cellStyle name="20% - Accent3 7 28" xfId="9079"/>
    <cellStyle name="20% - Accent3 7 29" xfId="9080"/>
    <cellStyle name="20% - Accent3 7 3" xfId="9081"/>
    <cellStyle name="20% - Accent3 7 30" xfId="9082"/>
    <cellStyle name="20% - Accent3 7 31" xfId="9083"/>
    <cellStyle name="20% - Accent3 7 32" xfId="9084"/>
    <cellStyle name="20% - Accent3 7 33" xfId="9085"/>
    <cellStyle name="20% - Accent3 7 34" xfId="9086"/>
    <cellStyle name="20% - Accent3 7 35" xfId="9087"/>
    <cellStyle name="20% - Accent3 7 36" xfId="9088"/>
    <cellStyle name="20% - Accent3 7 37" xfId="9089"/>
    <cellStyle name="20% - Accent3 7 38" xfId="9090"/>
    <cellStyle name="20% - Accent3 7 39" xfId="9091"/>
    <cellStyle name="20% - Accent3 7 4" xfId="9092"/>
    <cellStyle name="20% - Accent3 7 40" xfId="9093"/>
    <cellStyle name="20% - Accent3 7 41" xfId="9094"/>
    <cellStyle name="20% - Accent3 7 42" xfId="9095"/>
    <cellStyle name="20% - Accent3 7 43" xfId="9096"/>
    <cellStyle name="20% - Accent3 7 44" xfId="9097"/>
    <cellStyle name="20% - Accent3 7 45" xfId="9098"/>
    <cellStyle name="20% - Accent3 7 46" xfId="9099"/>
    <cellStyle name="20% - Accent3 7 47" xfId="9100"/>
    <cellStyle name="20% - Accent3 7 48" xfId="9101"/>
    <cellStyle name="20% - Accent3 7 49" xfId="9102"/>
    <cellStyle name="20% - Accent3 7 5" xfId="9103"/>
    <cellStyle name="20% - Accent3 7 50" xfId="9104"/>
    <cellStyle name="20% - Accent3 7 51" xfId="9105"/>
    <cellStyle name="20% - Accent3 7 52" xfId="9106"/>
    <cellStyle name="20% - Accent3 7 53" xfId="9107"/>
    <cellStyle name="20% - Accent3 7 54" xfId="9108"/>
    <cellStyle name="20% - Accent3 7 55" xfId="9109"/>
    <cellStyle name="20% - Accent3 7 56" xfId="9110"/>
    <cellStyle name="20% - Accent3 7 57" xfId="9111"/>
    <cellStyle name="20% - Accent3 7 58" xfId="9112"/>
    <cellStyle name="20% - Accent3 7 59" xfId="9113"/>
    <cellStyle name="20% - Accent3 7 6" xfId="9114"/>
    <cellStyle name="20% - Accent3 7 60" xfId="9115"/>
    <cellStyle name="20% - Accent3 7 61" xfId="9116"/>
    <cellStyle name="20% - Accent3 7 62" xfId="9117"/>
    <cellStyle name="20% - Accent3 7 63" xfId="9118"/>
    <cellStyle name="20% - Accent3 7 64" xfId="9119"/>
    <cellStyle name="20% - Accent3 7 65" xfId="9120"/>
    <cellStyle name="20% - Accent3 7 66" xfId="9121"/>
    <cellStyle name="20% - Accent3 7 67" xfId="9122"/>
    <cellStyle name="20% - Accent3 7 68" xfId="9123"/>
    <cellStyle name="20% - Accent3 7 69" xfId="9124"/>
    <cellStyle name="20% - Accent3 7 7" xfId="9125"/>
    <cellStyle name="20% - Accent3 7 70" xfId="9126"/>
    <cellStyle name="20% - Accent3 7 71" xfId="9127"/>
    <cellStyle name="20% - Accent3 7 72" xfId="9128"/>
    <cellStyle name="20% - Accent3 7 73" xfId="9129"/>
    <cellStyle name="20% - Accent3 7 74" xfId="9130"/>
    <cellStyle name="20% - Accent3 7 75" xfId="9131"/>
    <cellStyle name="20% - Accent3 7 76" xfId="9132"/>
    <cellStyle name="20% - Accent3 7 77" xfId="9133"/>
    <cellStyle name="20% - Accent3 7 78" xfId="9134"/>
    <cellStyle name="20% - Accent3 7 79" xfId="9135"/>
    <cellStyle name="20% - Accent3 7 8" xfId="9136"/>
    <cellStyle name="20% - Accent3 7 80" xfId="9137"/>
    <cellStyle name="20% - Accent3 7 81" xfId="9138"/>
    <cellStyle name="20% - Accent3 7 82" xfId="9139"/>
    <cellStyle name="20% - Accent3 7 83" xfId="9140"/>
    <cellStyle name="20% - Accent3 7 84" xfId="9141"/>
    <cellStyle name="20% - Accent3 7 85" xfId="9142"/>
    <cellStyle name="20% - Accent3 7 86" xfId="9143"/>
    <cellStyle name="20% - Accent3 7 87" xfId="9144"/>
    <cellStyle name="20% - Accent3 7 88" xfId="9145"/>
    <cellStyle name="20% - Accent3 7 89" xfId="9146"/>
    <cellStyle name="20% - Accent3 7 9" xfId="9147"/>
    <cellStyle name="20% - Accent3 7 90" xfId="9148"/>
    <cellStyle name="20% - Accent3 7 91" xfId="9149"/>
    <cellStyle name="20% - Accent3 7 92" xfId="9150"/>
    <cellStyle name="20% - Accent3 7 93" xfId="9151"/>
    <cellStyle name="20% - Accent3 7 94" xfId="9152"/>
    <cellStyle name="20% - Accent3 7 95" xfId="9153"/>
    <cellStyle name="20% - Accent3 7 96" xfId="9154"/>
    <cellStyle name="20% - Accent3 7 97" xfId="9155"/>
    <cellStyle name="20% - Accent3 7 98" xfId="9156"/>
    <cellStyle name="20% - Accent3 7 99" xfId="9157"/>
    <cellStyle name="20% - Accent3 70" xfId="9158"/>
    <cellStyle name="20% - Accent3 71" xfId="9159"/>
    <cellStyle name="20% - Accent3 72" xfId="9160"/>
    <cellStyle name="20% - Accent3 73" xfId="9161"/>
    <cellStyle name="20% - Accent3 74" xfId="9162"/>
    <cellStyle name="20% - Accent3 75" xfId="9163"/>
    <cellStyle name="20% - Accent3 76" xfId="9164"/>
    <cellStyle name="20% - Accent3 77" xfId="9165"/>
    <cellStyle name="20% - Accent3 78" xfId="9166"/>
    <cellStyle name="20% - Accent3 79" xfId="9167"/>
    <cellStyle name="20% - Accent3 8" xfId="65"/>
    <cellStyle name="20% - Accent3 8 10" xfId="9168"/>
    <cellStyle name="20% - Accent3 8 100" xfId="9169"/>
    <cellStyle name="20% - Accent3 8 101" xfId="9170"/>
    <cellStyle name="20% - Accent3 8 102" xfId="9171"/>
    <cellStyle name="20% - Accent3 8 103" xfId="9172"/>
    <cellStyle name="20% - Accent3 8 104" xfId="9173"/>
    <cellStyle name="20% - Accent3 8 105" xfId="9174"/>
    <cellStyle name="20% - Accent3 8 106" xfId="9175"/>
    <cellStyle name="20% - Accent3 8 107" xfId="9176"/>
    <cellStyle name="20% - Accent3 8 108" xfId="9177"/>
    <cellStyle name="20% - Accent3 8 109" xfId="9178"/>
    <cellStyle name="20% - Accent3 8 11" xfId="9179"/>
    <cellStyle name="20% - Accent3 8 110" xfId="9180"/>
    <cellStyle name="20% - Accent3 8 111" xfId="9181"/>
    <cellStyle name="20% - Accent3 8 112" xfId="9182"/>
    <cellStyle name="20% - Accent3 8 113" xfId="9183"/>
    <cellStyle name="20% - Accent3 8 114" xfId="9184"/>
    <cellStyle name="20% - Accent3 8 115" xfId="9185"/>
    <cellStyle name="20% - Accent3 8 12" xfId="9186"/>
    <cellStyle name="20% - Accent3 8 13" xfId="9187"/>
    <cellStyle name="20% - Accent3 8 14" xfId="9188"/>
    <cellStyle name="20% - Accent3 8 15" xfId="9189"/>
    <cellStyle name="20% - Accent3 8 16" xfId="9190"/>
    <cellStyle name="20% - Accent3 8 17" xfId="9191"/>
    <cellStyle name="20% - Accent3 8 18" xfId="9192"/>
    <cellStyle name="20% - Accent3 8 19" xfId="9193"/>
    <cellStyle name="20% - Accent3 8 2" xfId="9194"/>
    <cellStyle name="20% - Accent3 8 20" xfId="9195"/>
    <cellStyle name="20% - Accent3 8 21" xfId="9196"/>
    <cellStyle name="20% - Accent3 8 22" xfId="9197"/>
    <cellStyle name="20% - Accent3 8 23" xfId="9198"/>
    <cellStyle name="20% - Accent3 8 24" xfId="9199"/>
    <cellStyle name="20% - Accent3 8 25" xfId="9200"/>
    <cellStyle name="20% - Accent3 8 26" xfId="9201"/>
    <cellStyle name="20% - Accent3 8 27" xfId="9202"/>
    <cellStyle name="20% - Accent3 8 28" xfId="9203"/>
    <cellStyle name="20% - Accent3 8 29" xfId="9204"/>
    <cellStyle name="20% - Accent3 8 3" xfId="9205"/>
    <cellStyle name="20% - Accent3 8 30" xfId="9206"/>
    <cellStyle name="20% - Accent3 8 31" xfId="9207"/>
    <cellStyle name="20% - Accent3 8 32" xfId="9208"/>
    <cellStyle name="20% - Accent3 8 33" xfId="9209"/>
    <cellStyle name="20% - Accent3 8 34" xfId="9210"/>
    <cellStyle name="20% - Accent3 8 35" xfId="9211"/>
    <cellStyle name="20% - Accent3 8 36" xfId="9212"/>
    <cellStyle name="20% - Accent3 8 37" xfId="9213"/>
    <cellStyle name="20% - Accent3 8 38" xfId="9214"/>
    <cellStyle name="20% - Accent3 8 39" xfId="9215"/>
    <cellStyle name="20% - Accent3 8 4" xfId="9216"/>
    <cellStyle name="20% - Accent3 8 40" xfId="9217"/>
    <cellStyle name="20% - Accent3 8 41" xfId="9218"/>
    <cellStyle name="20% - Accent3 8 42" xfId="9219"/>
    <cellStyle name="20% - Accent3 8 43" xfId="9220"/>
    <cellStyle name="20% - Accent3 8 44" xfId="9221"/>
    <cellStyle name="20% - Accent3 8 45" xfId="9222"/>
    <cellStyle name="20% - Accent3 8 46" xfId="9223"/>
    <cellStyle name="20% - Accent3 8 47" xfId="9224"/>
    <cellStyle name="20% - Accent3 8 48" xfId="9225"/>
    <cellStyle name="20% - Accent3 8 49" xfId="9226"/>
    <cellStyle name="20% - Accent3 8 5" xfId="9227"/>
    <cellStyle name="20% - Accent3 8 50" xfId="9228"/>
    <cellStyle name="20% - Accent3 8 51" xfId="9229"/>
    <cellStyle name="20% - Accent3 8 52" xfId="9230"/>
    <cellStyle name="20% - Accent3 8 53" xfId="9231"/>
    <cellStyle name="20% - Accent3 8 54" xfId="9232"/>
    <cellStyle name="20% - Accent3 8 55" xfId="9233"/>
    <cellStyle name="20% - Accent3 8 56" xfId="9234"/>
    <cellStyle name="20% - Accent3 8 57" xfId="9235"/>
    <cellStyle name="20% - Accent3 8 58" xfId="9236"/>
    <cellStyle name="20% - Accent3 8 59" xfId="9237"/>
    <cellStyle name="20% - Accent3 8 6" xfId="9238"/>
    <cellStyle name="20% - Accent3 8 60" xfId="9239"/>
    <cellStyle name="20% - Accent3 8 61" xfId="9240"/>
    <cellStyle name="20% - Accent3 8 62" xfId="9241"/>
    <cellStyle name="20% - Accent3 8 63" xfId="9242"/>
    <cellStyle name="20% - Accent3 8 64" xfId="9243"/>
    <cellStyle name="20% - Accent3 8 65" xfId="9244"/>
    <cellStyle name="20% - Accent3 8 66" xfId="9245"/>
    <cellStyle name="20% - Accent3 8 67" xfId="9246"/>
    <cellStyle name="20% - Accent3 8 68" xfId="9247"/>
    <cellStyle name="20% - Accent3 8 69" xfId="9248"/>
    <cellStyle name="20% - Accent3 8 7" xfId="9249"/>
    <cellStyle name="20% - Accent3 8 70" xfId="9250"/>
    <cellStyle name="20% - Accent3 8 71" xfId="9251"/>
    <cellStyle name="20% - Accent3 8 72" xfId="9252"/>
    <cellStyle name="20% - Accent3 8 73" xfId="9253"/>
    <cellStyle name="20% - Accent3 8 74" xfId="9254"/>
    <cellStyle name="20% - Accent3 8 75" xfId="9255"/>
    <cellStyle name="20% - Accent3 8 76" xfId="9256"/>
    <cellStyle name="20% - Accent3 8 77" xfId="9257"/>
    <cellStyle name="20% - Accent3 8 78" xfId="9258"/>
    <cellStyle name="20% - Accent3 8 79" xfId="9259"/>
    <cellStyle name="20% - Accent3 8 8" xfId="9260"/>
    <cellStyle name="20% - Accent3 8 80" xfId="9261"/>
    <cellStyle name="20% - Accent3 8 81" xfId="9262"/>
    <cellStyle name="20% - Accent3 8 82" xfId="9263"/>
    <cellStyle name="20% - Accent3 8 83" xfId="9264"/>
    <cellStyle name="20% - Accent3 8 84" xfId="9265"/>
    <cellStyle name="20% - Accent3 8 85" xfId="9266"/>
    <cellStyle name="20% - Accent3 8 86" xfId="9267"/>
    <cellStyle name="20% - Accent3 8 87" xfId="9268"/>
    <cellStyle name="20% - Accent3 8 88" xfId="9269"/>
    <cellStyle name="20% - Accent3 8 89" xfId="9270"/>
    <cellStyle name="20% - Accent3 8 9" xfId="9271"/>
    <cellStyle name="20% - Accent3 8 90" xfId="9272"/>
    <cellStyle name="20% - Accent3 8 91" xfId="9273"/>
    <cellStyle name="20% - Accent3 8 92" xfId="9274"/>
    <cellStyle name="20% - Accent3 8 93" xfId="9275"/>
    <cellStyle name="20% - Accent3 8 94" xfId="9276"/>
    <cellStyle name="20% - Accent3 8 95" xfId="9277"/>
    <cellStyle name="20% - Accent3 8 96" xfId="9278"/>
    <cellStyle name="20% - Accent3 8 97" xfId="9279"/>
    <cellStyle name="20% - Accent3 8 98" xfId="9280"/>
    <cellStyle name="20% - Accent3 8 99" xfId="9281"/>
    <cellStyle name="20% - Accent3 80" xfId="9282"/>
    <cellStyle name="20% - Accent3 81" xfId="9283"/>
    <cellStyle name="20% - Accent3 82" xfId="9284"/>
    <cellStyle name="20% - Accent3 83" xfId="9285"/>
    <cellStyle name="20% - Accent3 84" xfId="9286"/>
    <cellStyle name="20% - Accent3 85" xfId="9287"/>
    <cellStyle name="20% - Accent3 86" xfId="9288"/>
    <cellStyle name="20% - Accent3 87" xfId="9289"/>
    <cellStyle name="20% - Accent3 88" xfId="9290"/>
    <cellStyle name="20% - Accent3 89" xfId="9291"/>
    <cellStyle name="20% - Accent3 9" xfId="9292"/>
    <cellStyle name="20% - Accent3 9 10" xfId="9293"/>
    <cellStyle name="20% - Accent3 9 100" xfId="9294"/>
    <cellStyle name="20% - Accent3 9 101" xfId="9295"/>
    <cellStyle name="20% - Accent3 9 102" xfId="9296"/>
    <cellStyle name="20% - Accent3 9 103" xfId="9297"/>
    <cellStyle name="20% - Accent3 9 104" xfId="9298"/>
    <cellStyle name="20% - Accent3 9 105" xfId="9299"/>
    <cellStyle name="20% - Accent3 9 106" xfId="9300"/>
    <cellStyle name="20% - Accent3 9 107" xfId="9301"/>
    <cellStyle name="20% - Accent3 9 108" xfId="9302"/>
    <cellStyle name="20% - Accent3 9 109" xfId="9303"/>
    <cellStyle name="20% - Accent3 9 11" xfId="9304"/>
    <cellStyle name="20% - Accent3 9 110" xfId="9305"/>
    <cellStyle name="20% - Accent3 9 111" xfId="9306"/>
    <cellStyle name="20% - Accent3 9 112" xfId="9307"/>
    <cellStyle name="20% - Accent3 9 113" xfId="9308"/>
    <cellStyle name="20% - Accent3 9 114" xfId="9309"/>
    <cellStyle name="20% - Accent3 9 115" xfId="9310"/>
    <cellStyle name="20% - Accent3 9 12" xfId="9311"/>
    <cellStyle name="20% - Accent3 9 13" xfId="9312"/>
    <cellStyle name="20% - Accent3 9 14" xfId="9313"/>
    <cellStyle name="20% - Accent3 9 15" xfId="9314"/>
    <cellStyle name="20% - Accent3 9 16" xfId="9315"/>
    <cellStyle name="20% - Accent3 9 17" xfId="9316"/>
    <cellStyle name="20% - Accent3 9 18" xfId="9317"/>
    <cellStyle name="20% - Accent3 9 19" xfId="9318"/>
    <cellStyle name="20% - Accent3 9 2" xfId="9319"/>
    <cellStyle name="20% - Accent3 9 20" xfId="9320"/>
    <cellStyle name="20% - Accent3 9 21" xfId="9321"/>
    <cellStyle name="20% - Accent3 9 22" xfId="9322"/>
    <cellStyle name="20% - Accent3 9 23" xfId="9323"/>
    <cellStyle name="20% - Accent3 9 24" xfId="9324"/>
    <cellStyle name="20% - Accent3 9 25" xfId="9325"/>
    <cellStyle name="20% - Accent3 9 26" xfId="9326"/>
    <cellStyle name="20% - Accent3 9 27" xfId="9327"/>
    <cellStyle name="20% - Accent3 9 28" xfId="9328"/>
    <cellStyle name="20% - Accent3 9 29" xfId="9329"/>
    <cellStyle name="20% - Accent3 9 3" xfId="9330"/>
    <cellStyle name="20% - Accent3 9 30" xfId="9331"/>
    <cellStyle name="20% - Accent3 9 31" xfId="9332"/>
    <cellStyle name="20% - Accent3 9 32" xfId="9333"/>
    <cellStyle name="20% - Accent3 9 33" xfId="9334"/>
    <cellStyle name="20% - Accent3 9 34" xfId="9335"/>
    <cellStyle name="20% - Accent3 9 35" xfId="9336"/>
    <cellStyle name="20% - Accent3 9 36" xfId="9337"/>
    <cellStyle name="20% - Accent3 9 37" xfId="9338"/>
    <cellStyle name="20% - Accent3 9 38" xfId="9339"/>
    <cellStyle name="20% - Accent3 9 39" xfId="9340"/>
    <cellStyle name="20% - Accent3 9 4" xfId="9341"/>
    <cellStyle name="20% - Accent3 9 40" xfId="9342"/>
    <cellStyle name="20% - Accent3 9 41" xfId="9343"/>
    <cellStyle name="20% - Accent3 9 42" xfId="9344"/>
    <cellStyle name="20% - Accent3 9 43" xfId="9345"/>
    <cellStyle name="20% - Accent3 9 44" xfId="9346"/>
    <cellStyle name="20% - Accent3 9 45" xfId="9347"/>
    <cellStyle name="20% - Accent3 9 46" xfId="9348"/>
    <cellStyle name="20% - Accent3 9 47" xfId="9349"/>
    <cellStyle name="20% - Accent3 9 48" xfId="9350"/>
    <cellStyle name="20% - Accent3 9 49" xfId="9351"/>
    <cellStyle name="20% - Accent3 9 5" xfId="9352"/>
    <cellStyle name="20% - Accent3 9 50" xfId="9353"/>
    <cellStyle name="20% - Accent3 9 51" xfId="9354"/>
    <cellStyle name="20% - Accent3 9 52" xfId="9355"/>
    <cellStyle name="20% - Accent3 9 53" xfId="9356"/>
    <cellStyle name="20% - Accent3 9 54" xfId="9357"/>
    <cellStyle name="20% - Accent3 9 55" xfId="9358"/>
    <cellStyle name="20% - Accent3 9 56" xfId="9359"/>
    <cellStyle name="20% - Accent3 9 57" xfId="9360"/>
    <cellStyle name="20% - Accent3 9 58" xfId="9361"/>
    <cellStyle name="20% - Accent3 9 59" xfId="9362"/>
    <cellStyle name="20% - Accent3 9 6" xfId="9363"/>
    <cellStyle name="20% - Accent3 9 60" xfId="9364"/>
    <cellStyle name="20% - Accent3 9 61" xfId="9365"/>
    <cellStyle name="20% - Accent3 9 62" xfId="9366"/>
    <cellStyle name="20% - Accent3 9 63" xfId="9367"/>
    <cellStyle name="20% - Accent3 9 64" xfId="9368"/>
    <cellStyle name="20% - Accent3 9 65" xfId="9369"/>
    <cellStyle name="20% - Accent3 9 66" xfId="9370"/>
    <cellStyle name="20% - Accent3 9 67" xfId="9371"/>
    <cellStyle name="20% - Accent3 9 68" xfId="9372"/>
    <cellStyle name="20% - Accent3 9 69" xfId="9373"/>
    <cellStyle name="20% - Accent3 9 7" xfId="9374"/>
    <cellStyle name="20% - Accent3 9 70" xfId="9375"/>
    <cellStyle name="20% - Accent3 9 71" xfId="9376"/>
    <cellStyle name="20% - Accent3 9 72" xfId="9377"/>
    <cellStyle name="20% - Accent3 9 73" xfId="9378"/>
    <cellStyle name="20% - Accent3 9 74" xfId="9379"/>
    <cellStyle name="20% - Accent3 9 75" xfId="9380"/>
    <cellStyle name="20% - Accent3 9 76" xfId="9381"/>
    <cellStyle name="20% - Accent3 9 77" xfId="9382"/>
    <cellStyle name="20% - Accent3 9 78" xfId="9383"/>
    <cellStyle name="20% - Accent3 9 79" xfId="9384"/>
    <cellStyle name="20% - Accent3 9 8" xfId="9385"/>
    <cellStyle name="20% - Accent3 9 80" xfId="9386"/>
    <cellStyle name="20% - Accent3 9 81" xfId="9387"/>
    <cellStyle name="20% - Accent3 9 82" xfId="9388"/>
    <cellStyle name="20% - Accent3 9 83" xfId="9389"/>
    <cellStyle name="20% - Accent3 9 84" xfId="9390"/>
    <cellStyle name="20% - Accent3 9 85" xfId="9391"/>
    <cellStyle name="20% - Accent3 9 86" xfId="9392"/>
    <cellStyle name="20% - Accent3 9 87" xfId="9393"/>
    <cellStyle name="20% - Accent3 9 88" xfId="9394"/>
    <cellStyle name="20% - Accent3 9 89" xfId="9395"/>
    <cellStyle name="20% - Accent3 9 9" xfId="9396"/>
    <cellStyle name="20% - Accent3 9 90" xfId="9397"/>
    <cellStyle name="20% - Accent3 9 91" xfId="9398"/>
    <cellStyle name="20% - Accent3 9 92" xfId="9399"/>
    <cellStyle name="20% - Accent3 9 93" xfId="9400"/>
    <cellStyle name="20% - Accent3 9 94" xfId="9401"/>
    <cellStyle name="20% - Accent3 9 95" xfId="9402"/>
    <cellStyle name="20% - Accent3 9 96" xfId="9403"/>
    <cellStyle name="20% - Accent3 9 97" xfId="9404"/>
    <cellStyle name="20% - Accent3 9 98" xfId="9405"/>
    <cellStyle name="20% - Accent3 9 99" xfId="9406"/>
    <cellStyle name="20% - Accent3 90" xfId="9407"/>
    <cellStyle name="20% - Accent3 91" xfId="9408"/>
    <cellStyle name="20% - Accent3 92" xfId="9409"/>
    <cellStyle name="20% - Accent3 93" xfId="9410"/>
    <cellStyle name="20% - Accent3 94" xfId="9411"/>
    <cellStyle name="20% - Accent3 95" xfId="9412"/>
    <cellStyle name="20% - Accent3 96" xfId="9413"/>
    <cellStyle name="20% - Accent3 97" xfId="9414"/>
    <cellStyle name="20% - Accent3 98" xfId="9415"/>
    <cellStyle name="20% - Accent3 99" xfId="9416"/>
    <cellStyle name="20% - Accent4" xfId="32" builtinId="42" customBuiltin="1"/>
    <cellStyle name="20% - Accent4 10" xfId="9417"/>
    <cellStyle name="20% - Accent4 10 10" xfId="9418"/>
    <cellStyle name="20% - Accent4 10 100" xfId="9419"/>
    <cellStyle name="20% - Accent4 10 101" xfId="9420"/>
    <cellStyle name="20% - Accent4 10 102" xfId="9421"/>
    <cellStyle name="20% - Accent4 10 103" xfId="9422"/>
    <cellStyle name="20% - Accent4 10 104" xfId="9423"/>
    <cellStyle name="20% - Accent4 10 105" xfId="9424"/>
    <cellStyle name="20% - Accent4 10 106" xfId="9425"/>
    <cellStyle name="20% - Accent4 10 107" xfId="9426"/>
    <cellStyle name="20% - Accent4 10 108" xfId="9427"/>
    <cellStyle name="20% - Accent4 10 109" xfId="9428"/>
    <cellStyle name="20% - Accent4 10 11" xfId="9429"/>
    <cellStyle name="20% - Accent4 10 110" xfId="9430"/>
    <cellStyle name="20% - Accent4 10 111" xfId="9431"/>
    <cellStyle name="20% - Accent4 10 112" xfId="9432"/>
    <cellStyle name="20% - Accent4 10 113" xfId="9433"/>
    <cellStyle name="20% - Accent4 10 114" xfId="9434"/>
    <cellStyle name="20% - Accent4 10 115" xfId="9435"/>
    <cellStyle name="20% - Accent4 10 12" xfId="9436"/>
    <cellStyle name="20% - Accent4 10 13" xfId="9437"/>
    <cellStyle name="20% - Accent4 10 14" xfId="9438"/>
    <cellStyle name="20% - Accent4 10 15" xfId="9439"/>
    <cellStyle name="20% - Accent4 10 16" xfId="9440"/>
    <cellStyle name="20% - Accent4 10 17" xfId="9441"/>
    <cellStyle name="20% - Accent4 10 18" xfId="9442"/>
    <cellStyle name="20% - Accent4 10 19" xfId="9443"/>
    <cellStyle name="20% - Accent4 10 2" xfId="9444"/>
    <cellStyle name="20% - Accent4 10 20" xfId="9445"/>
    <cellStyle name="20% - Accent4 10 21" xfId="9446"/>
    <cellStyle name="20% - Accent4 10 22" xfId="9447"/>
    <cellStyle name="20% - Accent4 10 23" xfId="9448"/>
    <cellStyle name="20% - Accent4 10 24" xfId="9449"/>
    <cellStyle name="20% - Accent4 10 25" xfId="9450"/>
    <cellStyle name="20% - Accent4 10 26" xfId="9451"/>
    <cellStyle name="20% - Accent4 10 27" xfId="9452"/>
    <cellStyle name="20% - Accent4 10 28" xfId="9453"/>
    <cellStyle name="20% - Accent4 10 29" xfId="9454"/>
    <cellStyle name="20% - Accent4 10 3" xfId="9455"/>
    <cellStyle name="20% - Accent4 10 30" xfId="9456"/>
    <cellStyle name="20% - Accent4 10 31" xfId="9457"/>
    <cellStyle name="20% - Accent4 10 32" xfId="9458"/>
    <cellStyle name="20% - Accent4 10 33" xfId="9459"/>
    <cellStyle name="20% - Accent4 10 34" xfId="9460"/>
    <cellStyle name="20% - Accent4 10 35" xfId="9461"/>
    <cellStyle name="20% - Accent4 10 36" xfId="9462"/>
    <cellStyle name="20% - Accent4 10 37" xfId="9463"/>
    <cellStyle name="20% - Accent4 10 38" xfId="9464"/>
    <cellStyle name="20% - Accent4 10 39" xfId="9465"/>
    <cellStyle name="20% - Accent4 10 4" xfId="9466"/>
    <cellStyle name="20% - Accent4 10 40" xfId="9467"/>
    <cellStyle name="20% - Accent4 10 41" xfId="9468"/>
    <cellStyle name="20% - Accent4 10 42" xfId="9469"/>
    <cellStyle name="20% - Accent4 10 43" xfId="9470"/>
    <cellStyle name="20% - Accent4 10 44" xfId="9471"/>
    <cellStyle name="20% - Accent4 10 45" xfId="9472"/>
    <cellStyle name="20% - Accent4 10 46" xfId="9473"/>
    <cellStyle name="20% - Accent4 10 47" xfId="9474"/>
    <cellStyle name="20% - Accent4 10 48" xfId="9475"/>
    <cellStyle name="20% - Accent4 10 49" xfId="9476"/>
    <cellStyle name="20% - Accent4 10 5" xfId="9477"/>
    <cellStyle name="20% - Accent4 10 50" xfId="9478"/>
    <cellStyle name="20% - Accent4 10 51" xfId="9479"/>
    <cellStyle name="20% - Accent4 10 52" xfId="9480"/>
    <cellStyle name="20% - Accent4 10 53" xfId="9481"/>
    <cellStyle name="20% - Accent4 10 54" xfId="9482"/>
    <cellStyle name="20% - Accent4 10 55" xfId="9483"/>
    <cellStyle name="20% - Accent4 10 56" xfId="9484"/>
    <cellStyle name="20% - Accent4 10 57" xfId="9485"/>
    <cellStyle name="20% - Accent4 10 58" xfId="9486"/>
    <cellStyle name="20% - Accent4 10 59" xfId="9487"/>
    <cellStyle name="20% - Accent4 10 6" xfId="9488"/>
    <cellStyle name="20% - Accent4 10 60" xfId="9489"/>
    <cellStyle name="20% - Accent4 10 61" xfId="9490"/>
    <cellStyle name="20% - Accent4 10 62" xfId="9491"/>
    <cellStyle name="20% - Accent4 10 63" xfId="9492"/>
    <cellStyle name="20% - Accent4 10 64" xfId="9493"/>
    <cellStyle name="20% - Accent4 10 65" xfId="9494"/>
    <cellStyle name="20% - Accent4 10 66" xfId="9495"/>
    <cellStyle name="20% - Accent4 10 67" xfId="9496"/>
    <cellStyle name="20% - Accent4 10 68" xfId="9497"/>
    <cellStyle name="20% - Accent4 10 69" xfId="9498"/>
    <cellStyle name="20% - Accent4 10 7" xfId="9499"/>
    <cellStyle name="20% - Accent4 10 70" xfId="9500"/>
    <cellStyle name="20% - Accent4 10 71" xfId="9501"/>
    <cellStyle name="20% - Accent4 10 72" xfId="9502"/>
    <cellStyle name="20% - Accent4 10 73" xfId="9503"/>
    <cellStyle name="20% - Accent4 10 74" xfId="9504"/>
    <cellStyle name="20% - Accent4 10 75" xfId="9505"/>
    <cellStyle name="20% - Accent4 10 76" xfId="9506"/>
    <cellStyle name="20% - Accent4 10 77" xfId="9507"/>
    <cellStyle name="20% - Accent4 10 78" xfId="9508"/>
    <cellStyle name="20% - Accent4 10 79" xfId="9509"/>
    <cellStyle name="20% - Accent4 10 8" xfId="9510"/>
    <cellStyle name="20% - Accent4 10 80" xfId="9511"/>
    <cellStyle name="20% - Accent4 10 81" xfId="9512"/>
    <cellStyle name="20% - Accent4 10 82" xfId="9513"/>
    <cellStyle name="20% - Accent4 10 83" xfId="9514"/>
    <cellStyle name="20% - Accent4 10 84" xfId="9515"/>
    <cellStyle name="20% - Accent4 10 85" xfId="9516"/>
    <cellStyle name="20% - Accent4 10 86" xfId="9517"/>
    <cellStyle name="20% - Accent4 10 87" xfId="9518"/>
    <cellStyle name="20% - Accent4 10 88" xfId="9519"/>
    <cellStyle name="20% - Accent4 10 89" xfId="9520"/>
    <cellStyle name="20% - Accent4 10 9" xfId="9521"/>
    <cellStyle name="20% - Accent4 10 90" xfId="9522"/>
    <cellStyle name="20% - Accent4 10 91" xfId="9523"/>
    <cellStyle name="20% - Accent4 10 92" xfId="9524"/>
    <cellStyle name="20% - Accent4 10 93" xfId="9525"/>
    <cellStyle name="20% - Accent4 10 94" xfId="9526"/>
    <cellStyle name="20% - Accent4 10 95" xfId="9527"/>
    <cellStyle name="20% - Accent4 10 96" xfId="9528"/>
    <cellStyle name="20% - Accent4 10 97" xfId="9529"/>
    <cellStyle name="20% - Accent4 10 98" xfId="9530"/>
    <cellStyle name="20% - Accent4 10 99" xfId="9531"/>
    <cellStyle name="20% - Accent4 100" xfId="9532"/>
    <cellStyle name="20% - Accent4 101" xfId="9533"/>
    <cellStyle name="20% - Accent4 102" xfId="9534"/>
    <cellStyle name="20% - Accent4 103" xfId="9535"/>
    <cellStyle name="20% - Accent4 104" xfId="9536"/>
    <cellStyle name="20% - Accent4 105" xfId="9537"/>
    <cellStyle name="20% - Accent4 106" xfId="9538"/>
    <cellStyle name="20% - Accent4 107" xfId="9539"/>
    <cellStyle name="20% - Accent4 108" xfId="9540"/>
    <cellStyle name="20% - Accent4 109" xfId="9541"/>
    <cellStyle name="20% - Accent4 11" xfId="9542"/>
    <cellStyle name="20% - Accent4 11 10" xfId="9543"/>
    <cellStyle name="20% - Accent4 11 100" xfId="9544"/>
    <cellStyle name="20% - Accent4 11 101" xfId="9545"/>
    <cellStyle name="20% - Accent4 11 102" xfId="9546"/>
    <cellStyle name="20% - Accent4 11 103" xfId="9547"/>
    <cellStyle name="20% - Accent4 11 104" xfId="9548"/>
    <cellStyle name="20% - Accent4 11 105" xfId="9549"/>
    <cellStyle name="20% - Accent4 11 106" xfId="9550"/>
    <cellStyle name="20% - Accent4 11 107" xfId="9551"/>
    <cellStyle name="20% - Accent4 11 108" xfId="9552"/>
    <cellStyle name="20% - Accent4 11 109" xfId="9553"/>
    <cellStyle name="20% - Accent4 11 11" xfId="9554"/>
    <cellStyle name="20% - Accent4 11 110" xfId="9555"/>
    <cellStyle name="20% - Accent4 11 111" xfId="9556"/>
    <cellStyle name="20% - Accent4 11 112" xfId="9557"/>
    <cellStyle name="20% - Accent4 11 113" xfId="9558"/>
    <cellStyle name="20% - Accent4 11 114" xfId="9559"/>
    <cellStyle name="20% - Accent4 11 115" xfId="9560"/>
    <cellStyle name="20% - Accent4 11 12" xfId="9561"/>
    <cellStyle name="20% - Accent4 11 13" xfId="9562"/>
    <cellStyle name="20% - Accent4 11 14" xfId="9563"/>
    <cellStyle name="20% - Accent4 11 15" xfId="9564"/>
    <cellStyle name="20% - Accent4 11 16" xfId="9565"/>
    <cellStyle name="20% - Accent4 11 17" xfId="9566"/>
    <cellStyle name="20% - Accent4 11 18" xfId="9567"/>
    <cellStyle name="20% - Accent4 11 19" xfId="9568"/>
    <cellStyle name="20% - Accent4 11 2" xfId="9569"/>
    <cellStyle name="20% - Accent4 11 20" xfId="9570"/>
    <cellStyle name="20% - Accent4 11 21" xfId="9571"/>
    <cellStyle name="20% - Accent4 11 22" xfId="9572"/>
    <cellStyle name="20% - Accent4 11 23" xfId="9573"/>
    <cellStyle name="20% - Accent4 11 24" xfId="9574"/>
    <cellStyle name="20% - Accent4 11 25" xfId="9575"/>
    <cellStyle name="20% - Accent4 11 26" xfId="9576"/>
    <cellStyle name="20% - Accent4 11 27" xfId="9577"/>
    <cellStyle name="20% - Accent4 11 28" xfId="9578"/>
    <cellStyle name="20% - Accent4 11 29" xfId="9579"/>
    <cellStyle name="20% - Accent4 11 3" xfId="9580"/>
    <cellStyle name="20% - Accent4 11 30" xfId="9581"/>
    <cellStyle name="20% - Accent4 11 31" xfId="9582"/>
    <cellStyle name="20% - Accent4 11 32" xfId="9583"/>
    <cellStyle name="20% - Accent4 11 33" xfId="9584"/>
    <cellStyle name="20% - Accent4 11 34" xfId="9585"/>
    <cellStyle name="20% - Accent4 11 35" xfId="9586"/>
    <cellStyle name="20% - Accent4 11 36" xfId="9587"/>
    <cellStyle name="20% - Accent4 11 37" xfId="9588"/>
    <cellStyle name="20% - Accent4 11 38" xfId="9589"/>
    <cellStyle name="20% - Accent4 11 39" xfId="9590"/>
    <cellStyle name="20% - Accent4 11 4" xfId="9591"/>
    <cellStyle name="20% - Accent4 11 40" xfId="9592"/>
    <cellStyle name="20% - Accent4 11 41" xfId="9593"/>
    <cellStyle name="20% - Accent4 11 42" xfId="9594"/>
    <cellStyle name="20% - Accent4 11 43" xfId="9595"/>
    <cellStyle name="20% - Accent4 11 44" xfId="9596"/>
    <cellStyle name="20% - Accent4 11 45" xfId="9597"/>
    <cellStyle name="20% - Accent4 11 46" xfId="9598"/>
    <cellStyle name="20% - Accent4 11 47" xfId="9599"/>
    <cellStyle name="20% - Accent4 11 48" xfId="9600"/>
    <cellStyle name="20% - Accent4 11 49" xfId="9601"/>
    <cellStyle name="20% - Accent4 11 5" xfId="9602"/>
    <cellStyle name="20% - Accent4 11 50" xfId="9603"/>
    <cellStyle name="20% - Accent4 11 51" xfId="9604"/>
    <cellStyle name="20% - Accent4 11 52" xfId="9605"/>
    <cellStyle name="20% - Accent4 11 53" xfId="9606"/>
    <cellStyle name="20% - Accent4 11 54" xfId="9607"/>
    <cellStyle name="20% - Accent4 11 55" xfId="9608"/>
    <cellStyle name="20% - Accent4 11 56" xfId="9609"/>
    <cellStyle name="20% - Accent4 11 57" xfId="9610"/>
    <cellStyle name="20% - Accent4 11 58" xfId="9611"/>
    <cellStyle name="20% - Accent4 11 59" xfId="9612"/>
    <cellStyle name="20% - Accent4 11 6" xfId="9613"/>
    <cellStyle name="20% - Accent4 11 60" xfId="9614"/>
    <cellStyle name="20% - Accent4 11 61" xfId="9615"/>
    <cellStyle name="20% - Accent4 11 62" xfId="9616"/>
    <cellStyle name="20% - Accent4 11 63" xfId="9617"/>
    <cellStyle name="20% - Accent4 11 64" xfId="9618"/>
    <cellStyle name="20% - Accent4 11 65" xfId="9619"/>
    <cellStyle name="20% - Accent4 11 66" xfId="9620"/>
    <cellStyle name="20% - Accent4 11 67" xfId="9621"/>
    <cellStyle name="20% - Accent4 11 68" xfId="9622"/>
    <cellStyle name="20% - Accent4 11 69" xfId="9623"/>
    <cellStyle name="20% - Accent4 11 7" xfId="9624"/>
    <cellStyle name="20% - Accent4 11 70" xfId="9625"/>
    <cellStyle name="20% - Accent4 11 71" xfId="9626"/>
    <cellStyle name="20% - Accent4 11 72" xfId="9627"/>
    <cellStyle name="20% - Accent4 11 73" xfId="9628"/>
    <cellStyle name="20% - Accent4 11 74" xfId="9629"/>
    <cellStyle name="20% - Accent4 11 75" xfId="9630"/>
    <cellStyle name="20% - Accent4 11 76" xfId="9631"/>
    <cellStyle name="20% - Accent4 11 77" xfId="9632"/>
    <cellStyle name="20% - Accent4 11 78" xfId="9633"/>
    <cellStyle name="20% - Accent4 11 79" xfId="9634"/>
    <cellStyle name="20% - Accent4 11 8" xfId="9635"/>
    <cellStyle name="20% - Accent4 11 80" xfId="9636"/>
    <cellStyle name="20% - Accent4 11 81" xfId="9637"/>
    <cellStyle name="20% - Accent4 11 82" xfId="9638"/>
    <cellStyle name="20% - Accent4 11 83" xfId="9639"/>
    <cellStyle name="20% - Accent4 11 84" xfId="9640"/>
    <cellStyle name="20% - Accent4 11 85" xfId="9641"/>
    <cellStyle name="20% - Accent4 11 86" xfId="9642"/>
    <cellStyle name="20% - Accent4 11 87" xfId="9643"/>
    <cellStyle name="20% - Accent4 11 88" xfId="9644"/>
    <cellStyle name="20% - Accent4 11 89" xfId="9645"/>
    <cellStyle name="20% - Accent4 11 9" xfId="9646"/>
    <cellStyle name="20% - Accent4 11 90" xfId="9647"/>
    <cellStyle name="20% - Accent4 11 91" xfId="9648"/>
    <cellStyle name="20% - Accent4 11 92" xfId="9649"/>
    <cellStyle name="20% - Accent4 11 93" xfId="9650"/>
    <cellStyle name="20% - Accent4 11 94" xfId="9651"/>
    <cellStyle name="20% - Accent4 11 95" xfId="9652"/>
    <cellStyle name="20% - Accent4 11 96" xfId="9653"/>
    <cellStyle name="20% - Accent4 11 97" xfId="9654"/>
    <cellStyle name="20% - Accent4 11 98" xfId="9655"/>
    <cellStyle name="20% - Accent4 11 99" xfId="9656"/>
    <cellStyle name="20% - Accent4 110" xfId="9657"/>
    <cellStyle name="20% - Accent4 111" xfId="9658"/>
    <cellStyle name="20% - Accent4 112" xfId="9659"/>
    <cellStyle name="20% - Accent4 113" xfId="9660"/>
    <cellStyle name="20% - Accent4 114" xfId="9661"/>
    <cellStyle name="20% - Accent4 115" xfId="9662"/>
    <cellStyle name="20% - Accent4 116" xfId="9663"/>
    <cellStyle name="20% - Accent4 117" xfId="9664"/>
    <cellStyle name="20% - Accent4 118" xfId="9665"/>
    <cellStyle name="20% - Accent4 119" xfId="9666"/>
    <cellStyle name="20% - Accent4 12" xfId="9667"/>
    <cellStyle name="20% - Accent4 12 10" xfId="9668"/>
    <cellStyle name="20% - Accent4 12 100" xfId="9669"/>
    <cellStyle name="20% - Accent4 12 101" xfId="9670"/>
    <cellStyle name="20% - Accent4 12 102" xfId="9671"/>
    <cellStyle name="20% - Accent4 12 103" xfId="9672"/>
    <cellStyle name="20% - Accent4 12 104" xfId="9673"/>
    <cellStyle name="20% - Accent4 12 105" xfId="9674"/>
    <cellStyle name="20% - Accent4 12 106" xfId="9675"/>
    <cellStyle name="20% - Accent4 12 107" xfId="9676"/>
    <cellStyle name="20% - Accent4 12 108" xfId="9677"/>
    <cellStyle name="20% - Accent4 12 109" xfId="9678"/>
    <cellStyle name="20% - Accent4 12 11" xfId="9679"/>
    <cellStyle name="20% - Accent4 12 110" xfId="9680"/>
    <cellStyle name="20% - Accent4 12 111" xfId="9681"/>
    <cellStyle name="20% - Accent4 12 112" xfId="9682"/>
    <cellStyle name="20% - Accent4 12 113" xfId="9683"/>
    <cellStyle name="20% - Accent4 12 114" xfId="9684"/>
    <cellStyle name="20% - Accent4 12 115" xfId="9685"/>
    <cellStyle name="20% - Accent4 12 12" xfId="9686"/>
    <cellStyle name="20% - Accent4 12 13" xfId="9687"/>
    <cellStyle name="20% - Accent4 12 14" xfId="9688"/>
    <cellStyle name="20% - Accent4 12 15" xfId="9689"/>
    <cellStyle name="20% - Accent4 12 16" xfId="9690"/>
    <cellStyle name="20% - Accent4 12 17" xfId="9691"/>
    <cellStyle name="20% - Accent4 12 18" xfId="9692"/>
    <cellStyle name="20% - Accent4 12 19" xfId="9693"/>
    <cellStyle name="20% - Accent4 12 2" xfId="9694"/>
    <cellStyle name="20% - Accent4 12 20" xfId="9695"/>
    <cellStyle name="20% - Accent4 12 21" xfId="9696"/>
    <cellStyle name="20% - Accent4 12 22" xfId="9697"/>
    <cellStyle name="20% - Accent4 12 23" xfId="9698"/>
    <cellStyle name="20% - Accent4 12 24" xfId="9699"/>
    <cellStyle name="20% - Accent4 12 25" xfId="9700"/>
    <cellStyle name="20% - Accent4 12 26" xfId="9701"/>
    <cellStyle name="20% - Accent4 12 27" xfId="9702"/>
    <cellStyle name="20% - Accent4 12 28" xfId="9703"/>
    <cellStyle name="20% - Accent4 12 29" xfId="9704"/>
    <cellStyle name="20% - Accent4 12 3" xfId="9705"/>
    <cellStyle name="20% - Accent4 12 30" xfId="9706"/>
    <cellStyle name="20% - Accent4 12 31" xfId="9707"/>
    <cellStyle name="20% - Accent4 12 32" xfId="9708"/>
    <cellStyle name="20% - Accent4 12 33" xfId="9709"/>
    <cellStyle name="20% - Accent4 12 34" xfId="9710"/>
    <cellStyle name="20% - Accent4 12 35" xfId="9711"/>
    <cellStyle name="20% - Accent4 12 36" xfId="9712"/>
    <cellStyle name="20% - Accent4 12 37" xfId="9713"/>
    <cellStyle name="20% - Accent4 12 38" xfId="9714"/>
    <cellStyle name="20% - Accent4 12 39" xfId="9715"/>
    <cellStyle name="20% - Accent4 12 4" xfId="9716"/>
    <cellStyle name="20% - Accent4 12 40" xfId="9717"/>
    <cellStyle name="20% - Accent4 12 41" xfId="9718"/>
    <cellStyle name="20% - Accent4 12 42" xfId="9719"/>
    <cellStyle name="20% - Accent4 12 43" xfId="9720"/>
    <cellStyle name="20% - Accent4 12 44" xfId="9721"/>
    <cellStyle name="20% - Accent4 12 45" xfId="9722"/>
    <cellStyle name="20% - Accent4 12 46" xfId="9723"/>
    <cellStyle name="20% - Accent4 12 47" xfId="9724"/>
    <cellStyle name="20% - Accent4 12 48" xfId="9725"/>
    <cellStyle name="20% - Accent4 12 49" xfId="9726"/>
    <cellStyle name="20% - Accent4 12 5" xfId="9727"/>
    <cellStyle name="20% - Accent4 12 50" xfId="9728"/>
    <cellStyle name="20% - Accent4 12 51" xfId="9729"/>
    <cellStyle name="20% - Accent4 12 52" xfId="9730"/>
    <cellStyle name="20% - Accent4 12 53" xfId="9731"/>
    <cellStyle name="20% - Accent4 12 54" xfId="9732"/>
    <cellStyle name="20% - Accent4 12 55" xfId="9733"/>
    <cellStyle name="20% - Accent4 12 56" xfId="9734"/>
    <cellStyle name="20% - Accent4 12 57" xfId="9735"/>
    <cellStyle name="20% - Accent4 12 58" xfId="9736"/>
    <cellStyle name="20% - Accent4 12 59" xfId="9737"/>
    <cellStyle name="20% - Accent4 12 6" xfId="9738"/>
    <cellStyle name="20% - Accent4 12 60" xfId="9739"/>
    <cellStyle name="20% - Accent4 12 61" xfId="9740"/>
    <cellStyle name="20% - Accent4 12 62" xfId="9741"/>
    <cellStyle name="20% - Accent4 12 63" xfId="9742"/>
    <cellStyle name="20% - Accent4 12 64" xfId="9743"/>
    <cellStyle name="20% - Accent4 12 65" xfId="9744"/>
    <cellStyle name="20% - Accent4 12 66" xfId="9745"/>
    <cellStyle name="20% - Accent4 12 67" xfId="9746"/>
    <cellStyle name="20% - Accent4 12 68" xfId="9747"/>
    <cellStyle name="20% - Accent4 12 69" xfId="9748"/>
    <cellStyle name="20% - Accent4 12 7" xfId="9749"/>
    <cellStyle name="20% - Accent4 12 70" xfId="9750"/>
    <cellStyle name="20% - Accent4 12 71" xfId="9751"/>
    <cellStyle name="20% - Accent4 12 72" xfId="9752"/>
    <cellStyle name="20% - Accent4 12 73" xfId="9753"/>
    <cellStyle name="20% - Accent4 12 74" xfId="9754"/>
    <cellStyle name="20% - Accent4 12 75" xfId="9755"/>
    <cellStyle name="20% - Accent4 12 76" xfId="9756"/>
    <cellStyle name="20% - Accent4 12 77" xfId="9757"/>
    <cellStyle name="20% - Accent4 12 78" xfId="9758"/>
    <cellStyle name="20% - Accent4 12 79" xfId="9759"/>
    <cellStyle name="20% - Accent4 12 8" xfId="9760"/>
    <cellStyle name="20% - Accent4 12 80" xfId="9761"/>
    <cellStyle name="20% - Accent4 12 81" xfId="9762"/>
    <cellStyle name="20% - Accent4 12 82" xfId="9763"/>
    <cellStyle name="20% - Accent4 12 83" xfId="9764"/>
    <cellStyle name="20% - Accent4 12 84" xfId="9765"/>
    <cellStyle name="20% - Accent4 12 85" xfId="9766"/>
    <cellStyle name="20% - Accent4 12 86" xfId="9767"/>
    <cellStyle name="20% - Accent4 12 87" xfId="9768"/>
    <cellStyle name="20% - Accent4 12 88" xfId="9769"/>
    <cellStyle name="20% - Accent4 12 89" xfId="9770"/>
    <cellStyle name="20% - Accent4 12 9" xfId="9771"/>
    <cellStyle name="20% - Accent4 12 90" xfId="9772"/>
    <cellStyle name="20% - Accent4 12 91" xfId="9773"/>
    <cellStyle name="20% - Accent4 12 92" xfId="9774"/>
    <cellStyle name="20% - Accent4 12 93" xfId="9775"/>
    <cellStyle name="20% - Accent4 12 94" xfId="9776"/>
    <cellStyle name="20% - Accent4 12 95" xfId="9777"/>
    <cellStyle name="20% - Accent4 12 96" xfId="9778"/>
    <cellStyle name="20% - Accent4 12 97" xfId="9779"/>
    <cellStyle name="20% - Accent4 12 98" xfId="9780"/>
    <cellStyle name="20% - Accent4 12 99" xfId="9781"/>
    <cellStyle name="20% - Accent4 120" xfId="9782"/>
    <cellStyle name="20% - Accent4 121" xfId="9783"/>
    <cellStyle name="20% - Accent4 122" xfId="9784"/>
    <cellStyle name="20% - Accent4 123" xfId="9785"/>
    <cellStyle name="20% - Accent4 124" xfId="9786"/>
    <cellStyle name="20% - Accent4 125" xfId="9787"/>
    <cellStyle name="20% - Accent4 126" xfId="9788"/>
    <cellStyle name="20% - Accent4 127" xfId="9789"/>
    <cellStyle name="20% - Accent4 128" xfId="9790"/>
    <cellStyle name="20% - Accent4 129" xfId="9791"/>
    <cellStyle name="20% - Accent4 13" xfId="9792"/>
    <cellStyle name="20% - Accent4 13 10" xfId="9793"/>
    <cellStyle name="20% - Accent4 13 100" xfId="9794"/>
    <cellStyle name="20% - Accent4 13 101" xfId="9795"/>
    <cellStyle name="20% - Accent4 13 102" xfId="9796"/>
    <cellStyle name="20% - Accent4 13 103" xfId="9797"/>
    <cellStyle name="20% - Accent4 13 104" xfId="9798"/>
    <cellStyle name="20% - Accent4 13 105" xfId="9799"/>
    <cellStyle name="20% - Accent4 13 106" xfId="9800"/>
    <cellStyle name="20% - Accent4 13 107" xfId="9801"/>
    <cellStyle name="20% - Accent4 13 108" xfId="9802"/>
    <cellStyle name="20% - Accent4 13 109" xfId="9803"/>
    <cellStyle name="20% - Accent4 13 11" xfId="9804"/>
    <cellStyle name="20% - Accent4 13 110" xfId="9805"/>
    <cellStyle name="20% - Accent4 13 111" xfId="9806"/>
    <cellStyle name="20% - Accent4 13 112" xfId="9807"/>
    <cellStyle name="20% - Accent4 13 113" xfId="9808"/>
    <cellStyle name="20% - Accent4 13 114" xfId="9809"/>
    <cellStyle name="20% - Accent4 13 115" xfId="9810"/>
    <cellStyle name="20% - Accent4 13 12" xfId="9811"/>
    <cellStyle name="20% - Accent4 13 13" xfId="9812"/>
    <cellStyle name="20% - Accent4 13 14" xfId="9813"/>
    <cellStyle name="20% - Accent4 13 15" xfId="9814"/>
    <cellStyle name="20% - Accent4 13 16" xfId="9815"/>
    <cellStyle name="20% - Accent4 13 17" xfId="9816"/>
    <cellStyle name="20% - Accent4 13 18" xfId="9817"/>
    <cellStyle name="20% - Accent4 13 19" xfId="9818"/>
    <cellStyle name="20% - Accent4 13 2" xfId="9819"/>
    <cellStyle name="20% - Accent4 13 20" xfId="9820"/>
    <cellStyle name="20% - Accent4 13 21" xfId="9821"/>
    <cellStyle name="20% - Accent4 13 22" xfId="9822"/>
    <cellStyle name="20% - Accent4 13 23" xfId="9823"/>
    <cellStyle name="20% - Accent4 13 24" xfId="9824"/>
    <cellStyle name="20% - Accent4 13 25" xfId="9825"/>
    <cellStyle name="20% - Accent4 13 26" xfId="9826"/>
    <cellStyle name="20% - Accent4 13 27" xfId="9827"/>
    <cellStyle name="20% - Accent4 13 28" xfId="9828"/>
    <cellStyle name="20% - Accent4 13 29" xfId="9829"/>
    <cellStyle name="20% - Accent4 13 3" xfId="9830"/>
    <cellStyle name="20% - Accent4 13 30" xfId="9831"/>
    <cellStyle name="20% - Accent4 13 31" xfId="9832"/>
    <cellStyle name="20% - Accent4 13 32" xfId="9833"/>
    <cellStyle name="20% - Accent4 13 33" xfId="9834"/>
    <cellStyle name="20% - Accent4 13 34" xfId="9835"/>
    <cellStyle name="20% - Accent4 13 35" xfId="9836"/>
    <cellStyle name="20% - Accent4 13 36" xfId="9837"/>
    <cellStyle name="20% - Accent4 13 37" xfId="9838"/>
    <cellStyle name="20% - Accent4 13 38" xfId="9839"/>
    <cellStyle name="20% - Accent4 13 39" xfId="9840"/>
    <cellStyle name="20% - Accent4 13 4" xfId="9841"/>
    <cellStyle name="20% - Accent4 13 40" xfId="9842"/>
    <cellStyle name="20% - Accent4 13 41" xfId="9843"/>
    <cellStyle name="20% - Accent4 13 42" xfId="9844"/>
    <cellStyle name="20% - Accent4 13 43" xfId="9845"/>
    <cellStyle name="20% - Accent4 13 44" xfId="9846"/>
    <cellStyle name="20% - Accent4 13 45" xfId="9847"/>
    <cellStyle name="20% - Accent4 13 46" xfId="9848"/>
    <cellStyle name="20% - Accent4 13 47" xfId="9849"/>
    <cellStyle name="20% - Accent4 13 48" xfId="9850"/>
    <cellStyle name="20% - Accent4 13 49" xfId="9851"/>
    <cellStyle name="20% - Accent4 13 5" xfId="9852"/>
    <cellStyle name="20% - Accent4 13 50" xfId="9853"/>
    <cellStyle name="20% - Accent4 13 51" xfId="9854"/>
    <cellStyle name="20% - Accent4 13 52" xfId="9855"/>
    <cellStyle name="20% - Accent4 13 53" xfId="9856"/>
    <cellStyle name="20% - Accent4 13 54" xfId="9857"/>
    <cellStyle name="20% - Accent4 13 55" xfId="9858"/>
    <cellStyle name="20% - Accent4 13 56" xfId="9859"/>
    <cellStyle name="20% - Accent4 13 57" xfId="9860"/>
    <cellStyle name="20% - Accent4 13 58" xfId="9861"/>
    <cellStyle name="20% - Accent4 13 59" xfId="9862"/>
    <cellStyle name="20% - Accent4 13 6" xfId="9863"/>
    <cellStyle name="20% - Accent4 13 60" xfId="9864"/>
    <cellStyle name="20% - Accent4 13 61" xfId="9865"/>
    <cellStyle name="20% - Accent4 13 62" xfId="9866"/>
    <cellStyle name="20% - Accent4 13 63" xfId="9867"/>
    <cellStyle name="20% - Accent4 13 64" xfId="9868"/>
    <cellStyle name="20% - Accent4 13 65" xfId="9869"/>
    <cellStyle name="20% - Accent4 13 66" xfId="9870"/>
    <cellStyle name="20% - Accent4 13 67" xfId="9871"/>
    <cellStyle name="20% - Accent4 13 68" xfId="9872"/>
    <cellStyle name="20% - Accent4 13 69" xfId="9873"/>
    <cellStyle name="20% - Accent4 13 7" xfId="9874"/>
    <cellStyle name="20% - Accent4 13 70" xfId="9875"/>
    <cellStyle name="20% - Accent4 13 71" xfId="9876"/>
    <cellStyle name="20% - Accent4 13 72" xfId="9877"/>
    <cellStyle name="20% - Accent4 13 73" xfId="9878"/>
    <cellStyle name="20% - Accent4 13 74" xfId="9879"/>
    <cellStyle name="20% - Accent4 13 75" xfId="9880"/>
    <cellStyle name="20% - Accent4 13 76" xfId="9881"/>
    <cellStyle name="20% - Accent4 13 77" xfId="9882"/>
    <cellStyle name="20% - Accent4 13 78" xfId="9883"/>
    <cellStyle name="20% - Accent4 13 79" xfId="9884"/>
    <cellStyle name="20% - Accent4 13 8" xfId="9885"/>
    <cellStyle name="20% - Accent4 13 80" xfId="9886"/>
    <cellStyle name="20% - Accent4 13 81" xfId="9887"/>
    <cellStyle name="20% - Accent4 13 82" xfId="9888"/>
    <cellStyle name="20% - Accent4 13 83" xfId="9889"/>
    <cellStyle name="20% - Accent4 13 84" xfId="9890"/>
    <cellStyle name="20% - Accent4 13 85" xfId="9891"/>
    <cellStyle name="20% - Accent4 13 86" xfId="9892"/>
    <cellStyle name="20% - Accent4 13 87" xfId="9893"/>
    <cellStyle name="20% - Accent4 13 88" xfId="9894"/>
    <cellStyle name="20% - Accent4 13 89" xfId="9895"/>
    <cellStyle name="20% - Accent4 13 9" xfId="9896"/>
    <cellStyle name="20% - Accent4 13 90" xfId="9897"/>
    <cellStyle name="20% - Accent4 13 91" xfId="9898"/>
    <cellStyle name="20% - Accent4 13 92" xfId="9899"/>
    <cellStyle name="20% - Accent4 13 93" xfId="9900"/>
    <cellStyle name="20% - Accent4 13 94" xfId="9901"/>
    <cellStyle name="20% - Accent4 13 95" xfId="9902"/>
    <cellStyle name="20% - Accent4 13 96" xfId="9903"/>
    <cellStyle name="20% - Accent4 13 97" xfId="9904"/>
    <cellStyle name="20% - Accent4 13 98" xfId="9905"/>
    <cellStyle name="20% - Accent4 13 99" xfId="9906"/>
    <cellStyle name="20% - Accent4 130" xfId="9907"/>
    <cellStyle name="20% - Accent4 131" xfId="9908"/>
    <cellStyle name="20% - Accent4 132" xfId="9909"/>
    <cellStyle name="20% - Accent4 133" xfId="9910"/>
    <cellStyle name="20% - Accent4 134" xfId="9911"/>
    <cellStyle name="20% - Accent4 135" xfId="9912"/>
    <cellStyle name="20% - Accent4 136" xfId="9913"/>
    <cellStyle name="20% - Accent4 137" xfId="9914"/>
    <cellStyle name="20% - Accent4 138" xfId="9915"/>
    <cellStyle name="20% - Accent4 139" xfId="9916"/>
    <cellStyle name="20% - Accent4 14" xfId="9917"/>
    <cellStyle name="20% - Accent4 14 10" xfId="9918"/>
    <cellStyle name="20% - Accent4 14 100" xfId="9919"/>
    <cellStyle name="20% - Accent4 14 101" xfId="9920"/>
    <cellStyle name="20% - Accent4 14 102" xfId="9921"/>
    <cellStyle name="20% - Accent4 14 103" xfId="9922"/>
    <cellStyle name="20% - Accent4 14 104" xfId="9923"/>
    <cellStyle name="20% - Accent4 14 105" xfId="9924"/>
    <cellStyle name="20% - Accent4 14 106" xfId="9925"/>
    <cellStyle name="20% - Accent4 14 107" xfId="9926"/>
    <cellStyle name="20% - Accent4 14 108" xfId="9927"/>
    <cellStyle name="20% - Accent4 14 109" xfId="9928"/>
    <cellStyle name="20% - Accent4 14 11" xfId="9929"/>
    <cellStyle name="20% - Accent4 14 110" xfId="9930"/>
    <cellStyle name="20% - Accent4 14 111" xfId="9931"/>
    <cellStyle name="20% - Accent4 14 112" xfId="9932"/>
    <cellStyle name="20% - Accent4 14 113" xfId="9933"/>
    <cellStyle name="20% - Accent4 14 114" xfId="9934"/>
    <cellStyle name="20% - Accent4 14 115" xfId="9935"/>
    <cellStyle name="20% - Accent4 14 12" xfId="9936"/>
    <cellStyle name="20% - Accent4 14 13" xfId="9937"/>
    <cellStyle name="20% - Accent4 14 14" xfId="9938"/>
    <cellStyle name="20% - Accent4 14 15" xfId="9939"/>
    <cellStyle name="20% - Accent4 14 16" xfId="9940"/>
    <cellStyle name="20% - Accent4 14 17" xfId="9941"/>
    <cellStyle name="20% - Accent4 14 18" xfId="9942"/>
    <cellStyle name="20% - Accent4 14 19" xfId="9943"/>
    <cellStyle name="20% - Accent4 14 2" xfId="9944"/>
    <cellStyle name="20% - Accent4 14 20" xfId="9945"/>
    <cellStyle name="20% - Accent4 14 21" xfId="9946"/>
    <cellStyle name="20% - Accent4 14 22" xfId="9947"/>
    <cellStyle name="20% - Accent4 14 23" xfId="9948"/>
    <cellStyle name="20% - Accent4 14 24" xfId="9949"/>
    <cellStyle name="20% - Accent4 14 25" xfId="9950"/>
    <cellStyle name="20% - Accent4 14 26" xfId="9951"/>
    <cellStyle name="20% - Accent4 14 27" xfId="9952"/>
    <cellStyle name="20% - Accent4 14 28" xfId="9953"/>
    <cellStyle name="20% - Accent4 14 29" xfId="9954"/>
    <cellStyle name="20% - Accent4 14 3" xfId="9955"/>
    <cellStyle name="20% - Accent4 14 30" xfId="9956"/>
    <cellStyle name="20% - Accent4 14 31" xfId="9957"/>
    <cellStyle name="20% - Accent4 14 32" xfId="9958"/>
    <cellStyle name="20% - Accent4 14 33" xfId="9959"/>
    <cellStyle name="20% - Accent4 14 34" xfId="9960"/>
    <cellStyle name="20% - Accent4 14 35" xfId="9961"/>
    <cellStyle name="20% - Accent4 14 36" xfId="9962"/>
    <cellStyle name="20% - Accent4 14 37" xfId="9963"/>
    <cellStyle name="20% - Accent4 14 38" xfId="9964"/>
    <cellStyle name="20% - Accent4 14 39" xfId="9965"/>
    <cellStyle name="20% - Accent4 14 4" xfId="9966"/>
    <cellStyle name="20% - Accent4 14 40" xfId="9967"/>
    <cellStyle name="20% - Accent4 14 41" xfId="9968"/>
    <cellStyle name="20% - Accent4 14 42" xfId="9969"/>
    <cellStyle name="20% - Accent4 14 43" xfId="9970"/>
    <cellStyle name="20% - Accent4 14 44" xfId="9971"/>
    <cellStyle name="20% - Accent4 14 45" xfId="9972"/>
    <cellStyle name="20% - Accent4 14 46" xfId="9973"/>
    <cellStyle name="20% - Accent4 14 47" xfId="9974"/>
    <cellStyle name="20% - Accent4 14 48" xfId="9975"/>
    <cellStyle name="20% - Accent4 14 49" xfId="9976"/>
    <cellStyle name="20% - Accent4 14 5" xfId="9977"/>
    <cellStyle name="20% - Accent4 14 50" xfId="9978"/>
    <cellStyle name="20% - Accent4 14 51" xfId="9979"/>
    <cellStyle name="20% - Accent4 14 52" xfId="9980"/>
    <cellStyle name="20% - Accent4 14 53" xfId="9981"/>
    <cellStyle name="20% - Accent4 14 54" xfId="9982"/>
    <cellStyle name="20% - Accent4 14 55" xfId="9983"/>
    <cellStyle name="20% - Accent4 14 56" xfId="9984"/>
    <cellStyle name="20% - Accent4 14 57" xfId="9985"/>
    <cellStyle name="20% - Accent4 14 58" xfId="9986"/>
    <cellStyle name="20% - Accent4 14 59" xfId="9987"/>
    <cellStyle name="20% - Accent4 14 6" xfId="9988"/>
    <cellStyle name="20% - Accent4 14 60" xfId="9989"/>
    <cellStyle name="20% - Accent4 14 61" xfId="9990"/>
    <cellStyle name="20% - Accent4 14 62" xfId="9991"/>
    <cellStyle name="20% - Accent4 14 63" xfId="9992"/>
    <cellStyle name="20% - Accent4 14 64" xfId="9993"/>
    <cellStyle name="20% - Accent4 14 65" xfId="9994"/>
    <cellStyle name="20% - Accent4 14 66" xfId="9995"/>
    <cellStyle name="20% - Accent4 14 67" xfId="9996"/>
    <cellStyle name="20% - Accent4 14 68" xfId="9997"/>
    <cellStyle name="20% - Accent4 14 69" xfId="9998"/>
    <cellStyle name="20% - Accent4 14 7" xfId="9999"/>
    <cellStyle name="20% - Accent4 14 70" xfId="10000"/>
    <cellStyle name="20% - Accent4 14 71" xfId="10001"/>
    <cellStyle name="20% - Accent4 14 72" xfId="10002"/>
    <cellStyle name="20% - Accent4 14 73" xfId="10003"/>
    <cellStyle name="20% - Accent4 14 74" xfId="10004"/>
    <cellStyle name="20% - Accent4 14 75" xfId="10005"/>
    <cellStyle name="20% - Accent4 14 76" xfId="10006"/>
    <cellStyle name="20% - Accent4 14 77" xfId="10007"/>
    <cellStyle name="20% - Accent4 14 78" xfId="10008"/>
    <cellStyle name="20% - Accent4 14 79" xfId="10009"/>
    <cellStyle name="20% - Accent4 14 8" xfId="10010"/>
    <cellStyle name="20% - Accent4 14 80" xfId="10011"/>
    <cellStyle name="20% - Accent4 14 81" xfId="10012"/>
    <cellStyle name="20% - Accent4 14 82" xfId="10013"/>
    <cellStyle name="20% - Accent4 14 83" xfId="10014"/>
    <cellStyle name="20% - Accent4 14 84" xfId="10015"/>
    <cellStyle name="20% - Accent4 14 85" xfId="10016"/>
    <cellStyle name="20% - Accent4 14 86" xfId="10017"/>
    <cellStyle name="20% - Accent4 14 87" xfId="10018"/>
    <cellStyle name="20% - Accent4 14 88" xfId="10019"/>
    <cellStyle name="20% - Accent4 14 89" xfId="10020"/>
    <cellStyle name="20% - Accent4 14 9" xfId="10021"/>
    <cellStyle name="20% - Accent4 14 90" xfId="10022"/>
    <cellStyle name="20% - Accent4 14 91" xfId="10023"/>
    <cellStyle name="20% - Accent4 14 92" xfId="10024"/>
    <cellStyle name="20% - Accent4 14 93" xfId="10025"/>
    <cellStyle name="20% - Accent4 14 94" xfId="10026"/>
    <cellStyle name="20% - Accent4 14 95" xfId="10027"/>
    <cellStyle name="20% - Accent4 14 96" xfId="10028"/>
    <cellStyle name="20% - Accent4 14 97" xfId="10029"/>
    <cellStyle name="20% - Accent4 14 98" xfId="10030"/>
    <cellStyle name="20% - Accent4 14 99" xfId="10031"/>
    <cellStyle name="20% - Accent4 140" xfId="10032"/>
    <cellStyle name="20% - Accent4 141" xfId="10033"/>
    <cellStyle name="20% - Accent4 142" xfId="10034"/>
    <cellStyle name="20% - Accent4 143" xfId="10035"/>
    <cellStyle name="20% - Accent4 144" xfId="10036"/>
    <cellStyle name="20% - Accent4 145" xfId="10037"/>
    <cellStyle name="20% - Accent4 146" xfId="10038"/>
    <cellStyle name="20% - Accent4 147" xfId="10039"/>
    <cellStyle name="20% - Accent4 148" xfId="10040"/>
    <cellStyle name="20% - Accent4 149" xfId="10041"/>
    <cellStyle name="20% - Accent4 15" xfId="10042"/>
    <cellStyle name="20% - Accent4 15 10" xfId="10043"/>
    <cellStyle name="20% - Accent4 15 100" xfId="10044"/>
    <cellStyle name="20% - Accent4 15 101" xfId="10045"/>
    <cellStyle name="20% - Accent4 15 102" xfId="10046"/>
    <cellStyle name="20% - Accent4 15 103" xfId="10047"/>
    <cellStyle name="20% - Accent4 15 104" xfId="10048"/>
    <cellStyle name="20% - Accent4 15 105" xfId="10049"/>
    <cellStyle name="20% - Accent4 15 106" xfId="10050"/>
    <cellStyle name="20% - Accent4 15 107" xfId="10051"/>
    <cellStyle name="20% - Accent4 15 108" xfId="10052"/>
    <cellStyle name="20% - Accent4 15 109" xfId="10053"/>
    <cellStyle name="20% - Accent4 15 11" xfId="10054"/>
    <cellStyle name="20% - Accent4 15 110" xfId="10055"/>
    <cellStyle name="20% - Accent4 15 111" xfId="10056"/>
    <cellStyle name="20% - Accent4 15 112" xfId="10057"/>
    <cellStyle name="20% - Accent4 15 113" xfId="10058"/>
    <cellStyle name="20% - Accent4 15 114" xfId="10059"/>
    <cellStyle name="20% - Accent4 15 115" xfId="10060"/>
    <cellStyle name="20% - Accent4 15 12" xfId="10061"/>
    <cellStyle name="20% - Accent4 15 13" xfId="10062"/>
    <cellStyle name="20% - Accent4 15 14" xfId="10063"/>
    <cellStyle name="20% - Accent4 15 15" xfId="10064"/>
    <cellStyle name="20% - Accent4 15 16" xfId="10065"/>
    <cellStyle name="20% - Accent4 15 17" xfId="10066"/>
    <cellStyle name="20% - Accent4 15 18" xfId="10067"/>
    <cellStyle name="20% - Accent4 15 19" xfId="10068"/>
    <cellStyle name="20% - Accent4 15 2" xfId="10069"/>
    <cellStyle name="20% - Accent4 15 20" xfId="10070"/>
    <cellStyle name="20% - Accent4 15 21" xfId="10071"/>
    <cellStyle name="20% - Accent4 15 22" xfId="10072"/>
    <cellStyle name="20% - Accent4 15 23" xfId="10073"/>
    <cellStyle name="20% - Accent4 15 24" xfId="10074"/>
    <cellStyle name="20% - Accent4 15 25" xfId="10075"/>
    <cellStyle name="20% - Accent4 15 26" xfId="10076"/>
    <cellStyle name="20% - Accent4 15 27" xfId="10077"/>
    <cellStyle name="20% - Accent4 15 28" xfId="10078"/>
    <cellStyle name="20% - Accent4 15 29" xfId="10079"/>
    <cellStyle name="20% - Accent4 15 3" xfId="10080"/>
    <cellStyle name="20% - Accent4 15 30" xfId="10081"/>
    <cellStyle name="20% - Accent4 15 31" xfId="10082"/>
    <cellStyle name="20% - Accent4 15 32" xfId="10083"/>
    <cellStyle name="20% - Accent4 15 33" xfId="10084"/>
    <cellStyle name="20% - Accent4 15 34" xfId="10085"/>
    <cellStyle name="20% - Accent4 15 35" xfId="10086"/>
    <cellStyle name="20% - Accent4 15 36" xfId="10087"/>
    <cellStyle name="20% - Accent4 15 37" xfId="10088"/>
    <cellStyle name="20% - Accent4 15 38" xfId="10089"/>
    <cellStyle name="20% - Accent4 15 39" xfId="10090"/>
    <cellStyle name="20% - Accent4 15 4" xfId="10091"/>
    <cellStyle name="20% - Accent4 15 40" xfId="10092"/>
    <cellStyle name="20% - Accent4 15 41" xfId="10093"/>
    <cellStyle name="20% - Accent4 15 42" xfId="10094"/>
    <cellStyle name="20% - Accent4 15 43" xfId="10095"/>
    <cellStyle name="20% - Accent4 15 44" xfId="10096"/>
    <cellStyle name="20% - Accent4 15 45" xfId="10097"/>
    <cellStyle name="20% - Accent4 15 46" xfId="10098"/>
    <cellStyle name="20% - Accent4 15 47" xfId="10099"/>
    <cellStyle name="20% - Accent4 15 48" xfId="10100"/>
    <cellStyle name="20% - Accent4 15 49" xfId="10101"/>
    <cellStyle name="20% - Accent4 15 5" xfId="10102"/>
    <cellStyle name="20% - Accent4 15 50" xfId="10103"/>
    <cellStyle name="20% - Accent4 15 51" xfId="10104"/>
    <cellStyle name="20% - Accent4 15 52" xfId="10105"/>
    <cellStyle name="20% - Accent4 15 53" xfId="10106"/>
    <cellStyle name="20% - Accent4 15 54" xfId="10107"/>
    <cellStyle name="20% - Accent4 15 55" xfId="10108"/>
    <cellStyle name="20% - Accent4 15 56" xfId="10109"/>
    <cellStyle name="20% - Accent4 15 57" xfId="10110"/>
    <cellStyle name="20% - Accent4 15 58" xfId="10111"/>
    <cellStyle name="20% - Accent4 15 59" xfId="10112"/>
    <cellStyle name="20% - Accent4 15 6" xfId="10113"/>
    <cellStyle name="20% - Accent4 15 60" xfId="10114"/>
    <cellStyle name="20% - Accent4 15 61" xfId="10115"/>
    <cellStyle name="20% - Accent4 15 62" xfId="10116"/>
    <cellStyle name="20% - Accent4 15 63" xfId="10117"/>
    <cellStyle name="20% - Accent4 15 64" xfId="10118"/>
    <cellStyle name="20% - Accent4 15 65" xfId="10119"/>
    <cellStyle name="20% - Accent4 15 66" xfId="10120"/>
    <cellStyle name="20% - Accent4 15 67" xfId="10121"/>
    <cellStyle name="20% - Accent4 15 68" xfId="10122"/>
    <cellStyle name="20% - Accent4 15 69" xfId="10123"/>
    <cellStyle name="20% - Accent4 15 7" xfId="10124"/>
    <cellStyle name="20% - Accent4 15 70" xfId="10125"/>
    <cellStyle name="20% - Accent4 15 71" xfId="10126"/>
    <cellStyle name="20% - Accent4 15 72" xfId="10127"/>
    <cellStyle name="20% - Accent4 15 73" xfId="10128"/>
    <cellStyle name="20% - Accent4 15 74" xfId="10129"/>
    <cellStyle name="20% - Accent4 15 75" xfId="10130"/>
    <cellStyle name="20% - Accent4 15 76" xfId="10131"/>
    <cellStyle name="20% - Accent4 15 77" xfId="10132"/>
    <cellStyle name="20% - Accent4 15 78" xfId="10133"/>
    <cellStyle name="20% - Accent4 15 79" xfId="10134"/>
    <cellStyle name="20% - Accent4 15 8" xfId="10135"/>
    <cellStyle name="20% - Accent4 15 80" xfId="10136"/>
    <cellStyle name="20% - Accent4 15 81" xfId="10137"/>
    <cellStyle name="20% - Accent4 15 82" xfId="10138"/>
    <cellStyle name="20% - Accent4 15 83" xfId="10139"/>
    <cellStyle name="20% - Accent4 15 84" xfId="10140"/>
    <cellStyle name="20% - Accent4 15 85" xfId="10141"/>
    <cellStyle name="20% - Accent4 15 86" xfId="10142"/>
    <cellStyle name="20% - Accent4 15 87" xfId="10143"/>
    <cellStyle name="20% - Accent4 15 88" xfId="10144"/>
    <cellStyle name="20% - Accent4 15 89" xfId="10145"/>
    <cellStyle name="20% - Accent4 15 9" xfId="10146"/>
    <cellStyle name="20% - Accent4 15 90" xfId="10147"/>
    <cellStyle name="20% - Accent4 15 91" xfId="10148"/>
    <cellStyle name="20% - Accent4 15 92" xfId="10149"/>
    <cellStyle name="20% - Accent4 15 93" xfId="10150"/>
    <cellStyle name="20% - Accent4 15 94" xfId="10151"/>
    <cellStyle name="20% - Accent4 15 95" xfId="10152"/>
    <cellStyle name="20% - Accent4 15 96" xfId="10153"/>
    <cellStyle name="20% - Accent4 15 97" xfId="10154"/>
    <cellStyle name="20% - Accent4 15 98" xfId="10155"/>
    <cellStyle name="20% - Accent4 15 99" xfId="10156"/>
    <cellStyle name="20% - Accent4 150" xfId="10157"/>
    <cellStyle name="20% - Accent4 151" xfId="10158"/>
    <cellStyle name="20% - Accent4 152" xfId="10159"/>
    <cellStyle name="20% - Accent4 153" xfId="10160"/>
    <cellStyle name="20% - Accent4 154" xfId="10161"/>
    <cellStyle name="20% - Accent4 155" xfId="10162"/>
    <cellStyle name="20% - Accent4 156" xfId="10163"/>
    <cellStyle name="20% - Accent4 157" xfId="10164"/>
    <cellStyle name="20% - Accent4 158" xfId="10165"/>
    <cellStyle name="20% - Accent4 159" xfId="10166"/>
    <cellStyle name="20% - Accent4 16" xfId="10167"/>
    <cellStyle name="20% - Accent4 16 10" xfId="10168"/>
    <cellStyle name="20% - Accent4 16 100" xfId="10169"/>
    <cellStyle name="20% - Accent4 16 101" xfId="10170"/>
    <cellStyle name="20% - Accent4 16 102" xfId="10171"/>
    <cellStyle name="20% - Accent4 16 103" xfId="10172"/>
    <cellStyle name="20% - Accent4 16 104" xfId="10173"/>
    <cellStyle name="20% - Accent4 16 105" xfId="10174"/>
    <cellStyle name="20% - Accent4 16 106" xfId="10175"/>
    <cellStyle name="20% - Accent4 16 107" xfId="10176"/>
    <cellStyle name="20% - Accent4 16 108" xfId="10177"/>
    <cellStyle name="20% - Accent4 16 109" xfId="10178"/>
    <cellStyle name="20% - Accent4 16 11" xfId="10179"/>
    <cellStyle name="20% - Accent4 16 110" xfId="10180"/>
    <cellStyle name="20% - Accent4 16 111" xfId="10181"/>
    <cellStyle name="20% - Accent4 16 112" xfId="10182"/>
    <cellStyle name="20% - Accent4 16 113" xfId="10183"/>
    <cellStyle name="20% - Accent4 16 114" xfId="10184"/>
    <cellStyle name="20% - Accent4 16 115" xfId="10185"/>
    <cellStyle name="20% - Accent4 16 12" xfId="10186"/>
    <cellStyle name="20% - Accent4 16 13" xfId="10187"/>
    <cellStyle name="20% - Accent4 16 14" xfId="10188"/>
    <cellStyle name="20% - Accent4 16 15" xfId="10189"/>
    <cellStyle name="20% - Accent4 16 16" xfId="10190"/>
    <cellStyle name="20% - Accent4 16 17" xfId="10191"/>
    <cellStyle name="20% - Accent4 16 18" xfId="10192"/>
    <cellStyle name="20% - Accent4 16 19" xfId="10193"/>
    <cellStyle name="20% - Accent4 16 2" xfId="10194"/>
    <cellStyle name="20% - Accent4 16 20" xfId="10195"/>
    <cellStyle name="20% - Accent4 16 21" xfId="10196"/>
    <cellStyle name="20% - Accent4 16 22" xfId="10197"/>
    <cellStyle name="20% - Accent4 16 23" xfId="10198"/>
    <cellStyle name="20% - Accent4 16 24" xfId="10199"/>
    <cellStyle name="20% - Accent4 16 25" xfId="10200"/>
    <cellStyle name="20% - Accent4 16 26" xfId="10201"/>
    <cellStyle name="20% - Accent4 16 27" xfId="10202"/>
    <cellStyle name="20% - Accent4 16 28" xfId="10203"/>
    <cellStyle name="20% - Accent4 16 29" xfId="10204"/>
    <cellStyle name="20% - Accent4 16 3" xfId="10205"/>
    <cellStyle name="20% - Accent4 16 30" xfId="10206"/>
    <cellStyle name="20% - Accent4 16 31" xfId="10207"/>
    <cellStyle name="20% - Accent4 16 32" xfId="10208"/>
    <cellStyle name="20% - Accent4 16 33" xfId="10209"/>
    <cellStyle name="20% - Accent4 16 34" xfId="10210"/>
    <cellStyle name="20% - Accent4 16 35" xfId="10211"/>
    <cellStyle name="20% - Accent4 16 36" xfId="10212"/>
    <cellStyle name="20% - Accent4 16 37" xfId="10213"/>
    <cellStyle name="20% - Accent4 16 38" xfId="10214"/>
    <cellStyle name="20% - Accent4 16 39" xfId="10215"/>
    <cellStyle name="20% - Accent4 16 4" xfId="10216"/>
    <cellStyle name="20% - Accent4 16 40" xfId="10217"/>
    <cellStyle name="20% - Accent4 16 41" xfId="10218"/>
    <cellStyle name="20% - Accent4 16 42" xfId="10219"/>
    <cellStyle name="20% - Accent4 16 43" xfId="10220"/>
    <cellStyle name="20% - Accent4 16 44" xfId="10221"/>
    <cellStyle name="20% - Accent4 16 45" xfId="10222"/>
    <cellStyle name="20% - Accent4 16 46" xfId="10223"/>
    <cellStyle name="20% - Accent4 16 47" xfId="10224"/>
    <cellStyle name="20% - Accent4 16 48" xfId="10225"/>
    <cellStyle name="20% - Accent4 16 49" xfId="10226"/>
    <cellStyle name="20% - Accent4 16 5" xfId="10227"/>
    <cellStyle name="20% - Accent4 16 50" xfId="10228"/>
    <cellStyle name="20% - Accent4 16 51" xfId="10229"/>
    <cellStyle name="20% - Accent4 16 52" xfId="10230"/>
    <cellStyle name="20% - Accent4 16 53" xfId="10231"/>
    <cellStyle name="20% - Accent4 16 54" xfId="10232"/>
    <cellStyle name="20% - Accent4 16 55" xfId="10233"/>
    <cellStyle name="20% - Accent4 16 56" xfId="10234"/>
    <cellStyle name="20% - Accent4 16 57" xfId="10235"/>
    <cellStyle name="20% - Accent4 16 58" xfId="10236"/>
    <cellStyle name="20% - Accent4 16 59" xfId="10237"/>
    <cellStyle name="20% - Accent4 16 6" xfId="10238"/>
    <cellStyle name="20% - Accent4 16 60" xfId="10239"/>
    <cellStyle name="20% - Accent4 16 61" xfId="10240"/>
    <cellStyle name="20% - Accent4 16 62" xfId="10241"/>
    <cellStyle name="20% - Accent4 16 63" xfId="10242"/>
    <cellStyle name="20% - Accent4 16 64" xfId="10243"/>
    <cellStyle name="20% - Accent4 16 65" xfId="10244"/>
    <cellStyle name="20% - Accent4 16 66" xfId="10245"/>
    <cellStyle name="20% - Accent4 16 67" xfId="10246"/>
    <cellStyle name="20% - Accent4 16 68" xfId="10247"/>
    <cellStyle name="20% - Accent4 16 69" xfId="10248"/>
    <cellStyle name="20% - Accent4 16 7" xfId="10249"/>
    <cellStyle name="20% - Accent4 16 70" xfId="10250"/>
    <cellStyle name="20% - Accent4 16 71" xfId="10251"/>
    <cellStyle name="20% - Accent4 16 72" xfId="10252"/>
    <cellStyle name="20% - Accent4 16 73" xfId="10253"/>
    <cellStyle name="20% - Accent4 16 74" xfId="10254"/>
    <cellStyle name="20% - Accent4 16 75" xfId="10255"/>
    <cellStyle name="20% - Accent4 16 76" xfId="10256"/>
    <cellStyle name="20% - Accent4 16 77" xfId="10257"/>
    <cellStyle name="20% - Accent4 16 78" xfId="10258"/>
    <cellStyle name="20% - Accent4 16 79" xfId="10259"/>
    <cellStyle name="20% - Accent4 16 8" xfId="10260"/>
    <cellStyle name="20% - Accent4 16 80" xfId="10261"/>
    <cellStyle name="20% - Accent4 16 81" xfId="10262"/>
    <cellStyle name="20% - Accent4 16 82" xfId="10263"/>
    <cellStyle name="20% - Accent4 16 83" xfId="10264"/>
    <cellStyle name="20% - Accent4 16 84" xfId="10265"/>
    <cellStyle name="20% - Accent4 16 85" xfId="10266"/>
    <cellStyle name="20% - Accent4 16 86" xfId="10267"/>
    <cellStyle name="20% - Accent4 16 87" xfId="10268"/>
    <cellStyle name="20% - Accent4 16 88" xfId="10269"/>
    <cellStyle name="20% - Accent4 16 89" xfId="10270"/>
    <cellStyle name="20% - Accent4 16 9" xfId="10271"/>
    <cellStyle name="20% - Accent4 16 90" xfId="10272"/>
    <cellStyle name="20% - Accent4 16 91" xfId="10273"/>
    <cellStyle name="20% - Accent4 16 92" xfId="10274"/>
    <cellStyle name="20% - Accent4 16 93" xfId="10275"/>
    <cellStyle name="20% - Accent4 16 94" xfId="10276"/>
    <cellStyle name="20% - Accent4 16 95" xfId="10277"/>
    <cellStyle name="20% - Accent4 16 96" xfId="10278"/>
    <cellStyle name="20% - Accent4 16 97" xfId="10279"/>
    <cellStyle name="20% - Accent4 16 98" xfId="10280"/>
    <cellStyle name="20% - Accent4 16 99" xfId="10281"/>
    <cellStyle name="20% - Accent4 160" xfId="10282"/>
    <cellStyle name="20% - Accent4 161" xfId="10283"/>
    <cellStyle name="20% - Accent4 162" xfId="10284"/>
    <cellStyle name="20% - Accent4 163" xfId="10285"/>
    <cellStyle name="20% - Accent4 164" xfId="10286"/>
    <cellStyle name="20% - Accent4 165" xfId="10287"/>
    <cellStyle name="20% - Accent4 166" xfId="10288"/>
    <cellStyle name="20% - Accent4 167" xfId="10289"/>
    <cellStyle name="20% - Accent4 168" xfId="10290"/>
    <cellStyle name="20% - Accent4 17" xfId="10291"/>
    <cellStyle name="20% - Accent4 17 10" xfId="10292"/>
    <cellStyle name="20% - Accent4 17 100" xfId="10293"/>
    <cellStyle name="20% - Accent4 17 101" xfId="10294"/>
    <cellStyle name="20% - Accent4 17 102" xfId="10295"/>
    <cellStyle name="20% - Accent4 17 103" xfId="10296"/>
    <cellStyle name="20% - Accent4 17 104" xfId="10297"/>
    <cellStyle name="20% - Accent4 17 105" xfId="10298"/>
    <cellStyle name="20% - Accent4 17 106" xfId="10299"/>
    <cellStyle name="20% - Accent4 17 107" xfId="10300"/>
    <cellStyle name="20% - Accent4 17 108" xfId="10301"/>
    <cellStyle name="20% - Accent4 17 109" xfId="10302"/>
    <cellStyle name="20% - Accent4 17 11" xfId="10303"/>
    <cellStyle name="20% - Accent4 17 110" xfId="10304"/>
    <cellStyle name="20% - Accent4 17 111" xfId="10305"/>
    <cellStyle name="20% - Accent4 17 112" xfId="10306"/>
    <cellStyle name="20% - Accent4 17 113" xfId="10307"/>
    <cellStyle name="20% - Accent4 17 114" xfId="10308"/>
    <cellStyle name="20% - Accent4 17 115" xfId="10309"/>
    <cellStyle name="20% - Accent4 17 12" xfId="10310"/>
    <cellStyle name="20% - Accent4 17 13" xfId="10311"/>
    <cellStyle name="20% - Accent4 17 14" xfId="10312"/>
    <cellStyle name="20% - Accent4 17 15" xfId="10313"/>
    <cellStyle name="20% - Accent4 17 16" xfId="10314"/>
    <cellStyle name="20% - Accent4 17 17" xfId="10315"/>
    <cellStyle name="20% - Accent4 17 18" xfId="10316"/>
    <cellStyle name="20% - Accent4 17 19" xfId="10317"/>
    <cellStyle name="20% - Accent4 17 2" xfId="10318"/>
    <cellStyle name="20% - Accent4 17 20" xfId="10319"/>
    <cellStyle name="20% - Accent4 17 21" xfId="10320"/>
    <cellStyle name="20% - Accent4 17 22" xfId="10321"/>
    <cellStyle name="20% - Accent4 17 23" xfId="10322"/>
    <cellStyle name="20% - Accent4 17 24" xfId="10323"/>
    <cellStyle name="20% - Accent4 17 25" xfId="10324"/>
    <cellStyle name="20% - Accent4 17 26" xfId="10325"/>
    <cellStyle name="20% - Accent4 17 27" xfId="10326"/>
    <cellStyle name="20% - Accent4 17 28" xfId="10327"/>
    <cellStyle name="20% - Accent4 17 29" xfId="10328"/>
    <cellStyle name="20% - Accent4 17 3" xfId="10329"/>
    <cellStyle name="20% - Accent4 17 30" xfId="10330"/>
    <cellStyle name="20% - Accent4 17 31" xfId="10331"/>
    <cellStyle name="20% - Accent4 17 32" xfId="10332"/>
    <cellStyle name="20% - Accent4 17 33" xfId="10333"/>
    <cellStyle name="20% - Accent4 17 34" xfId="10334"/>
    <cellStyle name="20% - Accent4 17 35" xfId="10335"/>
    <cellStyle name="20% - Accent4 17 36" xfId="10336"/>
    <cellStyle name="20% - Accent4 17 37" xfId="10337"/>
    <cellStyle name="20% - Accent4 17 38" xfId="10338"/>
    <cellStyle name="20% - Accent4 17 39" xfId="10339"/>
    <cellStyle name="20% - Accent4 17 4" xfId="10340"/>
    <cellStyle name="20% - Accent4 17 40" xfId="10341"/>
    <cellStyle name="20% - Accent4 17 41" xfId="10342"/>
    <cellStyle name="20% - Accent4 17 42" xfId="10343"/>
    <cellStyle name="20% - Accent4 17 43" xfId="10344"/>
    <cellStyle name="20% - Accent4 17 44" xfId="10345"/>
    <cellStyle name="20% - Accent4 17 45" xfId="10346"/>
    <cellStyle name="20% - Accent4 17 46" xfId="10347"/>
    <cellStyle name="20% - Accent4 17 47" xfId="10348"/>
    <cellStyle name="20% - Accent4 17 48" xfId="10349"/>
    <cellStyle name="20% - Accent4 17 49" xfId="10350"/>
    <cellStyle name="20% - Accent4 17 5" xfId="10351"/>
    <cellStyle name="20% - Accent4 17 50" xfId="10352"/>
    <cellStyle name="20% - Accent4 17 51" xfId="10353"/>
    <cellStyle name="20% - Accent4 17 52" xfId="10354"/>
    <cellStyle name="20% - Accent4 17 53" xfId="10355"/>
    <cellStyle name="20% - Accent4 17 54" xfId="10356"/>
    <cellStyle name="20% - Accent4 17 55" xfId="10357"/>
    <cellStyle name="20% - Accent4 17 56" xfId="10358"/>
    <cellStyle name="20% - Accent4 17 57" xfId="10359"/>
    <cellStyle name="20% - Accent4 17 58" xfId="10360"/>
    <cellStyle name="20% - Accent4 17 59" xfId="10361"/>
    <cellStyle name="20% - Accent4 17 6" xfId="10362"/>
    <cellStyle name="20% - Accent4 17 60" xfId="10363"/>
    <cellStyle name="20% - Accent4 17 61" xfId="10364"/>
    <cellStyle name="20% - Accent4 17 62" xfId="10365"/>
    <cellStyle name="20% - Accent4 17 63" xfId="10366"/>
    <cellStyle name="20% - Accent4 17 64" xfId="10367"/>
    <cellStyle name="20% - Accent4 17 65" xfId="10368"/>
    <cellStyle name="20% - Accent4 17 66" xfId="10369"/>
    <cellStyle name="20% - Accent4 17 67" xfId="10370"/>
    <cellStyle name="20% - Accent4 17 68" xfId="10371"/>
    <cellStyle name="20% - Accent4 17 69" xfId="10372"/>
    <cellStyle name="20% - Accent4 17 7" xfId="10373"/>
    <cellStyle name="20% - Accent4 17 70" xfId="10374"/>
    <cellStyle name="20% - Accent4 17 71" xfId="10375"/>
    <cellStyle name="20% - Accent4 17 72" xfId="10376"/>
    <cellStyle name="20% - Accent4 17 73" xfId="10377"/>
    <cellStyle name="20% - Accent4 17 74" xfId="10378"/>
    <cellStyle name="20% - Accent4 17 75" xfId="10379"/>
    <cellStyle name="20% - Accent4 17 76" xfId="10380"/>
    <cellStyle name="20% - Accent4 17 77" xfId="10381"/>
    <cellStyle name="20% - Accent4 17 78" xfId="10382"/>
    <cellStyle name="20% - Accent4 17 79" xfId="10383"/>
    <cellStyle name="20% - Accent4 17 8" xfId="10384"/>
    <cellStyle name="20% - Accent4 17 80" xfId="10385"/>
    <cellStyle name="20% - Accent4 17 81" xfId="10386"/>
    <cellStyle name="20% - Accent4 17 82" xfId="10387"/>
    <cellStyle name="20% - Accent4 17 83" xfId="10388"/>
    <cellStyle name="20% - Accent4 17 84" xfId="10389"/>
    <cellStyle name="20% - Accent4 17 85" xfId="10390"/>
    <cellStyle name="20% - Accent4 17 86" xfId="10391"/>
    <cellStyle name="20% - Accent4 17 87" xfId="10392"/>
    <cellStyle name="20% - Accent4 17 88" xfId="10393"/>
    <cellStyle name="20% - Accent4 17 89" xfId="10394"/>
    <cellStyle name="20% - Accent4 17 9" xfId="10395"/>
    <cellStyle name="20% - Accent4 17 90" xfId="10396"/>
    <cellStyle name="20% - Accent4 17 91" xfId="10397"/>
    <cellStyle name="20% - Accent4 17 92" xfId="10398"/>
    <cellStyle name="20% - Accent4 17 93" xfId="10399"/>
    <cellStyle name="20% - Accent4 17 94" xfId="10400"/>
    <cellStyle name="20% - Accent4 17 95" xfId="10401"/>
    <cellStyle name="20% - Accent4 17 96" xfId="10402"/>
    <cellStyle name="20% - Accent4 17 97" xfId="10403"/>
    <cellStyle name="20% - Accent4 17 98" xfId="10404"/>
    <cellStyle name="20% - Accent4 17 99" xfId="10405"/>
    <cellStyle name="20% - Accent4 18" xfId="10406"/>
    <cellStyle name="20% - Accent4 18 10" xfId="10407"/>
    <cellStyle name="20% - Accent4 18 100" xfId="10408"/>
    <cellStyle name="20% - Accent4 18 101" xfId="10409"/>
    <cellStyle name="20% - Accent4 18 102" xfId="10410"/>
    <cellStyle name="20% - Accent4 18 103" xfId="10411"/>
    <cellStyle name="20% - Accent4 18 104" xfId="10412"/>
    <cellStyle name="20% - Accent4 18 105" xfId="10413"/>
    <cellStyle name="20% - Accent4 18 106" xfId="10414"/>
    <cellStyle name="20% - Accent4 18 107" xfId="10415"/>
    <cellStyle name="20% - Accent4 18 108" xfId="10416"/>
    <cellStyle name="20% - Accent4 18 109" xfId="10417"/>
    <cellStyle name="20% - Accent4 18 11" xfId="10418"/>
    <cellStyle name="20% - Accent4 18 110" xfId="10419"/>
    <cellStyle name="20% - Accent4 18 111" xfId="10420"/>
    <cellStyle name="20% - Accent4 18 112" xfId="10421"/>
    <cellStyle name="20% - Accent4 18 113" xfId="10422"/>
    <cellStyle name="20% - Accent4 18 114" xfId="10423"/>
    <cellStyle name="20% - Accent4 18 115" xfId="10424"/>
    <cellStyle name="20% - Accent4 18 12" xfId="10425"/>
    <cellStyle name="20% - Accent4 18 13" xfId="10426"/>
    <cellStyle name="20% - Accent4 18 14" xfId="10427"/>
    <cellStyle name="20% - Accent4 18 15" xfId="10428"/>
    <cellStyle name="20% - Accent4 18 16" xfId="10429"/>
    <cellStyle name="20% - Accent4 18 17" xfId="10430"/>
    <cellStyle name="20% - Accent4 18 18" xfId="10431"/>
    <cellStyle name="20% - Accent4 18 19" xfId="10432"/>
    <cellStyle name="20% - Accent4 18 2" xfId="10433"/>
    <cellStyle name="20% - Accent4 18 20" xfId="10434"/>
    <cellStyle name="20% - Accent4 18 21" xfId="10435"/>
    <cellStyle name="20% - Accent4 18 22" xfId="10436"/>
    <cellStyle name="20% - Accent4 18 23" xfId="10437"/>
    <cellStyle name="20% - Accent4 18 24" xfId="10438"/>
    <cellStyle name="20% - Accent4 18 25" xfId="10439"/>
    <cellStyle name="20% - Accent4 18 26" xfId="10440"/>
    <cellStyle name="20% - Accent4 18 27" xfId="10441"/>
    <cellStyle name="20% - Accent4 18 28" xfId="10442"/>
    <cellStyle name="20% - Accent4 18 29" xfId="10443"/>
    <cellStyle name="20% - Accent4 18 3" xfId="10444"/>
    <cellStyle name="20% - Accent4 18 30" xfId="10445"/>
    <cellStyle name="20% - Accent4 18 31" xfId="10446"/>
    <cellStyle name="20% - Accent4 18 32" xfId="10447"/>
    <cellStyle name="20% - Accent4 18 33" xfId="10448"/>
    <cellStyle name="20% - Accent4 18 34" xfId="10449"/>
    <cellStyle name="20% - Accent4 18 35" xfId="10450"/>
    <cellStyle name="20% - Accent4 18 36" xfId="10451"/>
    <cellStyle name="20% - Accent4 18 37" xfId="10452"/>
    <cellStyle name="20% - Accent4 18 38" xfId="10453"/>
    <cellStyle name="20% - Accent4 18 39" xfId="10454"/>
    <cellStyle name="20% - Accent4 18 4" xfId="10455"/>
    <cellStyle name="20% - Accent4 18 40" xfId="10456"/>
    <cellStyle name="20% - Accent4 18 41" xfId="10457"/>
    <cellStyle name="20% - Accent4 18 42" xfId="10458"/>
    <cellStyle name="20% - Accent4 18 43" xfId="10459"/>
    <cellStyle name="20% - Accent4 18 44" xfId="10460"/>
    <cellStyle name="20% - Accent4 18 45" xfId="10461"/>
    <cellStyle name="20% - Accent4 18 46" xfId="10462"/>
    <cellStyle name="20% - Accent4 18 47" xfId="10463"/>
    <cellStyle name="20% - Accent4 18 48" xfId="10464"/>
    <cellStyle name="20% - Accent4 18 49" xfId="10465"/>
    <cellStyle name="20% - Accent4 18 5" xfId="10466"/>
    <cellStyle name="20% - Accent4 18 50" xfId="10467"/>
    <cellStyle name="20% - Accent4 18 51" xfId="10468"/>
    <cellStyle name="20% - Accent4 18 52" xfId="10469"/>
    <cellStyle name="20% - Accent4 18 53" xfId="10470"/>
    <cellStyle name="20% - Accent4 18 54" xfId="10471"/>
    <cellStyle name="20% - Accent4 18 55" xfId="10472"/>
    <cellStyle name="20% - Accent4 18 56" xfId="10473"/>
    <cellStyle name="20% - Accent4 18 57" xfId="10474"/>
    <cellStyle name="20% - Accent4 18 58" xfId="10475"/>
    <cellStyle name="20% - Accent4 18 59" xfId="10476"/>
    <cellStyle name="20% - Accent4 18 6" xfId="10477"/>
    <cellStyle name="20% - Accent4 18 60" xfId="10478"/>
    <cellStyle name="20% - Accent4 18 61" xfId="10479"/>
    <cellStyle name="20% - Accent4 18 62" xfId="10480"/>
    <cellStyle name="20% - Accent4 18 63" xfId="10481"/>
    <cellStyle name="20% - Accent4 18 64" xfId="10482"/>
    <cellStyle name="20% - Accent4 18 65" xfId="10483"/>
    <cellStyle name="20% - Accent4 18 66" xfId="10484"/>
    <cellStyle name="20% - Accent4 18 67" xfId="10485"/>
    <cellStyle name="20% - Accent4 18 68" xfId="10486"/>
    <cellStyle name="20% - Accent4 18 69" xfId="10487"/>
    <cellStyle name="20% - Accent4 18 7" xfId="10488"/>
    <cellStyle name="20% - Accent4 18 70" xfId="10489"/>
    <cellStyle name="20% - Accent4 18 71" xfId="10490"/>
    <cellStyle name="20% - Accent4 18 72" xfId="10491"/>
    <cellStyle name="20% - Accent4 18 73" xfId="10492"/>
    <cellStyle name="20% - Accent4 18 74" xfId="10493"/>
    <cellStyle name="20% - Accent4 18 75" xfId="10494"/>
    <cellStyle name="20% - Accent4 18 76" xfId="10495"/>
    <cellStyle name="20% - Accent4 18 77" xfId="10496"/>
    <cellStyle name="20% - Accent4 18 78" xfId="10497"/>
    <cellStyle name="20% - Accent4 18 79" xfId="10498"/>
    <cellStyle name="20% - Accent4 18 8" xfId="10499"/>
    <cellStyle name="20% - Accent4 18 80" xfId="10500"/>
    <cellStyle name="20% - Accent4 18 81" xfId="10501"/>
    <cellStyle name="20% - Accent4 18 82" xfId="10502"/>
    <cellStyle name="20% - Accent4 18 83" xfId="10503"/>
    <cellStyle name="20% - Accent4 18 84" xfId="10504"/>
    <cellStyle name="20% - Accent4 18 85" xfId="10505"/>
    <cellStyle name="20% - Accent4 18 86" xfId="10506"/>
    <cellStyle name="20% - Accent4 18 87" xfId="10507"/>
    <cellStyle name="20% - Accent4 18 88" xfId="10508"/>
    <cellStyle name="20% - Accent4 18 89" xfId="10509"/>
    <cellStyle name="20% - Accent4 18 9" xfId="10510"/>
    <cellStyle name="20% - Accent4 18 90" xfId="10511"/>
    <cellStyle name="20% - Accent4 18 91" xfId="10512"/>
    <cellStyle name="20% - Accent4 18 92" xfId="10513"/>
    <cellStyle name="20% - Accent4 18 93" xfId="10514"/>
    <cellStyle name="20% - Accent4 18 94" xfId="10515"/>
    <cellStyle name="20% - Accent4 18 95" xfId="10516"/>
    <cellStyle name="20% - Accent4 18 96" xfId="10517"/>
    <cellStyle name="20% - Accent4 18 97" xfId="10518"/>
    <cellStyle name="20% - Accent4 18 98" xfId="10519"/>
    <cellStyle name="20% - Accent4 18 99" xfId="10520"/>
    <cellStyle name="20% - Accent4 19" xfId="10521"/>
    <cellStyle name="20% - Accent4 19 10" xfId="10522"/>
    <cellStyle name="20% - Accent4 19 100" xfId="10523"/>
    <cellStyle name="20% - Accent4 19 101" xfId="10524"/>
    <cellStyle name="20% - Accent4 19 102" xfId="10525"/>
    <cellStyle name="20% - Accent4 19 103" xfId="10526"/>
    <cellStyle name="20% - Accent4 19 104" xfId="10527"/>
    <cellStyle name="20% - Accent4 19 105" xfId="10528"/>
    <cellStyle name="20% - Accent4 19 106" xfId="10529"/>
    <cellStyle name="20% - Accent4 19 107" xfId="10530"/>
    <cellStyle name="20% - Accent4 19 108" xfId="10531"/>
    <cellStyle name="20% - Accent4 19 109" xfId="10532"/>
    <cellStyle name="20% - Accent4 19 11" xfId="10533"/>
    <cellStyle name="20% - Accent4 19 110" xfId="10534"/>
    <cellStyle name="20% - Accent4 19 111" xfId="10535"/>
    <cellStyle name="20% - Accent4 19 112" xfId="10536"/>
    <cellStyle name="20% - Accent4 19 113" xfId="10537"/>
    <cellStyle name="20% - Accent4 19 114" xfId="10538"/>
    <cellStyle name="20% - Accent4 19 115" xfId="10539"/>
    <cellStyle name="20% - Accent4 19 12" xfId="10540"/>
    <cellStyle name="20% - Accent4 19 13" xfId="10541"/>
    <cellStyle name="20% - Accent4 19 14" xfId="10542"/>
    <cellStyle name="20% - Accent4 19 15" xfId="10543"/>
    <cellStyle name="20% - Accent4 19 16" xfId="10544"/>
    <cellStyle name="20% - Accent4 19 17" xfId="10545"/>
    <cellStyle name="20% - Accent4 19 18" xfId="10546"/>
    <cellStyle name="20% - Accent4 19 19" xfId="10547"/>
    <cellStyle name="20% - Accent4 19 2" xfId="10548"/>
    <cellStyle name="20% - Accent4 19 20" xfId="10549"/>
    <cellStyle name="20% - Accent4 19 21" xfId="10550"/>
    <cellStyle name="20% - Accent4 19 22" xfId="10551"/>
    <cellStyle name="20% - Accent4 19 23" xfId="10552"/>
    <cellStyle name="20% - Accent4 19 24" xfId="10553"/>
    <cellStyle name="20% - Accent4 19 25" xfId="10554"/>
    <cellStyle name="20% - Accent4 19 26" xfId="10555"/>
    <cellStyle name="20% - Accent4 19 27" xfId="10556"/>
    <cellStyle name="20% - Accent4 19 28" xfId="10557"/>
    <cellStyle name="20% - Accent4 19 29" xfId="10558"/>
    <cellStyle name="20% - Accent4 19 3" xfId="10559"/>
    <cellStyle name="20% - Accent4 19 30" xfId="10560"/>
    <cellStyle name="20% - Accent4 19 31" xfId="10561"/>
    <cellStyle name="20% - Accent4 19 32" xfId="10562"/>
    <cellStyle name="20% - Accent4 19 33" xfId="10563"/>
    <cellStyle name="20% - Accent4 19 34" xfId="10564"/>
    <cellStyle name="20% - Accent4 19 35" xfId="10565"/>
    <cellStyle name="20% - Accent4 19 36" xfId="10566"/>
    <cellStyle name="20% - Accent4 19 37" xfId="10567"/>
    <cellStyle name="20% - Accent4 19 38" xfId="10568"/>
    <cellStyle name="20% - Accent4 19 39" xfId="10569"/>
    <cellStyle name="20% - Accent4 19 4" xfId="10570"/>
    <cellStyle name="20% - Accent4 19 40" xfId="10571"/>
    <cellStyle name="20% - Accent4 19 41" xfId="10572"/>
    <cellStyle name="20% - Accent4 19 42" xfId="10573"/>
    <cellStyle name="20% - Accent4 19 43" xfId="10574"/>
    <cellStyle name="20% - Accent4 19 44" xfId="10575"/>
    <cellStyle name="20% - Accent4 19 45" xfId="10576"/>
    <cellStyle name="20% - Accent4 19 46" xfId="10577"/>
    <cellStyle name="20% - Accent4 19 47" xfId="10578"/>
    <cellStyle name="20% - Accent4 19 48" xfId="10579"/>
    <cellStyle name="20% - Accent4 19 49" xfId="10580"/>
    <cellStyle name="20% - Accent4 19 5" xfId="10581"/>
    <cellStyle name="20% - Accent4 19 50" xfId="10582"/>
    <cellStyle name="20% - Accent4 19 51" xfId="10583"/>
    <cellStyle name="20% - Accent4 19 52" xfId="10584"/>
    <cellStyle name="20% - Accent4 19 53" xfId="10585"/>
    <cellStyle name="20% - Accent4 19 54" xfId="10586"/>
    <cellStyle name="20% - Accent4 19 55" xfId="10587"/>
    <cellStyle name="20% - Accent4 19 56" xfId="10588"/>
    <cellStyle name="20% - Accent4 19 57" xfId="10589"/>
    <cellStyle name="20% - Accent4 19 58" xfId="10590"/>
    <cellStyle name="20% - Accent4 19 59" xfId="10591"/>
    <cellStyle name="20% - Accent4 19 6" xfId="10592"/>
    <cellStyle name="20% - Accent4 19 60" xfId="10593"/>
    <cellStyle name="20% - Accent4 19 61" xfId="10594"/>
    <cellStyle name="20% - Accent4 19 62" xfId="10595"/>
    <cellStyle name="20% - Accent4 19 63" xfId="10596"/>
    <cellStyle name="20% - Accent4 19 64" xfId="10597"/>
    <cellStyle name="20% - Accent4 19 65" xfId="10598"/>
    <cellStyle name="20% - Accent4 19 66" xfId="10599"/>
    <cellStyle name="20% - Accent4 19 67" xfId="10600"/>
    <cellStyle name="20% - Accent4 19 68" xfId="10601"/>
    <cellStyle name="20% - Accent4 19 69" xfId="10602"/>
    <cellStyle name="20% - Accent4 19 7" xfId="10603"/>
    <cellStyle name="20% - Accent4 19 70" xfId="10604"/>
    <cellStyle name="20% - Accent4 19 71" xfId="10605"/>
    <cellStyle name="20% - Accent4 19 72" xfId="10606"/>
    <cellStyle name="20% - Accent4 19 73" xfId="10607"/>
    <cellStyle name="20% - Accent4 19 74" xfId="10608"/>
    <cellStyle name="20% - Accent4 19 75" xfId="10609"/>
    <cellStyle name="20% - Accent4 19 76" xfId="10610"/>
    <cellStyle name="20% - Accent4 19 77" xfId="10611"/>
    <cellStyle name="20% - Accent4 19 78" xfId="10612"/>
    <cellStyle name="20% - Accent4 19 79" xfId="10613"/>
    <cellStyle name="20% - Accent4 19 8" xfId="10614"/>
    <cellStyle name="20% - Accent4 19 80" xfId="10615"/>
    <cellStyle name="20% - Accent4 19 81" xfId="10616"/>
    <cellStyle name="20% - Accent4 19 82" xfId="10617"/>
    <cellStyle name="20% - Accent4 19 83" xfId="10618"/>
    <cellStyle name="20% - Accent4 19 84" xfId="10619"/>
    <cellStyle name="20% - Accent4 19 85" xfId="10620"/>
    <cellStyle name="20% - Accent4 19 86" xfId="10621"/>
    <cellStyle name="20% - Accent4 19 87" xfId="10622"/>
    <cellStyle name="20% - Accent4 19 88" xfId="10623"/>
    <cellStyle name="20% - Accent4 19 89" xfId="10624"/>
    <cellStyle name="20% - Accent4 19 9" xfId="10625"/>
    <cellStyle name="20% - Accent4 19 90" xfId="10626"/>
    <cellStyle name="20% - Accent4 19 91" xfId="10627"/>
    <cellStyle name="20% - Accent4 19 92" xfId="10628"/>
    <cellStyle name="20% - Accent4 19 93" xfId="10629"/>
    <cellStyle name="20% - Accent4 19 94" xfId="10630"/>
    <cellStyle name="20% - Accent4 19 95" xfId="10631"/>
    <cellStyle name="20% - Accent4 19 96" xfId="10632"/>
    <cellStyle name="20% - Accent4 19 97" xfId="10633"/>
    <cellStyle name="20% - Accent4 19 98" xfId="10634"/>
    <cellStyle name="20% - Accent4 19 99" xfId="10635"/>
    <cellStyle name="20% - Accent4 2" xfId="66"/>
    <cellStyle name="20% - Accent4 2 10" xfId="10636"/>
    <cellStyle name="20% - Accent4 2 100" xfId="10637"/>
    <cellStyle name="20% - Accent4 2 101" xfId="10638"/>
    <cellStyle name="20% - Accent4 2 102" xfId="10639"/>
    <cellStyle name="20% - Accent4 2 103" xfId="10640"/>
    <cellStyle name="20% - Accent4 2 104" xfId="10641"/>
    <cellStyle name="20% - Accent4 2 105" xfId="10642"/>
    <cellStyle name="20% - Accent4 2 106" xfId="10643"/>
    <cellStyle name="20% - Accent4 2 107" xfId="10644"/>
    <cellStyle name="20% - Accent4 2 108" xfId="10645"/>
    <cellStyle name="20% - Accent4 2 109" xfId="10646"/>
    <cellStyle name="20% - Accent4 2 11" xfId="10647"/>
    <cellStyle name="20% - Accent4 2 110" xfId="10648"/>
    <cellStyle name="20% - Accent4 2 111" xfId="10649"/>
    <cellStyle name="20% - Accent4 2 112" xfId="10650"/>
    <cellStyle name="20% - Accent4 2 113" xfId="10651"/>
    <cellStyle name="20% - Accent4 2 114" xfId="10652"/>
    <cellStyle name="20% - Accent4 2 115" xfId="10653"/>
    <cellStyle name="20% - Accent4 2 116" xfId="10654"/>
    <cellStyle name="20% - Accent4 2 117" xfId="10655"/>
    <cellStyle name="20% - Accent4 2 118" xfId="10656"/>
    <cellStyle name="20% - Accent4 2 12" xfId="10657"/>
    <cellStyle name="20% - Accent4 2 13" xfId="10658"/>
    <cellStyle name="20% - Accent4 2 14" xfId="10659"/>
    <cellStyle name="20% - Accent4 2 15" xfId="10660"/>
    <cellStyle name="20% - Accent4 2 16" xfId="10661"/>
    <cellStyle name="20% - Accent4 2 17" xfId="10662"/>
    <cellStyle name="20% - Accent4 2 18" xfId="10663"/>
    <cellStyle name="20% - Accent4 2 19" xfId="10664"/>
    <cellStyle name="20% - Accent4 2 2" xfId="10665"/>
    <cellStyle name="20% - Accent4 2 2 10" xfId="10666"/>
    <cellStyle name="20% - Accent4 2 2 100" xfId="10667"/>
    <cellStyle name="20% - Accent4 2 2 101" xfId="10668"/>
    <cellStyle name="20% - Accent4 2 2 102" xfId="10669"/>
    <cellStyle name="20% - Accent4 2 2 103" xfId="10670"/>
    <cellStyle name="20% - Accent4 2 2 104" xfId="10671"/>
    <cellStyle name="20% - Accent4 2 2 105" xfId="10672"/>
    <cellStyle name="20% - Accent4 2 2 106" xfId="10673"/>
    <cellStyle name="20% - Accent4 2 2 107" xfId="10674"/>
    <cellStyle name="20% - Accent4 2 2 108" xfId="10675"/>
    <cellStyle name="20% - Accent4 2 2 109" xfId="10676"/>
    <cellStyle name="20% - Accent4 2 2 11" xfId="10677"/>
    <cellStyle name="20% - Accent4 2 2 110" xfId="10678"/>
    <cellStyle name="20% - Accent4 2 2 111" xfId="10679"/>
    <cellStyle name="20% - Accent4 2 2 112" xfId="10680"/>
    <cellStyle name="20% - Accent4 2 2 113" xfId="10681"/>
    <cellStyle name="20% - Accent4 2 2 114" xfId="10682"/>
    <cellStyle name="20% - Accent4 2 2 115" xfId="10683"/>
    <cellStyle name="20% - Accent4 2 2 12" xfId="10684"/>
    <cellStyle name="20% - Accent4 2 2 13" xfId="10685"/>
    <cellStyle name="20% - Accent4 2 2 14" xfId="10686"/>
    <cellStyle name="20% - Accent4 2 2 15" xfId="10687"/>
    <cellStyle name="20% - Accent4 2 2 16" xfId="10688"/>
    <cellStyle name="20% - Accent4 2 2 17" xfId="10689"/>
    <cellStyle name="20% - Accent4 2 2 18" xfId="10690"/>
    <cellStyle name="20% - Accent4 2 2 19" xfId="10691"/>
    <cellStyle name="20% - Accent4 2 2 2" xfId="10692"/>
    <cellStyle name="20% - Accent4 2 2 20" xfId="10693"/>
    <cellStyle name="20% - Accent4 2 2 21" xfId="10694"/>
    <cellStyle name="20% - Accent4 2 2 22" xfId="10695"/>
    <cellStyle name="20% - Accent4 2 2 23" xfId="10696"/>
    <cellStyle name="20% - Accent4 2 2 24" xfId="10697"/>
    <cellStyle name="20% - Accent4 2 2 25" xfId="10698"/>
    <cellStyle name="20% - Accent4 2 2 26" xfId="10699"/>
    <cellStyle name="20% - Accent4 2 2 27" xfId="10700"/>
    <cellStyle name="20% - Accent4 2 2 28" xfId="10701"/>
    <cellStyle name="20% - Accent4 2 2 29" xfId="10702"/>
    <cellStyle name="20% - Accent4 2 2 3" xfId="10703"/>
    <cellStyle name="20% - Accent4 2 2 30" xfId="10704"/>
    <cellStyle name="20% - Accent4 2 2 31" xfId="10705"/>
    <cellStyle name="20% - Accent4 2 2 32" xfId="10706"/>
    <cellStyle name="20% - Accent4 2 2 33" xfId="10707"/>
    <cellStyle name="20% - Accent4 2 2 34" xfId="10708"/>
    <cellStyle name="20% - Accent4 2 2 35" xfId="10709"/>
    <cellStyle name="20% - Accent4 2 2 36" xfId="10710"/>
    <cellStyle name="20% - Accent4 2 2 37" xfId="10711"/>
    <cellStyle name="20% - Accent4 2 2 38" xfId="10712"/>
    <cellStyle name="20% - Accent4 2 2 39" xfId="10713"/>
    <cellStyle name="20% - Accent4 2 2 4" xfId="10714"/>
    <cellStyle name="20% - Accent4 2 2 40" xfId="10715"/>
    <cellStyle name="20% - Accent4 2 2 41" xfId="10716"/>
    <cellStyle name="20% - Accent4 2 2 42" xfId="10717"/>
    <cellStyle name="20% - Accent4 2 2 43" xfId="10718"/>
    <cellStyle name="20% - Accent4 2 2 44" xfId="10719"/>
    <cellStyle name="20% - Accent4 2 2 45" xfId="10720"/>
    <cellStyle name="20% - Accent4 2 2 46" xfId="10721"/>
    <cellStyle name="20% - Accent4 2 2 47" xfId="10722"/>
    <cellStyle name="20% - Accent4 2 2 48" xfId="10723"/>
    <cellStyle name="20% - Accent4 2 2 49" xfId="10724"/>
    <cellStyle name="20% - Accent4 2 2 5" xfId="10725"/>
    <cellStyle name="20% - Accent4 2 2 50" xfId="10726"/>
    <cellStyle name="20% - Accent4 2 2 51" xfId="10727"/>
    <cellStyle name="20% - Accent4 2 2 52" xfId="10728"/>
    <cellStyle name="20% - Accent4 2 2 53" xfId="10729"/>
    <cellStyle name="20% - Accent4 2 2 54" xfId="10730"/>
    <cellStyle name="20% - Accent4 2 2 55" xfId="10731"/>
    <cellStyle name="20% - Accent4 2 2 56" xfId="10732"/>
    <cellStyle name="20% - Accent4 2 2 57" xfId="10733"/>
    <cellStyle name="20% - Accent4 2 2 58" xfId="10734"/>
    <cellStyle name="20% - Accent4 2 2 59" xfId="10735"/>
    <cellStyle name="20% - Accent4 2 2 6" xfId="10736"/>
    <cellStyle name="20% - Accent4 2 2 60" xfId="10737"/>
    <cellStyle name="20% - Accent4 2 2 61" xfId="10738"/>
    <cellStyle name="20% - Accent4 2 2 62" xfId="10739"/>
    <cellStyle name="20% - Accent4 2 2 63" xfId="10740"/>
    <cellStyle name="20% - Accent4 2 2 64" xfId="10741"/>
    <cellStyle name="20% - Accent4 2 2 65" xfId="10742"/>
    <cellStyle name="20% - Accent4 2 2 66" xfId="10743"/>
    <cellStyle name="20% - Accent4 2 2 67" xfId="10744"/>
    <cellStyle name="20% - Accent4 2 2 68" xfId="10745"/>
    <cellStyle name="20% - Accent4 2 2 69" xfId="10746"/>
    <cellStyle name="20% - Accent4 2 2 7" xfId="10747"/>
    <cellStyle name="20% - Accent4 2 2 70" xfId="10748"/>
    <cellStyle name="20% - Accent4 2 2 71" xfId="10749"/>
    <cellStyle name="20% - Accent4 2 2 72" xfId="10750"/>
    <cellStyle name="20% - Accent4 2 2 73" xfId="10751"/>
    <cellStyle name="20% - Accent4 2 2 74" xfId="10752"/>
    <cellStyle name="20% - Accent4 2 2 75" xfId="10753"/>
    <cellStyle name="20% - Accent4 2 2 76" xfId="10754"/>
    <cellStyle name="20% - Accent4 2 2 77" xfId="10755"/>
    <cellStyle name="20% - Accent4 2 2 78" xfId="10756"/>
    <cellStyle name="20% - Accent4 2 2 79" xfId="10757"/>
    <cellStyle name="20% - Accent4 2 2 8" xfId="10758"/>
    <cellStyle name="20% - Accent4 2 2 80" xfId="10759"/>
    <cellStyle name="20% - Accent4 2 2 81" xfId="10760"/>
    <cellStyle name="20% - Accent4 2 2 82" xfId="10761"/>
    <cellStyle name="20% - Accent4 2 2 83" xfId="10762"/>
    <cellStyle name="20% - Accent4 2 2 84" xfId="10763"/>
    <cellStyle name="20% - Accent4 2 2 85" xfId="10764"/>
    <cellStyle name="20% - Accent4 2 2 86" xfId="10765"/>
    <cellStyle name="20% - Accent4 2 2 87" xfId="10766"/>
    <cellStyle name="20% - Accent4 2 2 88" xfId="10767"/>
    <cellStyle name="20% - Accent4 2 2 89" xfId="10768"/>
    <cellStyle name="20% - Accent4 2 2 9" xfId="10769"/>
    <cellStyle name="20% - Accent4 2 2 90" xfId="10770"/>
    <cellStyle name="20% - Accent4 2 2 91" xfId="10771"/>
    <cellStyle name="20% - Accent4 2 2 92" xfId="10772"/>
    <cellStyle name="20% - Accent4 2 2 93" xfId="10773"/>
    <cellStyle name="20% - Accent4 2 2 94" xfId="10774"/>
    <cellStyle name="20% - Accent4 2 2 95" xfId="10775"/>
    <cellStyle name="20% - Accent4 2 2 96" xfId="10776"/>
    <cellStyle name="20% - Accent4 2 2 97" xfId="10777"/>
    <cellStyle name="20% - Accent4 2 2 98" xfId="10778"/>
    <cellStyle name="20% - Accent4 2 2 99" xfId="10779"/>
    <cellStyle name="20% - Accent4 2 20" xfId="10780"/>
    <cellStyle name="20% - Accent4 2 21" xfId="10781"/>
    <cellStyle name="20% - Accent4 2 22" xfId="10782"/>
    <cellStyle name="20% - Accent4 2 23" xfId="10783"/>
    <cellStyle name="20% - Accent4 2 24" xfId="10784"/>
    <cellStyle name="20% - Accent4 2 25" xfId="10785"/>
    <cellStyle name="20% - Accent4 2 26" xfId="10786"/>
    <cellStyle name="20% - Accent4 2 27" xfId="10787"/>
    <cellStyle name="20% - Accent4 2 28" xfId="10788"/>
    <cellStyle name="20% - Accent4 2 29" xfId="10789"/>
    <cellStyle name="20% - Accent4 2 3" xfId="10790"/>
    <cellStyle name="20% - Accent4 2 3 10" xfId="10791"/>
    <cellStyle name="20% - Accent4 2 3 100" xfId="10792"/>
    <cellStyle name="20% - Accent4 2 3 101" xfId="10793"/>
    <cellStyle name="20% - Accent4 2 3 102" xfId="10794"/>
    <cellStyle name="20% - Accent4 2 3 103" xfId="10795"/>
    <cellStyle name="20% - Accent4 2 3 104" xfId="10796"/>
    <cellStyle name="20% - Accent4 2 3 105" xfId="10797"/>
    <cellStyle name="20% - Accent4 2 3 106" xfId="10798"/>
    <cellStyle name="20% - Accent4 2 3 107" xfId="10799"/>
    <cellStyle name="20% - Accent4 2 3 108" xfId="10800"/>
    <cellStyle name="20% - Accent4 2 3 109" xfId="10801"/>
    <cellStyle name="20% - Accent4 2 3 11" xfId="10802"/>
    <cellStyle name="20% - Accent4 2 3 110" xfId="10803"/>
    <cellStyle name="20% - Accent4 2 3 111" xfId="10804"/>
    <cellStyle name="20% - Accent4 2 3 112" xfId="10805"/>
    <cellStyle name="20% - Accent4 2 3 113" xfId="10806"/>
    <cellStyle name="20% - Accent4 2 3 114" xfId="10807"/>
    <cellStyle name="20% - Accent4 2 3 115" xfId="10808"/>
    <cellStyle name="20% - Accent4 2 3 12" xfId="10809"/>
    <cellStyle name="20% - Accent4 2 3 13" xfId="10810"/>
    <cellStyle name="20% - Accent4 2 3 14" xfId="10811"/>
    <cellStyle name="20% - Accent4 2 3 15" xfId="10812"/>
    <cellStyle name="20% - Accent4 2 3 16" xfId="10813"/>
    <cellStyle name="20% - Accent4 2 3 17" xfId="10814"/>
    <cellStyle name="20% - Accent4 2 3 18" xfId="10815"/>
    <cellStyle name="20% - Accent4 2 3 19" xfId="10816"/>
    <cellStyle name="20% - Accent4 2 3 2" xfId="10817"/>
    <cellStyle name="20% - Accent4 2 3 20" xfId="10818"/>
    <cellStyle name="20% - Accent4 2 3 21" xfId="10819"/>
    <cellStyle name="20% - Accent4 2 3 22" xfId="10820"/>
    <cellStyle name="20% - Accent4 2 3 23" xfId="10821"/>
    <cellStyle name="20% - Accent4 2 3 24" xfId="10822"/>
    <cellStyle name="20% - Accent4 2 3 25" xfId="10823"/>
    <cellStyle name="20% - Accent4 2 3 26" xfId="10824"/>
    <cellStyle name="20% - Accent4 2 3 27" xfId="10825"/>
    <cellStyle name="20% - Accent4 2 3 28" xfId="10826"/>
    <cellStyle name="20% - Accent4 2 3 29" xfId="10827"/>
    <cellStyle name="20% - Accent4 2 3 3" xfId="10828"/>
    <cellStyle name="20% - Accent4 2 3 30" xfId="10829"/>
    <cellStyle name="20% - Accent4 2 3 31" xfId="10830"/>
    <cellStyle name="20% - Accent4 2 3 32" xfId="10831"/>
    <cellStyle name="20% - Accent4 2 3 33" xfId="10832"/>
    <cellStyle name="20% - Accent4 2 3 34" xfId="10833"/>
    <cellStyle name="20% - Accent4 2 3 35" xfId="10834"/>
    <cellStyle name="20% - Accent4 2 3 36" xfId="10835"/>
    <cellStyle name="20% - Accent4 2 3 37" xfId="10836"/>
    <cellStyle name="20% - Accent4 2 3 38" xfId="10837"/>
    <cellStyle name="20% - Accent4 2 3 39" xfId="10838"/>
    <cellStyle name="20% - Accent4 2 3 4" xfId="10839"/>
    <cellStyle name="20% - Accent4 2 3 40" xfId="10840"/>
    <cellStyle name="20% - Accent4 2 3 41" xfId="10841"/>
    <cellStyle name="20% - Accent4 2 3 42" xfId="10842"/>
    <cellStyle name="20% - Accent4 2 3 43" xfId="10843"/>
    <cellStyle name="20% - Accent4 2 3 44" xfId="10844"/>
    <cellStyle name="20% - Accent4 2 3 45" xfId="10845"/>
    <cellStyle name="20% - Accent4 2 3 46" xfId="10846"/>
    <cellStyle name="20% - Accent4 2 3 47" xfId="10847"/>
    <cellStyle name="20% - Accent4 2 3 48" xfId="10848"/>
    <cellStyle name="20% - Accent4 2 3 49" xfId="10849"/>
    <cellStyle name="20% - Accent4 2 3 5" xfId="10850"/>
    <cellStyle name="20% - Accent4 2 3 50" xfId="10851"/>
    <cellStyle name="20% - Accent4 2 3 51" xfId="10852"/>
    <cellStyle name="20% - Accent4 2 3 52" xfId="10853"/>
    <cellStyle name="20% - Accent4 2 3 53" xfId="10854"/>
    <cellStyle name="20% - Accent4 2 3 54" xfId="10855"/>
    <cellStyle name="20% - Accent4 2 3 55" xfId="10856"/>
    <cellStyle name="20% - Accent4 2 3 56" xfId="10857"/>
    <cellStyle name="20% - Accent4 2 3 57" xfId="10858"/>
    <cellStyle name="20% - Accent4 2 3 58" xfId="10859"/>
    <cellStyle name="20% - Accent4 2 3 59" xfId="10860"/>
    <cellStyle name="20% - Accent4 2 3 6" xfId="10861"/>
    <cellStyle name="20% - Accent4 2 3 60" xfId="10862"/>
    <cellStyle name="20% - Accent4 2 3 61" xfId="10863"/>
    <cellStyle name="20% - Accent4 2 3 62" xfId="10864"/>
    <cellStyle name="20% - Accent4 2 3 63" xfId="10865"/>
    <cellStyle name="20% - Accent4 2 3 64" xfId="10866"/>
    <cellStyle name="20% - Accent4 2 3 65" xfId="10867"/>
    <cellStyle name="20% - Accent4 2 3 66" xfId="10868"/>
    <cellStyle name="20% - Accent4 2 3 67" xfId="10869"/>
    <cellStyle name="20% - Accent4 2 3 68" xfId="10870"/>
    <cellStyle name="20% - Accent4 2 3 69" xfId="10871"/>
    <cellStyle name="20% - Accent4 2 3 7" xfId="10872"/>
    <cellStyle name="20% - Accent4 2 3 70" xfId="10873"/>
    <cellStyle name="20% - Accent4 2 3 71" xfId="10874"/>
    <cellStyle name="20% - Accent4 2 3 72" xfId="10875"/>
    <cellStyle name="20% - Accent4 2 3 73" xfId="10876"/>
    <cellStyle name="20% - Accent4 2 3 74" xfId="10877"/>
    <cellStyle name="20% - Accent4 2 3 75" xfId="10878"/>
    <cellStyle name="20% - Accent4 2 3 76" xfId="10879"/>
    <cellStyle name="20% - Accent4 2 3 77" xfId="10880"/>
    <cellStyle name="20% - Accent4 2 3 78" xfId="10881"/>
    <cellStyle name="20% - Accent4 2 3 79" xfId="10882"/>
    <cellStyle name="20% - Accent4 2 3 8" xfId="10883"/>
    <cellStyle name="20% - Accent4 2 3 80" xfId="10884"/>
    <cellStyle name="20% - Accent4 2 3 81" xfId="10885"/>
    <cellStyle name="20% - Accent4 2 3 82" xfId="10886"/>
    <cellStyle name="20% - Accent4 2 3 83" xfId="10887"/>
    <cellStyle name="20% - Accent4 2 3 84" xfId="10888"/>
    <cellStyle name="20% - Accent4 2 3 85" xfId="10889"/>
    <cellStyle name="20% - Accent4 2 3 86" xfId="10890"/>
    <cellStyle name="20% - Accent4 2 3 87" xfId="10891"/>
    <cellStyle name="20% - Accent4 2 3 88" xfId="10892"/>
    <cellStyle name="20% - Accent4 2 3 89" xfId="10893"/>
    <cellStyle name="20% - Accent4 2 3 9" xfId="10894"/>
    <cellStyle name="20% - Accent4 2 3 90" xfId="10895"/>
    <cellStyle name="20% - Accent4 2 3 91" xfId="10896"/>
    <cellStyle name="20% - Accent4 2 3 92" xfId="10897"/>
    <cellStyle name="20% - Accent4 2 3 93" xfId="10898"/>
    <cellStyle name="20% - Accent4 2 3 94" xfId="10899"/>
    <cellStyle name="20% - Accent4 2 3 95" xfId="10900"/>
    <cellStyle name="20% - Accent4 2 3 96" xfId="10901"/>
    <cellStyle name="20% - Accent4 2 3 97" xfId="10902"/>
    <cellStyle name="20% - Accent4 2 3 98" xfId="10903"/>
    <cellStyle name="20% - Accent4 2 3 99" xfId="10904"/>
    <cellStyle name="20% - Accent4 2 30" xfId="10905"/>
    <cellStyle name="20% - Accent4 2 31" xfId="10906"/>
    <cellStyle name="20% - Accent4 2 32" xfId="10907"/>
    <cellStyle name="20% - Accent4 2 33" xfId="10908"/>
    <cellStyle name="20% - Accent4 2 34" xfId="10909"/>
    <cellStyle name="20% - Accent4 2 35" xfId="10910"/>
    <cellStyle name="20% - Accent4 2 36" xfId="10911"/>
    <cellStyle name="20% - Accent4 2 37" xfId="10912"/>
    <cellStyle name="20% - Accent4 2 38" xfId="10913"/>
    <cellStyle name="20% - Accent4 2 39" xfId="10914"/>
    <cellStyle name="20% - Accent4 2 4" xfId="10915"/>
    <cellStyle name="20% - Accent4 2 4 10" xfId="10916"/>
    <cellStyle name="20% - Accent4 2 4 100" xfId="10917"/>
    <cellStyle name="20% - Accent4 2 4 101" xfId="10918"/>
    <cellStyle name="20% - Accent4 2 4 102" xfId="10919"/>
    <cellStyle name="20% - Accent4 2 4 103" xfId="10920"/>
    <cellStyle name="20% - Accent4 2 4 104" xfId="10921"/>
    <cellStyle name="20% - Accent4 2 4 105" xfId="10922"/>
    <cellStyle name="20% - Accent4 2 4 106" xfId="10923"/>
    <cellStyle name="20% - Accent4 2 4 107" xfId="10924"/>
    <cellStyle name="20% - Accent4 2 4 108" xfId="10925"/>
    <cellStyle name="20% - Accent4 2 4 109" xfId="10926"/>
    <cellStyle name="20% - Accent4 2 4 11" xfId="10927"/>
    <cellStyle name="20% - Accent4 2 4 110" xfId="10928"/>
    <cellStyle name="20% - Accent4 2 4 111" xfId="10929"/>
    <cellStyle name="20% - Accent4 2 4 112" xfId="10930"/>
    <cellStyle name="20% - Accent4 2 4 113" xfId="10931"/>
    <cellStyle name="20% - Accent4 2 4 114" xfId="10932"/>
    <cellStyle name="20% - Accent4 2 4 115" xfId="10933"/>
    <cellStyle name="20% - Accent4 2 4 12" xfId="10934"/>
    <cellStyle name="20% - Accent4 2 4 13" xfId="10935"/>
    <cellStyle name="20% - Accent4 2 4 14" xfId="10936"/>
    <cellStyle name="20% - Accent4 2 4 15" xfId="10937"/>
    <cellStyle name="20% - Accent4 2 4 16" xfId="10938"/>
    <cellStyle name="20% - Accent4 2 4 17" xfId="10939"/>
    <cellStyle name="20% - Accent4 2 4 18" xfId="10940"/>
    <cellStyle name="20% - Accent4 2 4 19" xfId="10941"/>
    <cellStyle name="20% - Accent4 2 4 2" xfId="10942"/>
    <cellStyle name="20% - Accent4 2 4 20" xfId="10943"/>
    <cellStyle name="20% - Accent4 2 4 21" xfId="10944"/>
    <cellStyle name="20% - Accent4 2 4 22" xfId="10945"/>
    <cellStyle name="20% - Accent4 2 4 23" xfId="10946"/>
    <cellStyle name="20% - Accent4 2 4 24" xfId="10947"/>
    <cellStyle name="20% - Accent4 2 4 25" xfId="10948"/>
    <cellStyle name="20% - Accent4 2 4 26" xfId="10949"/>
    <cellStyle name="20% - Accent4 2 4 27" xfId="10950"/>
    <cellStyle name="20% - Accent4 2 4 28" xfId="10951"/>
    <cellStyle name="20% - Accent4 2 4 29" xfId="10952"/>
    <cellStyle name="20% - Accent4 2 4 3" xfId="10953"/>
    <cellStyle name="20% - Accent4 2 4 30" xfId="10954"/>
    <cellStyle name="20% - Accent4 2 4 31" xfId="10955"/>
    <cellStyle name="20% - Accent4 2 4 32" xfId="10956"/>
    <cellStyle name="20% - Accent4 2 4 33" xfId="10957"/>
    <cellStyle name="20% - Accent4 2 4 34" xfId="10958"/>
    <cellStyle name="20% - Accent4 2 4 35" xfId="10959"/>
    <cellStyle name="20% - Accent4 2 4 36" xfId="10960"/>
    <cellStyle name="20% - Accent4 2 4 37" xfId="10961"/>
    <cellStyle name="20% - Accent4 2 4 38" xfId="10962"/>
    <cellStyle name="20% - Accent4 2 4 39" xfId="10963"/>
    <cellStyle name="20% - Accent4 2 4 4" xfId="10964"/>
    <cellStyle name="20% - Accent4 2 4 40" xfId="10965"/>
    <cellStyle name="20% - Accent4 2 4 41" xfId="10966"/>
    <cellStyle name="20% - Accent4 2 4 42" xfId="10967"/>
    <cellStyle name="20% - Accent4 2 4 43" xfId="10968"/>
    <cellStyle name="20% - Accent4 2 4 44" xfId="10969"/>
    <cellStyle name="20% - Accent4 2 4 45" xfId="10970"/>
    <cellStyle name="20% - Accent4 2 4 46" xfId="10971"/>
    <cellStyle name="20% - Accent4 2 4 47" xfId="10972"/>
    <cellStyle name="20% - Accent4 2 4 48" xfId="10973"/>
    <cellStyle name="20% - Accent4 2 4 49" xfId="10974"/>
    <cellStyle name="20% - Accent4 2 4 5" xfId="10975"/>
    <cellStyle name="20% - Accent4 2 4 50" xfId="10976"/>
    <cellStyle name="20% - Accent4 2 4 51" xfId="10977"/>
    <cellStyle name="20% - Accent4 2 4 52" xfId="10978"/>
    <cellStyle name="20% - Accent4 2 4 53" xfId="10979"/>
    <cellStyle name="20% - Accent4 2 4 54" xfId="10980"/>
    <cellStyle name="20% - Accent4 2 4 55" xfId="10981"/>
    <cellStyle name="20% - Accent4 2 4 56" xfId="10982"/>
    <cellStyle name="20% - Accent4 2 4 57" xfId="10983"/>
    <cellStyle name="20% - Accent4 2 4 58" xfId="10984"/>
    <cellStyle name="20% - Accent4 2 4 59" xfId="10985"/>
    <cellStyle name="20% - Accent4 2 4 6" xfId="10986"/>
    <cellStyle name="20% - Accent4 2 4 60" xfId="10987"/>
    <cellStyle name="20% - Accent4 2 4 61" xfId="10988"/>
    <cellStyle name="20% - Accent4 2 4 62" xfId="10989"/>
    <cellStyle name="20% - Accent4 2 4 63" xfId="10990"/>
    <cellStyle name="20% - Accent4 2 4 64" xfId="10991"/>
    <cellStyle name="20% - Accent4 2 4 65" xfId="10992"/>
    <cellStyle name="20% - Accent4 2 4 66" xfId="10993"/>
    <cellStyle name="20% - Accent4 2 4 67" xfId="10994"/>
    <cellStyle name="20% - Accent4 2 4 68" xfId="10995"/>
    <cellStyle name="20% - Accent4 2 4 69" xfId="10996"/>
    <cellStyle name="20% - Accent4 2 4 7" xfId="10997"/>
    <cellStyle name="20% - Accent4 2 4 70" xfId="10998"/>
    <cellStyle name="20% - Accent4 2 4 71" xfId="10999"/>
    <cellStyle name="20% - Accent4 2 4 72" xfId="11000"/>
    <cellStyle name="20% - Accent4 2 4 73" xfId="11001"/>
    <cellStyle name="20% - Accent4 2 4 74" xfId="11002"/>
    <cellStyle name="20% - Accent4 2 4 75" xfId="11003"/>
    <cellStyle name="20% - Accent4 2 4 76" xfId="11004"/>
    <cellStyle name="20% - Accent4 2 4 77" xfId="11005"/>
    <cellStyle name="20% - Accent4 2 4 78" xfId="11006"/>
    <cellStyle name="20% - Accent4 2 4 79" xfId="11007"/>
    <cellStyle name="20% - Accent4 2 4 8" xfId="11008"/>
    <cellStyle name="20% - Accent4 2 4 80" xfId="11009"/>
    <cellStyle name="20% - Accent4 2 4 81" xfId="11010"/>
    <cellStyle name="20% - Accent4 2 4 82" xfId="11011"/>
    <cellStyle name="20% - Accent4 2 4 83" xfId="11012"/>
    <cellStyle name="20% - Accent4 2 4 84" xfId="11013"/>
    <cellStyle name="20% - Accent4 2 4 85" xfId="11014"/>
    <cellStyle name="20% - Accent4 2 4 86" xfId="11015"/>
    <cellStyle name="20% - Accent4 2 4 87" xfId="11016"/>
    <cellStyle name="20% - Accent4 2 4 88" xfId="11017"/>
    <cellStyle name="20% - Accent4 2 4 89" xfId="11018"/>
    <cellStyle name="20% - Accent4 2 4 9" xfId="11019"/>
    <cellStyle name="20% - Accent4 2 4 90" xfId="11020"/>
    <cellStyle name="20% - Accent4 2 4 91" xfId="11021"/>
    <cellStyle name="20% - Accent4 2 4 92" xfId="11022"/>
    <cellStyle name="20% - Accent4 2 4 93" xfId="11023"/>
    <cellStyle name="20% - Accent4 2 4 94" xfId="11024"/>
    <cellStyle name="20% - Accent4 2 4 95" xfId="11025"/>
    <cellStyle name="20% - Accent4 2 4 96" xfId="11026"/>
    <cellStyle name="20% - Accent4 2 4 97" xfId="11027"/>
    <cellStyle name="20% - Accent4 2 4 98" xfId="11028"/>
    <cellStyle name="20% - Accent4 2 4 99" xfId="11029"/>
    <cellStyle name="20% - Accent4 2 40" xfId="11030"/>
    <cellStyle name="20% - Accent4 2 41" xfId="11031"/>
    <cellStyle name="20% - Accent4 2 42" xfId="11032"/>
    <cellStyle name="20% - Accent4 2 43" xfId="11033"/>
    <cellStyle name="20% - Accent4 2 44" xfId="11034"/>
    <cellStyle name="20% - Accent4 2 45" xfId="11035"/>
    <cellStyle name="20% - Accent4 2 46" xfId="11036"/>
    <cellStyle name="20% - Accent4 2 47" xfId="11037"/>
    <cellStyle name="20% - Accent4 2 48" xfId="11038"/>
    <cellStyle name="20% - Accent4 2 49" xfId="11039"/>
    <cellStyle name="20% - Accent4 2 5" xfId="11040"/>
    <cellStyle name="20% - Accent4 2 50" xfId="11041"/>
    <cellStyle name="20% - Accent4 2 51" xfId="11042"/>
    <cellStyle name="20% - Accent4 2 52" xfId="11043"/>
    <cellStyle name="20% - Accent4 2 53" xfId="11044"/>
    <cellStyle name="20% - Accent4 2 54" xfId="11045"/>
    <cellStyle name="20% - Accent4 2 55" xfId="11046"/>
    <cellStyle name="20% - Accent4 2 56" xfId="11047"/>
    <cellStyle name="20% - Accent4 2 57" xfId="11048"/>
    <cellStyle name="20% - Accent4 2 58" xfId="11049"/>
    <cellStyle name="20% - Accent4 2 59" xfId="11050"/>
    <cellStyle name="20% - Accent4 2 6" xfId="11051"/>
    <cellStyle name="20% - Accent4 2 60" xfId="11052"/>
    <cellStyle name="20% - Accent4 2 61" xfId="11053"/>
    <cellStyle name="20% - Accent4 2 62" xfId="11054"/>
    <cellStyle name="20% - Accent4 2 63" xfId="11055"/>
    <cellStyle name="20% - Accent4 2 64" xfId="11056"/>
    <cellStyle name="20% - Accent4 2 65" xfId="11057"/>
    <cellStyle name="20% - Accent4 2 66" xfId="11058"/>
    <cellStyle name="20% - Accent4 2 67" xfId="11059"/>
    <cellStyle name="20% - Accent4 2 68" xfId="11060"/>
    <cellStyle name="20% - Accent4 2 69" xfId="11061"/>
    <cellStyle name="20% - Accent4 2 7" xfId="11062"/>
    <cellStyle name="20% - Accent4 2 70" xfId="11063"/>
    <cellStyle name="20% - Accent4 2 71" xfId="11064"/>
    <cellStyle name="20% - Accent4 2 72" xfId="11065"/>
    <cellStyle name="20% - Accent4 2 73" xfId="11066"/>
    <cellStyle name="20% - Accent4 2 74" xfId="11067"/>
    <cellStyle name="20% - Accent4 2 75" xfId="11068"/>
    <cellStyle name="20% - Accent4 2 76" xfId="11069"/>
    <cellStyle name="20% - Accent4 2 77" xfId="11070"/>
    <cellStyle name="20% - Accent4 2 78" xfId="11071"/>
    <cellStyle name="20% - Accent4 2 79" xfId="11072"/>
    <cellStyle name="20% - Accent4 2 8" xfId="11073"/>
    <cellStyle name="20% - Accent4 2 80" xfId="11074"/>
    <cellStyle name="20% - Accent4 2 81" xfId="11075"/>
    <cellStyle name="20% - Accent4 2 82" xfId="11076"/>
    <cellStyle name="20% - Accent4 2 83" xfId="11077"/>
    <cellStyle name="20% - Accent4 2 84" xfId="11078"/>
    <cellStyle name="20% - Accent4 2 85" xfId="11079"/>
    <cellStyle name="20% - Accent4 2 86" xfId="11080"/>
    <cellStyle name="20% - Accent4 2 87" xfId="11081"/>
    <cellStyle name="20% - Accent4 2 88" xfId="11082"/>
    <cellStyle name="20% - Accent4 2 89" xfId="11083"/>
    <cellStyle name="20% - Accent4 2 9" xfId="11084"/>
    <cellStyle name="20% - Accent4 2 90" xfId="11085"/>
    <cellStyle name="20% - Accent4 2 91" xfId="11086"/>
    <cellStyle name="20% - Accent4 2 92" xfId="11087"/>
    <cellStyle name="20% - Accent4 2 93" xfId="11088"/>
    <cellStyle name="20% - Accent4 2 94" xfId="11089"/>
    <cellStyle name="20% - Accent4 2 95" xfId="11090"/>
    <cellStyle name="20% - Accent4 2 96" xfId="11091"/>
    <cellStyle name="20% - Accent4 2 97" xfId="11092"/>
    <cellStyle name="20% - Accent4 2 98" xfId="11093"/>
    <cellStyle name="20% - Accent4 2 99" xfId="11094"/>
    <cellStyle name="20% - Accent4 20" xfId="11095"/>
    <cellStyle name="20% - Accent4 20 10" xfId="11096"/>
    <cellStyle name="20% - Accent4 20 100" xfId="11097"/>
    <cellStyle name="20% - Accent4 20 101" xfId="11098"/>
    <cellStyle name="20% - Accent4 20 102" xfId="11099"/>
    <cellStyle name="20% - Accent4 20 103" xfId="11100"/>
    <cellStyle name="20% - Accent4 20 104" xfId="11101"/>
    <cellStyle name="20% - Accent4 20 105" xfId="11102"/>
    <cellStyle name="20% - Accent4 20 106" xfId="11103"/>
    <cellStyle name="20% - Accent4 20 107" xfId="11104"/>
    <cellStyle name="20% - Accent4 20 108" xfId="11105"/>
    <cellStyle name="20% - Accent4 20 109" xfId="11106"/>
    <cellStyle name="20% - Accent4 20 11" xfId="11107"/>
    <cellStyle name="20% - Accent4 20 110" xfId="11108"/>
    <cellStyle name="20% - Accent4 20 111" xfId="11109"/>
    <cellStyle name="20% - Accent4 20 112" xfId="11110"/>
    <cellStyle name="20% - Accent4 20 113" xfId="11111"/>
    <cellStyle name="20% - Accent4 20 114" xfId="11112"/>
    <cellStyle name="20% - Accent4 20 115" xfId="11113"/>
    <cellStyle name="20% - Accent4 20 12" xfId="11114"/>
    <cellStyle name="20% - Accent4 20 13" xfId="11115"/>
    <cellStyle name="20% - Accent4 20 14" xfId="11116"/>
    <cellStyle name="20% - Accent4 20 15" xfId="11117"/>
    <cellStyle name="20% - Accent4 20 16" xfId="11118"/>
    <cellStyle name="20% - Accent4 20 17" xfId="11119"/>
    <cellStyle name="20% - Accent4 20 18" xfId="11120"/>
    <cellStyle name="20% - Accent4 20 19" xfId="11121"/>
    <cellStyle name="20% - Accent4 20 2" xfId="11122"/>
    <cellStyle name="20% - Accent4 20 20" xfId="11123"/>
    <cellStyle name="20% - Accent4 20 21" xfId="11124"/>
    <cellStyle name="20% - Accent4 20 22" xfId="11125"/>
    <cellStyle name="20% - Accent4 20 23" xfId="11126"/>
    <cellStyle name="20% - Accent4 20 24" xfId="11127"/>
    <cellStyle name="20% - Accent4 20 25" xfId="11128"/>
    <cellStyle name="20% - Accent4 20 26" xfId="11129"/>
    <cellStyle name="20% - Accent4 20 27" xfId="11130"/>
    <cellStyle name="20% - Accent4 20 28" xfId="11131"/>
    <cellStyle name="20% - Accent4 20 29" xfId="11132"/>
    <cellStyle name="20% - Accent4 20 3" xfId="11133"/>
    <cellStyle name="20% - Accent4 20 30" xfId="11134"/>
    <cellStyle name="20% - Accent4 20 31" xfId="11135"/>
    <cellStyle name="20% - Accent4 20 32" xfId="11136"/>
    <cellStyle name="20% - Accent4 20 33" xfId="11137"/>
    <cellStyle name="20% - Accent4 20 34" xfId="11138"/>
    <cellStyle name="20% - Accent4 20 35" xfId="11139"/>
    <cellStyle name="20% - Accent4 20 36" xfId="11140"/>
    <cellStyle name="20% - Accent4 20 37" xfId="11141"/>
    <cellStyle name="20% - Accent4 20 38" xfId="11142"/>
    <cellStyle name="20% - Accent4 20 39" xfId="11143"/>
    <cellStyle name="20% - Accent4 20 4" xfId="11144"/>
    <cellStyle name="20% - Accent4 20 40" xfId="11145"/>
    <cellStyle name="20% - Accent4 20 41" xfId="11146"/>
    <cellStyle name="20% - Accent4 20 42" xfId="11147"/>
    <cellStyle name="20% - Accent4 20 43" xfId="11148"/>
    <cellStyle name="20% - Accent4 20 44" xfId="11149"/>
    <cellStyle name="20% - Accent4 20 45" xfId="11150"/>
    <cellStyle name="20% - Accent4 20 46" xfId="11151"/>
    <cellStyle name="20% - Accent4 20 47" xfId="11152"/>
    <cellStyle name="20% - Accent4 20 48" xfId="11153"/>
    <cellStyle name="20% - Accent4 20 49" xfId="11154"/>
    <cellStyle name="20% - Accent4 20 5" xfId="11155"/>
    <cellStyle name="20% - Accent4 20 50" xfId="11156"/>
    <cellStyle name="20% - Accent4 20 51" xfId="11157"/>
    <cellStyle name="20% - Accent4 20 52" xfId="11158"/>
    <cellStyle name="20% - Accent4 20 53" xfId="11159"/>
    <cellStyle name="20% - Accent4 20 54" xfId="11160"/>
    <cellStyle name="20% - Accent4 20 55" xfId="11161"/>
    <cellStyle name="20% - Accent4 20 56" xfId="11162"/>
    <cellStyle name="20% - Accent4 20 57" xfId="11163"/>
    <cellStyle name="20% - Accent4 20 58" xfId="11164"/>
    <cellStyle name="20% - Accent4 20 59" xfId="11165"/>
    <cellStyle name="20% - Accent4 20 6" xfId="11166"/>
    <cellStyle name="20% - Accent4 20 60" xfId="11167"/>
    <cellStyle name="20% - Accent4 20 61" xfId="11168"/>
    <cellStyle name="20% - Accent4 20 62" xfId="11169"/>
    <cellStyle name="20% - Accent4 20 63" xfId="11170"/>
    <cellStyle name="20% - Accent4 20 64" xfId="11171"/>
    <cellStyle name="20% - Accent4 20 65" xfId="11172"/>
    <cellStyle name="20% - Accent4 20 66" xfId="11173"/>
    <cellStyle name="20% - Accent4 20 67" xfId="11174"/>
    <cellStyle name="20% - Accent4 20 68" xfId="11175"/>
    <cellStyle name="20% - Accent4 20 69" xfId="11176"/>
    <cellStyle name="20% - Accent4 20 7" xfId="11177"/>
    <cellStyle name="20% - Accent4 20 70" xfId="11178"/>
    <cellStyle name="20% - Accent4 20 71" xfId="11179"/>
    <cellStyle name="20% - Accent4 20 72" xfId="11180"/>
    <cellStyle name="20% - Accent4 20 73" xfId="11181"/>
    <cellStyle name="20% - Accent4 20 74" xfId="11182"/>
    <cellStyle name="20% - Accent4 20 75" xfId="11183"/>
    <cellStyle name="20% - Accent4 20 76" xfId="11184"/>
    <cellStyle name="20% - Accent4 20 77" xfId="11185"/>
    <cellStyle name="20% - Accent4 20 78" xfId="11186"/>
    <cellStyle name="20% - Accent4 20 79" xfId="11187"/>
    <cellStyle name="20% - Accent4 20 8" xfId="11188"/>
    <cellStyle name="20% - Accent4 20 80" xfId="11189"/>
    <cellStyle name="20% - Accent4 20 81" xfId="11190"/>
    <cellStyle name="20% - Accent4 20 82" xfId="11191"/>
    <cellStyle name="20% - Accent4 20 83" xfId="11192"/>
    <cellStyle name="20% - Accent4 20 84" xfId="11193"/>
    <cellStyle name="20% - Accent4 20 85" xfId="11194"/>
    <cellStyle name="20% - Accent4 20 86" xfId="11195"/>
    <cellStyle name="20% - Accent4 20 87" xfId="11196"/>
    <cellStyle name="20% - Accent4 20 88" xfId="11197"/>
    <cellStyle name="20% - Accent4 20 89" xfId="11198"/>
    <cellStyle name="20% - Accent4 20 9" xfId="11199"/>
    <cellStyle name="20% - Accent4 20 90" xfId="11200"/>
    <cellStyle name="20% - Accent4 20 91" xfId="11201"/>
    <cellStyle name="20% - Accent4 20 92" xfId="11202"/>
    <cellStyle name="20% - Accent4 20 93" xfId="11203"/>
    <cellStyle name="20% - Accent4 20 94" xfId="11204"/>
    <cellStyle name="20% - Accent4 20 95" xfId="11205"/>
    <cellStyle name="20% - Accent4 20 96" xfId="11206"/>
    <cellStyle name="20% - Accent4 20 97" xfId="11207"/>
    <cellStyle name="20% - Accent4 20 98" xfId="11208"/>
    <cellStyle name="20% - Accent4 20 99" xfId="11209"/>
    <cellStyle name="20% - Accent4 21" xfId="11210"/>
    <cellStyle name="20% - Accent4 21 10" xfId="11211"/>
    <cellStyle name="20% - Accent4 21 100" xfId="11212"/>
    <cellStyle name="20% - Accent4 21 101" xfId="11213"/>
    <cellStyle name="20% - Accent4 21 102" xfId="11214"/>
    <cellStyle name="20% - Accent4 21 103" xfId="11215"/>
    <cellStyle name="20% - Accent4 21 104" xfId="11216"/>
    <cellStyle name="20% - Accent4 21 105" xfId="11217"/>
    <cellStyle name="20% - Accent4 21 106" xfId="11218"/>
    <cellStyle name="20% - Accent4 21 107" xfId="11219"/>
    <cellStyle name="20% - Accent4 21 108" xfId="11220"/>
    <cellStyle name="20% - Accent4 21 109" xfId="11221"/>
    <cellStyle name="20% - Accent4 21 11" xfId="11222"/>
    <cellStyle name="20% - Accent4 21 110" xfId="11223"/>
    <cellStyle name="20% - Accent4 21 111" xfId="11224"/>
    <cellStyle name="20% - Accent4 21 112" xfId="11225"/>
    <cellStyle name="20% - Accent4 21 113" xfId="11226"/>
    <cellStyle name="20% - Accent4 21 114" xfId="11227"/>
    <cellStyle name="20% - Accent4 21 115" xfId="11228"/>
    <cellStyle name="20% - Accent4 21 12" xfId="11229"/>
    <cellStyle name="20% - Accent4 21 13" xfId="11230"/>
    <cellStyle name="20% - Accent4 21 14" xfId="11231"/>
    <cellStyle name="20% - Accent4 21 15" xfId="11232"/>
    <cellStyle name="20% - Accent4 21 16" xfId="11233"/>
    <cellStyle name="20% - Accent4 21 17" xfId="11234"/>
    <cellStyle name="20% - Accent4 21 18" xfId="11235"/>
    <cellStyle name="20% - Accent4 21 19" xfId="11236"/>
    <cellStyle name="20% - Accent4 21 2" xfId="11237"/>
    <cellStyle name="20% - Accent4 21 20" xfId="11238"/>
    <cellStyle name="20% - Accent4 21 21" xfId="11239"/>
    <cellStyle name="20% - Accent4 21 22" xfId="11240"/>
    <cellStyle name="20% - Accent4 21 23" xfId="11241"/>
    <cellStyle name="20% - Accent4 21 24" xfId="11242"/>
    <cellStyle name="20% - Accent4 21 25" xfId="11243"/>
    <cellStyle name="20% - Accent4 21 26" xfId="11244"/>
    <cellStyle name="20% - Accent4 21 27" xfId="11245"/>
    <cellStyle name="20% - Accent4 21 28" xfId="11246"/>
    <cellStyle name="20% - Accent4 21 29" xfId="11247"/>
    <cellStyle name="20% - Accent4 21 3" xfId="11248"/>
    <cellStyle name="20% - Accent4 21 30" xfId="11249"/>
    <cellStyle name="20% - Accent4 21 31" xfId="11250"/>
    <cellStyle name="20% - Accent4 21 32" xfId="11251"/>
    <cellStyle name="20% - Accent4 21 33" xfId="11252"/>
    <cellStyle name="20% - Accent4 21 34" xfId="11253"/>
    <cellStyle name="20% - Accent4 21 35" xfId="11254"/>
    <cellStyle name="20% - Accent4 21 36" xfId="11255"/>
    <cellStyle name="20% - Accent4 21 37" xfId="11256"/>
    <cellStyle name="20% - Accent4 21 38" xfId="11257"/>
    <cellStyle name="20% - Accent4 21 39" xfId="11258"/>
    <cellStyle name="20% - Accent4 21 4" xfId="11259"/>
    <cellStyle name="20% - Accent4 21 40" xfId="11260"/>
    <cellStyle name="20% - Accent4 21 41" xfId="11261"/>
    <cellStyle name="20% - Accent4 21 42" xfId="11262"/>
    <cellStyle name="20% - Accent4 21 43" xfId="11263"/>
    <cellStyle name="20% - Accent4 21 44" xfId="11264"/>
    <cellStyle name="20% - Accent4 21 45" xfId="11265"/>
    <cellStyle name="20% - Accent4 21 46" xfId="11266"/>
    <cellStyle name="20% - Accent4 21 47" xfId="11267"/>
    <cellStyle name="20% - Accent4 21 48" xfId="11268"/>
    <cellStyle name="20% - Accent4 21 49" xfId="11269"/>
    <cellStyle name="20% - Accent4 21 5" xfId="11270"/>
    <cellStyle name="20% - Accent4 21 50" xfId="11271"/>
    <cellStyle name="20% - Accent4 21 51" xfId="11272"/>
    <cellStyle name="20% - Accent4 21 52" xfId="11273"/>
    <cellStyle name="20% - Accent4 21 53" xfId="11274"/>
    <cellStyle name="20% - Accent4 21 54" xfId="11275"/>
    <cellStyle name="20% - Accent4 21 55" xfId="11276"/>
    <cellStyle name="20% - Accent4 21 56" xfId="11277"/>
    <cellStyle name="20% - Accent4 21 57" xfId="11278"/>
    <cellStyle name="20% - Accent4 21 58" xfId="11279"/>
    <cellStyle name="20% - Accent4 21 59" xfId="11280"/>
    <cellStyle name="20% - Accent4 21 6" xfId="11281"/>
    <cellStyle name="20% - Accent4 21 60" xfId="11282"/>
    <cellStyle name="20% - Accent4 21 61" xfId="11283"/>
    <cellStyle name="20% - Accent4 21 62" xfId="11284"/>
    <cellStyle name="20% - Accent4 21 63" xfId="11285"/>
    <cellStyle name="20% - Accent4 21 64" xfId="11286"/>
    <cellStyle name="20% - Accent4 21 65" xfId="11287"/>
    <cellStyle name="20% - Accent4 21 66" xfId="11288"/>
    <cellStyle name="20% - Accent4 21 67" xfId="11289"/>
    <cellStyle name="20% - Accent4 21 68" xfId="11290"/>
    <cellStyle name="20% - Accent4 21 69" xfId="11291"/>
    <cellStyle name="20% - Accent4 21 7" xfId="11292"/>
    <cellStyle name="20% - Accent4 21 70" xfId="11293"/>
    <cellStyle name="20% - Accent4 21 71" xfId="11294"/>
    <cellStyle name="20% - Accent4 21 72" xfId="11295"/>
    <cellStyle name="20% - Accent4 21 73" xfId="11296"/>
    <cellStyle name="20% - Accent4 21 74" xfId="11297"/>
    <cellStyle name="20% - Accent4 21 75" xfId="11298"/>
    <cellStyle name="20% - Accent4 21 76" xfId="11299"/>
    <cellStyle name="20% - Accent4 21 77" xfId="11300"/>
    <cellStyle name="20% - Accent4 21 78" xfId="11301"/>
    <cellStyle name="20% - Accent4 21 79" xfId="11302"/>
    <cellStyle name="20% - Accent4 21 8" xfId="11303"/>
    <cellStyle name="20% - Accent4 21 80" xfId="11304"/>
    <cellStyle name="20% - Accent4 21 81" xfId="11305"/>
    <cellStyle name="20% - Accent4 21 82" xfId="11306"/>
    <cellStyle name="20% - Accent4 21 83" xfId="11307"/>
    <cellStyle name="20% - Accent4 21 84" xfId="11308"/>
    <cellStyle name="20% - Accent4 21 85" xfId="11309"/>
    <cellStyle name="20% - Accent4 21 86" xfId="11310"/>
    <cellStyle name="20% - Accent4 21 87" xfId="11311"/>
    <cellStyle name="20% - Accent4 21 88" xfId="11312"/>
    <cellStyle name="20% - Accent4 21 89" xfId="11313"/>
    <cellStyle name="20% - Accent4 21 9" xfId="11314"/>
    <cellStyle name="20% - Accent4 21 90" xfId="11315"/>
    <cellStyle name="20% - Accent4 21 91" xfId="11316"/>
    <cellStyle name="20% - Accent4 21 92" xfId="11317"/>
    <cellStyle name="20% - Accent4 21 93" xfId="11318"/>
    <cellStyle name="20% - Accent4 21 94" xfId="11319"/>
    <cellStyle name="20% - Accent4 21 95" xfId="11320"/>
    <cellStyle name="20% - Accent4 21 96" xfId="11321"/>
    <cellStyle name="20% - Accent4 21 97" xfId="11322"/>
    <cellStyle name="20% - Accent4 21 98" xfId="11323"/>
    <cellStyle name="20% - Accent4 21 99" xfId="11324"/>
    <cellStyle name="20% - Accent4 22" xfId="11325"/>
    <cellStyle name="20% - Accent4 22 10" xfId="11326"/>
    <cellStyle name="20% - Accent4 22 100" xfId="11327"/>
    <cellStyle name="20% - Accent4 22 101" xfId="11328"/>
    <cellStyle name="20% - Accent4 22 102" xfId="11329"/>
    <cellStyle name="20% - Accent4 22 103" xfId="11330"/>
    <cellStyle name="20% - Accent4 22 104" xfId="11331"/>
    <cellStyle name="20% - Accent4 22 105" xfId="11332"/>
    <cellStyle name="20% - Accent4 22 106" xfId="11333"/>
    <cellStyle name="20% - Accent4 22 107" xfId="11334"/>
    <cellStyle name="20% - Accent4 22 108" xfId="11335"/>
    <cellStyle name="20% - Accent4 22 109" xfId="11336"/>
    <cellStyle name="20% - Accent4 22 11" xfId="11337"/>
    <cellStyle name="20% - Accent4 22 110" xfId="11338"/>
    <cellStyle name="20% - Accent4 22 111" xfId="11339"/>
    <cellStyle name="20% - Accent4 22 112" xfId="11340"/>
    <cellStyle name="20% - Accent4 22 113" xfId="11341"/>
    <cellStyle name="20% - Accent4 22 114" xfId="11342"/>
    <cellStyle name="20% - Accent4 22 115" xfId="11343"/>
    <cellStyle name="20% - Accent4 22 12" xfId="11344"/>
    <cellStyle name="20% - Accent4 22 13" xfId="11345"/>
    <cellStyle name="20% - Accent4 22 14" xfId="11346"/>
    <cellStyle name="20% - Accent4 22 15" xfId="11347"/>
    <cellStyle name="20% - Accent4 22 16" xfId="11348"/>
    <cellStyle name="20% - Accent4 22 17" xfId="11349"/>
    <cellStyle name="20% - Accent4 22 18" xfId="11350"/>
    <cellStyle name="20% - Accent4 22 19" xfId="11351"/>
    <cellStyle name="20% - Accent4 22 2" xfId="11352"/>
    <cellStyle name="20% - Accent4 22 20" xfId="11353"/>
    <cellStyle name="20% - Accent4 22 21" xfId="11354"/>
    <cellStyle name="20% - Accent4 22 22" xfId="11355"/>
    <cellStyle name="20% - Accent4 22 23" xfId="11356"/>
    <cellStyle name="20% - Accent4 22 24" xfId="11357"/>
    <cellStyle name="20% - Accent4 22 25" xfId="11358"/>
    <cellStyle name="20% - Accent4 22 26" xfId="11359"/>
    <cellStyle name="20% - Accent4 22 27" xfId="11360"/>
    <cellStyle name="20% - Accent4 22 28" xfId="11361"/>
    <cellStyle name="20% - Accent4 22 29" xfId="11362"/>
    <cellStyle name="20% - Accent4 22 3" xfId="11363"/>
    <cellStyle name="20% - Accent4 22 30" xfId="11364"/>
    <cellStyle name="20% - Accent4 22 31" xfId="11365"/>
    <cellStyle name="20% - Accent4 22 32" xfId="11366"/>
    <cellStyle name="20% - Accent4 22 33" xfId="11367"/>
    <cellStyle name="20% - Accent4 22 34" xfId="11368"/>
    <cellStyle name="20% - Accent4 22 35" xfId="11369"/>
    <cellStyle name="20% - Accent4 22 36" xfId="11370"/>
    <cellStyle name="20% - Accent4 22 37" xfId="11371"/>
    <cellStyle name="20% - Accent4 22 38" xfId="11372"/>
    <cellStyle name="20% - Accent4 22 39" xfId="11373"/>
    <cellStyle name="20% - Accent4 22 4" xfId="11374"/>
    <cellStyle name="20% - Accent4 22 40" xfId="11375"/>
    <cellStyle name="20% - Accent4 22 41" xfId="11376"/>
    <cellStyle name="20% - Accent4 22 42" xfId="11377"/>
    <cellStyle name="20% - Accent4 22 43" xfId="11378"/>
    <cellStyle name="20% - Accent4 22 44" xfId="11379"/>
    <cellStyle name="20% - Accent4 22 45" xfId="11380"/>
    <cellStyle name="20% - Accent4 22 46" xfId="11381"/>
    <cellStyle name="20% - Accent4 22 47" xfId="11382"/>
    <cellStyle name="20% - Accent4 22 48" xfId="11383"/>
    <cellStyle name="20% - Accent4 22 49" xfId="11384"/>
    <cellStyle name="20% - Accent4 22 5" xfId="11385"/>
    <cellStyle name="20% - Accent4 22 50" xfId="11386"/>
    <cellStyle name="20% - Accent4 22 51" xfId="11387"/>
    <cellStyle name="20% - Accent4 22 52" xfId="11388"/>
    <cellStyle name="20% - Accent4 22 53" xfId="11389"/>
    <cellStyle name="20% - Accent4 22 54" xfId="11390"/>
    <cellStyle name="20% - Accent4 22 55" xfId="11391"/>
    <cellStyle name="20% - Accent4 22 56" xfId="11392"/>
    <cellStyle name="20% - Accent4 22 57" xfId="11393"/>
    <cellStyle name="20% - Accent4 22 58" xfId="11394"/>
    <cellStyle name="20% - Accent4 22 59" xfId="11395"/>
    <cellStyle name="20% - Accent4 22 6" xfId="11396"/>
    <cellStyle name="20% - Accent4 22 60" xfId="11397"/>
    <cellStyle name="20% - Accent4 22 61" xfId="11398"/>
    <cellStyle name="20% - Accent4 22 62" xfId="11399"/>
    <cellStyle name="20% - Accent4 22 63" xfId="11400"/>
    <cellStyle name="20% - Accent4 22 64" xfId="11401"/>
    <cellStyle name="20% - Accent4 22 65" xfId="11402"/>
    <cellStyle name="20% - Accent4 22 66" xfId="11403"/>
    <cellStyle name="20% - Accent4 22 67" xfId="11404"/>
    <cellStyle name="20% - Accent4 22 68" xfId="11405"/>
    <cellStyle name="20% - Accent4 22 69" xfId="11406"/>
    <cellStyle name="20% - Accent4 22 7" xfId="11407"/>
    <cellStyle name="20% - Accent4 22 70" xfId="11408"/>
    <cellStyle name="20% - Accent4 22 71" xfId="11409"/>
    <cellStyle name="20% - Accent4 22 72" xfId="11410"/>
    <cellStyle name="20% - Accent4 22 73" xfId="11411"/>
    <cellStyle name="20% - Accent4 22 74" xfId="11412"/>
    <cellStyle name="20% - Accent4 22 75" xfId="11413"/>
    <cellStyle name="20% - Accent4 22 76" xfId="11414"/>
    <cellStyle name="20% - Accent4 22 77" xfId="11415"/>
    <cellStyle name="20% - Accent4 22 78" xfId="11416"/>
    <cellStyle name="20% - Accent4 22 79" xfId="11417"/>
    <cellStyle name="20% - Accent4 22 8" xfId="11418"/>
    <cellStyle name="20% - Accent4 22 80" xfId="11419"/>
    <cellStyle name="20% - Accent4 22 81" xfId="11420"/>
    <cellStyle name="20% - Accent4 22 82" xfId="11421"/>
    <cellStyle name="20% - Accent4 22 83" xfId="11422"/>
    <cellStyle name="20% - Accent4 22 84" xfId="11423"/>
    <cellStyle name="20% - Accent4 22 85" xfId="11424"/>
    <cellStyle name="20% - Accent4 22 86" xfId="11425"/>
    <cellStyle name="20% - Accent4 22 87" xfId="11426"/>
    <cellStyle name="20% - Accent4 22 88" xfId="11427"/>
    <cellStyle name="20% - Accent4 22 89" xfId="11428"/>
    <cellStyle name="20% - Accent4 22 9" xfId="11429"/>
    <cellStyle name="20% - Accent4 22 90" xfId="11430"/>
    <cellStyle name="20% - Accent4 22 91" xfId="11431"/>
    <cellStyle name="20% - Accent4 22 92" xfId="11432"/>
    <cellStyle name="20% - Accent4 22 93" xfId="11433"/>
    <cellStyle name="20% - Accent4 22 94" xfId="11434"/>
    <cellStyle name="20% - Accent4 22 95" xfId="11435"/>
    <cellStyle name="20% - Accent4 22 96" xfId="11436"/>
    <cellStyle name="20% - Accent4 22 97" xfId="11437"/>
    <cellStyle name="20% - Accent4 22 98" xfId="11438"/>
    <cellStyle name="20% - Accent4 22 99" xfId="11439"/>
    <cellStyle name="20% - Accent4 23" xfId="11440"/>
    <cellStyle name="20% - Accent4 23 10" xfId="11441"/>
    <cellStyle name="20% - Accent4 23 100" xfId="11442"/>
    <cellStyle name="20% - Accent4 23 101" xfId="11443"/>
    <cellStyle name="20% - Accent4 23 102" xfId="11444"/>
    <cellStyle name="20% - Accent4 23 103" xfId="11445"/>
    <cellStyle name="20% - Accent4 23 104" xfId="11446"/>
    <cellStyle name="20% - Accent4 23 105" xfId="11447"/>
    <cellStyle name="20% - Accent4 23 106" xfId="11448"/>
    <cellStyle name="20% - Accent4 23 107" xfId="11449"/>
    <cellStyle name="20% - Accent4 23 108" xfId="11450"/>
    <cellStyle name="20% - Accent4 23 109" xfId="11451"/>
    <cellStyle name="20% - Accent4 23 11" xfId="11452"/>
    <cellStyle name="20% - Accent4 23 110" xfId="11453"/>
    <cellStyle name="20% - Accent4 23 111" xfId="11454"/>
    <cellStyle name="20% - Accent4 23 112" xfId="11455"/>
    <cellStyle name="20% - Accent4 23 113" xfId="11456"/>
    <cellStyle name="20% - Accent4 23 114" xfId="11457"/>
    <cellStyle name="20% - Accent4 23 115" xfId="11458"/>
    <cellStyle name="20% - Accent4 23 12" xfId="11459"/>
    <cellStyle name="20% - Accent4 23 13" xfId="11460"/>
    <cellStyle name="20% - Accent4 23 14" xfId="11461"/>
    <cellStyle name="20% - Accent4 23 15" xfId="11462"/>
    <cellStyle name="20% - Accent4 23 16" xfId="11463"/>
    <cellStyle name="20% - Accent4 23 17" xfId="11464"/>
    <cellStyle name="20% - Accent4 23 18" xfId="11465"/>
    <cellStyle name="20% - Accent4 23 19" xfId="11466"/>
    <cellStyle name="20% - Accent4 23 2" xfId="11467"/>
    <cellStyle name="20% - Accent4 23 20" xfId="11468"/>
    <cellStyle name="20% - Accent4 23 21" xfId="11469"/>
    <cellStyle name="20% - Accent4 23 22" xfId="11470"/>
    <cellStyle name="20% - Accent4 23 23" xfId="11471"/>
    <cellStyle name="20% - Accent4 23 24" xfId="11472"/>
    <cellStyle name="20% - Accent4 23 25" xfId="11473"/>
    <cellStyle name="20% - Accent4 23 26" xfId="11474"/>
    <cellStyle name="20% - Accent4 23 27" xfId="11475"/>
    <cellStyle name="20% - Accent4 23 28" xfId="11476"/>
    <cellStyle name="20% - Accent4 23 29" xfId="11477"/>
    <cellStyle name="20% - Accent4 23 3" xfId="11478"/>
    <cellStyle name="20% - Accent4 23 30" xfId="11479"/>
    <cellStyle name="20% - Accent4 23 31" xfId="11480"/>
    <cellStyle name="20% - Accent4 23 32" xfId="11481"/>
    <cellStyle name="20% - Accent4 23 33" xfId="11482"/>
    <cellStyle name="20% - Accent4 23 34" xfId="11483"/>
    <cellStyle name="20% - Accent4 23 35" xfId="11484"/>
    <cellStyle name="20% - Accent4 23 36" xfId="11485"/>
    <cellStyle name="20% - Accent4 23 37" xfId="11486"/>
    <cellStyle name="20% - Accent4 23 38" xfId="11487"/>
    <cellStyle name="20% - Accent4 23 39" xfId="11488"/>
    <cellStyle name="20% - Accent4 23 4" xfId="11489"/>
    <cellStyle name="20% - Accent4 23 40" xfId="11490"/>
    <cellStyle name="20% - Accent4 23 41" xfId="11491"/>
    <cellStyle name="20% - Accent4 23 42" xfId="11492"/>
    <cellStyle name="20% - Accent4 23 43" xfId="11493"/>
    <cellStyle name="20% - Accent4 23 44" xfId="11494"/>
    <cellStyle name="20% - Accent4 23 45" xfId="11495"/>
    <cellStyle name="20% - Accent4 23 46" xfId="11496"/>
    <cellStyle name="20% - Accent4 23 47" xfId="11497"/>
    <cellStyle name="20% - Accent4 23 48" xfId="11498"/>
    <cellStyle name="20% - Accent4 23 49" xfId="11499"/>
    <cellStyle name="20% - Accent4 23 5" xfId="11500"/>
    <cellStyle name="20% - Accent4 23 50" xfId="11501"/>
    <cellStyle name="20% - Accent4 23 51" xfId="11502"/>
    <cellStyle name="20% - Accent4 23 52" xfId="11503"/>
    <cellStyle name="20% - Accent4 23 53" xfId="11504"/>
    <cellStyle name="20% - Accent4 23 54" xfId="11505"/>
    <cellStyle name="20% - Accent4 23 55" xfId="11506"/>
    <cellStyle name="20% - Accent4 23 56" xfId="11507"/>
    <cellStyle name="20% - Accent4 23 57" xfId="11508"/>
    <cellStyle name="20% - Accent4 23 58" xfId="11509"/>
    <cellStyle name="20% - Accent4 23 59" xfId="11510"/>
    <cellStyle name="20% - Accent4 23 6" xfId="11511"/>
    <cellStyle name="20% - Accent4 23 60" xfId="11512"/>
    <cellStyle name="20% - Accent4 23 61" xfId="11513"/>
    <cellStyle name="20% - Accent4 23 62" xfId="11514"/>
    <cellStyle name="20% - Accent4 23 63" xfId="11515"/>
    <cellStyle name="20% - Accent4 23 64" xfId="11516"/>
    <cellStyle name="20% - Accent4 23 65" xfId="11517"/>
    <cellStyle name="20% - Accent4 23 66" xfId="11518"/>
    <cellStyle name="20% - Accent4 23 67" xfId="11519"/>
    <cellStyle name="20% - Accent4 23 68" xfId="11520"/>
    <cellStyle name="20% - Accent4 23 69" xfId="11521"/>
    <cellStyle name="20% - Accent4 23 7" xfId="11522"/>
    <cellStyle name="20% - Accent4 23 70" xfId="11523"/>
    <cellStyle name="20% - Accent4 23 71" xfId="11524"/>
    <cellStyle name="20% - Accent4 23 72" xfId="11525"/>
    <cellStyle name="20% - Accent4 23 73" xfId="11526"/>
    <cellStyle name="20% - Accent4 23 74" xfId="11527"/>
    <cellStyle name="20% - Accent4 23 75" xfId="11528"/>
    <cellStyle name="20% - Accent4 23 76" xfId="11529"/>
    <cellStyle name="20% - Accent4 23 77" xfId="11530"/>
    <cellStyle name="20% - Accent4 23 78" xfId="11531"/>
    <cellStyle name="20% - Accent4 23 79" xfId="11532"/>
    <cellStyle name="20% - Accent4 23 8" xfId="11533"/>
    <cellStyle name="20% - Accent4 23 80" xfId="11534"/>
    <cellStyle name="20% - Accent4 23 81" xfId="11535"/>
    <cellStyle name="20% - Accent4 23 82" xfId="11536"/>
    <cellStyle name="20% - Accent4 23 83" xfId="11537"/>
    <cellStyle name="20% - Accent4 23 84" xfId="11538"/>
    <cellStyle name="20% - Accent4 23 85" xfId="11539"/>
    <cellStyle name="20% - Accent4 23 86" xfId="11540"/>
    <cellStyle name="20% - Accent4 23 87" xfId="11541"/>
    <cellStyle name="20% - Accent4 23 88" xfId="11542"/>
    <cellStyle name="20% - Accent4 23 89" xfId="11543"/>
    <cellStyle name="20% - Accent4 23 9" xfId="11544"/>
    <cellStyle name="20% - Accent4 23 90" xfId="11545"/>
    <cellStyle name="20% - Accent4 23 91" xfId="11546"/>
    <cellStyle name="20% - Accent4 23 92" xfId="11547"/>
    <cellStyle name="20% - Accent4 23 93" xfId="11548"/>
    <cellStyle name="20% - Accent4 23 94" xfId="11549"/>
    <cellStyle name="20% - Accent4 23 95" xfId="11550"/>
    <cellStyle name="20% - Accent4 23 96" xfId="11551"/>
    <cellStyle name="20% - Accent4 23 97" xfId="11552"/>
    <cellStyle name="20% - Accent4 23 98" xfId="11553"/>
    <cellStyle name="20% - Accent4 23 99" xfId="11554"/>
    <cellStyle name="20% - Accent4 24" xfId="11555"/>
    <cellStyle name="20% - Accent4 25" xfId="11556"/>
    <cellStyle name="20% - Accent4 26" xfId="11557"/>
    <cellStyle name="20% - Accent4 27" xfId="11558"/>
    <cellStyle name="20% - Accent4 28" xfId="11559"/>
    <cellStyle name="20% - Accent4 29" xfId="11560"/>
    <cellStyle name="20% - Accent4 3" xfId="67"/>
    <cellStyle name="20% - Accent4 3 10" xfId="11561"/>
    <cellStyle name="20% - Accent4 3 100" xfId="11562"/>
    <cellStyle name="20% - Accent4 3 101" xfId="11563"/>
    <cellStyle name="20% - Accent4 3 102" xfId="11564"/>
    <cellStyle name="20% - Accent4 3 103" xfId="11565"/>
    <cellStyle name="20% - Accent4 3 104" xfId="11566"/>
    <cellStyle name="20% - Accent4 3 105" xfId="11567"/>
    <cellStyle name="20% - Accent4 3 106" xfId="11568"/>
    <cellStyle name="20% - Accent4 3 107" xfId="11569"/>
    <cellStyle name="20% - Accent4 3 108" xfId="11570"/>
    <cellStyle name="20% - Accent4 3 109" xfId="11571"/>
    <cellStyle name="20% - Accent4 3 11" xfId="11572"/>
    <cellStyle name="20% - Accent4 3 110" xfId="11573"/>
    <cellStyle name="20% - Accent4 3 111" xfId="11574"/>
    <cellStyle name="20% - Accent4 3 112" xfId="11575"/>
    <cellStyle name="20% - Accent4 3 113" xfId="11576"/>
    <cellStyle name="20% - Accent4 3 114" xfId="11577"/>
    <cellStyle name="20% - Accent4 3 115" xfId="11578"/>
    <cellStyle name="20% - Accent4 3 12" xfId="11579"/>
    <cellStyle name="20% - Accent4 3 13" xfId="11580"/>
    <cellStyle name="20% - Accent4 3 14" xfId="11581"/>
    <cellStyle name="20% - Accent4 3 15" xfId="11582"/>
    <cellStyle name="20% - Accent4 3 16" xfId="11583"/>
    <cellStyle name="20% - Accent4 3 17" xfId="11584"/>
    <cellStyle name="20% - Accent4 3 18" xfId="11585"/>
    <cellStyle name="20% - Accent4 3 19" xfId="11586"/>
    <cellStyle name="20% - Accent4 3 2" xfId="11587"/>
    <cellStyle name="20% - Accent4 3 20" xfId="11588"/>
    <cellStyle name="20% - Accent4 3 21" xfId="11589"/>
    <cellStyle name="20% - Accent4 3 22" xfId="11590"/>
    <cellStyle name="20% - Accent4 3 23" xfId="11591"/>
    <cellStyle name="20% - Accent4 3 24" xfId="11592"/>
    <cellStyle name="20% - Accent4 3 25" xfId="11593"/>
    <cellStyle name="20% - Accent4 3 26" xfId="11594"/>
    <cellStyle name="20% - Accent4 3 27" xfId="11595"/>
    <cellStyle name="20% - Accent4 3 28" xfId="11596"/>
    <cellStyle name="20% - Accent4 3 29" xfId="11597"/>
    <cellStyle name="20% - Accent4 3 3" xfId="11598"/>
    <cellStyle name="20% - Accent4 3 30" xfId="11599"/>
    <cellStyle name="20% - Accent4 3 31" xfId="11600"/>
    <cellStyle name="20% - Accent4 3 32" xfId="11601"/>
    <cellStyle name="20% - Accent4 3 33" xfId="11602"/>
    <cellStyle name="20% - Accent4 3 34" xfId="11603"/>
    <cellStyle name="20% - Accent4 3 35" xfId="11604"/>
    <cellStyle name="20% - Accent4 3 36" xfId="11605"/>
    <cellStyle name="20% - Accent4 3 37" xfId="11606"/>
    <cellStyle name="20% - Accent4 3 38" xfId="11607"/>
    <cellStyle name="20% - Accent4 3 39" xfId="11608"/>
    <cellStyle name="20% - Accent4 3 4" xfId="11609"/>
    <cellStyle name="20% - Accent4 3 40" xfId="11610"/>
    <cellStyle name="20% - Accent4 3 41" xfId="11611"/>
    <cellStyle name="20% - Accent4 3 42" xfId="11612"/>
    <cellStyle name="20% - Accent4 3 43" xfId="11613"/>
    <cellStyle name="20% - Accent4 3 44" xfId="11614"/>
    <cellStyle name="20% - Accent4 3 45" xfId="11615"/>
    <cellStyle name="20% - Accent4 3 46" xfId="11616"/>
    <cellStyle name="20% - Accent4 3 47" xfId="11617"/>
    <cellStyle name="20% - Accent4 3 48" xfId="11618"/>
    <cellStyle name="20% - Accent4 3 49" xfId="11619"/>
    <cellStyle name="20% - Accent4 3 5" xfId="11620"/>
    <cellStyle name="20% - Accent4 3 50" xfId="11621"/>
    <cellStyle name="20% - Accent4 3 51" xfId="11622"/>
    <cellStyle name="20% - Accent4 3 52" xfId="11623"/>
    <cellStyle name="20% - Accent4 3 53" xfId="11624"/>
    <cellStyle name="20% - Accent4 3 54" xfId="11625"/>
    <cellStyle name="20% - Accent4 3 55" xfId="11626"/>
    <cellStyle name="20% - Accent4 3 56" xfId="11627"/>
    <cellStyle name="20% - Accent4 3 57" xfId="11628"/>
    <cellStyle name="20% - Accent4 3 58" xfId="11629"/>
    <cellStyle name="20% - Accent4 3 59" xfId="11630"/>
    <cellStyle name="20% - Accent4 3 6" xfId="11631"/>
    <cellStyle name="20% - Accent4 3 60" xfId="11632"/>
    <cellStyle name="20% - Accent4 3 61" xfId="11633"/>
    <cellStyle name="20% - Accent4 3 62" xfId="11634"/>
    <cellStyle name="20% - Accent4 3 63" xfId="11635"/>
    <cellStyle name="20% - Accent4 3 64" xfId="11636"/>
    <cellStyle name="20% - Accent4 3 65" xfId="11637"/>
    <cellStyle name="20% - Accent4 3 66" xfId="11638"/>
    <cellStyle name="20% - Accent4 3 67" xfId="11639"/>
    <cellStyle name="20% - Accent4 3 68" xfId="11640"/>
    <cellStyle name="20% - Accent4 3 69" xfId="11641"/>
    <cellStyle name="20% - Accent4 3 7" xfId="11642"/>
    <cellStyle name="20% - Accent4 3 70" xfId="11643"/>
    <cellStyle name="20% - Accent4 3 71" xfId="11644"/>
    <cellStyle name="20% - Accent4 3 72" xfId="11645"/>
    <cellStyle name="20% - Accent4 3 73" xfId="11646"/>
    <cellStyle name="20% - Accent4 3 74" xfId="11647"/>
    <cellStyle name="20% - Accent4 3 75" xfId="11648"/>
    <cellStyle name="20% - Accent4 3 76" xfId="11649"/>
    <cellStyle name="20% - Accent4 3 77" xfId="11650"/>
    <cellStyle name="20% - Accent4 3 78" xfId="11651"/>
    <cellStyle name="20% - Accent4 3 79" xfId="11652"/>
    <cellStyle name="20% - Accent4 3 8" xfId="11653"/>
    <cellStyle name="20% - Accent4 3 80" xfId="11654"/>
    <cellStyle name="20% - Accent4 3 81" xfId="11655"/>
    <cellStyle name="20% - Accent4 3 82" xfId="11656"/>
    <cellStyle name="20% - Accent4 3 83" xfId="11657"/>
    <cellStyle name="20% - Accent4 3 84" xfId="11658"/>
    <cellStyle name="20% - Accent4 3 85" xfId="11659"/>
    <cellStyle name="20% - Accent4 3 86" xfId="11660"/>
    <cellStyle name="20% - Accent4 3 87" xfId="11661"/>
    <cellStyle name="20% - Accent4 3 88" xfId="11662"/>
    <cellStyle name="20% - Accent4 3 89" xfId="11663"/>
    <cellStyle name="20% - Accent4 3 9" xfId="11664"/>
    <cellStyle name="20% - Accent4 3 90" xfId="11665"/>
    <cellStyle name="20% - Accent4 3 91" xfId="11666"/>
    <cellStyle name="20% - Accent4 3 92" xfId="11667"/>
    <cellStyle name="20% - Accent4 3 93" xfId="11668"/>
    <cellStyle name="20% - Accent4 3 94" xfId="11669"/>
    <cellStyle name="20% - Accent4 3 95" xfId="11670"/>
    <cellStyle name="20% - Accent4 3 96" xfId="11671"/>
    <cellStyle name="20% - Accent4 3 97" xfId="11672"/>
    <cellStyle name="20% - Accent4 3 98" xfId="11673"/>
    <cellStyle name="20% - Accent4 3 99" xfId="11674"/>
    <cellStyle name="20% - Accent4 30" xfId="11675"/>
    <cellStyle name="20% - Accent4 31" xfId="11676"/>
    <cellStyle name="20% - Accent4 32" xfId="11677"/>
    <cellStyle name="20% - Accent4 33" xfId="11678"/>
    <cellStyle name="20% - Accent4 34" xfId="11679"/>
    <cellStyle name="20% - Accent4 35" xfId="11680"/>
    <cellStyle name="20% - Accent4 36" xfId="11681"/>
    <cellStyle name="20% - Accent4 37" xfId="11682"/>
    <cellStyle name="20% - Accent4 38" xfId="11683"/>
    <cellStyle name="20% - Accent4 39" xfId="11684"/>
    <cellStyle name="20% - Accent4 4" xfId="68"/>
    <cellStyle name="20% - Accent4 4 10" xfId="11685"/>
    <cellStyle name="20% - Accent4 4 100" xfId="11686"/>
    <cellStyle name="20% - Accent4 4 101" xfId="11687"/>
    <cellStyle name="20% - Accent4 4 102" xfId="11688"/>
    <cellStyle name="20% - Accent4 4 103" xfId="11689"/>
    <cellStyle name="20% - Accent4 4 104" xfId="11690"/>
    <cellStyle name="20% - Accent4 4 105" xfId="11691"/>
    <cellStyle name="20% - Accent4 4 106" xfId="11692"/>
    <cellStyle name="20% - Accent4 4 107" xfId="11693"/>
    <cellStyle name="20% - Accent4 4 108" xfId="11694"/>
    <cellStyle name="20% - Accent4 4 109" xfId="11695"/>
    <cellStyle name="20% - Accent4 4 11" xfId="11696"/>
    <cellStyle name="20% - Accent4 4 110" xfId="11697"/>
    <cellStyle name="20% - Accent4 4 111" xfId="11698"/>
    <cellStyle name="20% - Accent4 4 112" xfId="11699"/>
    <cellStyle name="20% - Accent4 4 113" xfId="11700"/>
    <cellStyle name="20% - Accent4 4 114" xfId="11701"/>
    <cellStyle name="20% - Accent4 4 115" xfId="11702"/>
    <cellStyle name="20% - Accent4 4 12" xfId="11703"/>
    <cellStyle name="20% - Accent4 4 13" xfId="11704"/>
    <cellStyle name="20% - Accent4 4 14" xfId="11705"/>
    <cellStyle name="20% - Accent4 4 15" xfId="11706"/>
    <cellStyle name="20% - Accent4 4 16" xfId="11707"/>
    <cellStyle name="20% - Accent4 4 17" xfId="11708"/>
    <cellStyle name="20% - Accent4 4 18" xfId="11709"/>
    <cellStyle name="20% - Accent4 4 19" xfId="11710"/>
    <cellStyle name="20% - Accent4 4 2" xfId="11711"/>
    <cellStyle name="20% - Accent4 4 20" xfId="11712"/>
    <cellStyle name="20% - Accent4 4 21" xfId="11713"/>
    <cellStyle name="20% - Accent4 4 22" xfId="11714"/>
    <cellStyle name="20% - Accent4 4 23" xfId="11715"/>
    <cellStyle name="20% - Accent4 4 24" xfId="11716"/>
    <cellStyle name="20% - Accent4 4 25" xfId="11717"/>
    <cellStyle name="20% - Accent4 4 26" xfId="11718"/>
    <cellStyle name="20% - Accent4 4 27" xfId="11719"/>
    <cellStyle name="20% - Accent4 4 28" xfId="11720"/>
    <cellStyle name="20% - Accent4 4 29" xfId="11721"/>
    <cellStyle name="20% - Accent4 4 3" xfId="11722"/>
    <cellStyle name="20% - Accent4 4 30" xfId="11723"/>
    <cellStyle name="20% - Accent4 4 31" xfId="11724"/>
    <cellStyle name="20% - Accent4 4 32" xfId="11725"/>
    <cellStyle name="20% - Accent4 4 33" xfId="11726"/>
    <cellStyle name="20% - Accent4 4 34" xfId="11727"/>
    <cellStyle name="20% - Accent4 4 35" xfId="11728"/>
    <cellStyle name="20% - Accent4 4 36" xfId="11729"/>
    <cellStyle name="20% - Accent4 4 37" xfId="11730"/>
    <cellStyle name="20% - Accent4 4 38" xfId="11731"/>
    <cellStyle name="20% - Accent4 4 39" xfId="11732"/>
    <cellStyle name="20% - Accent4 4 4" xfId="11733"/>
    <cellStyle name="20% - Accent4 4 40" xfId="11734"/>
    <cellStyle name="20% - Accent4 4 41" xfId="11735"/>
    <cellStyle name="20% - Accent4 4 42" xfId="11736"/>
    <cellStyle name="20% - Accent4 4 43" xfId="11737"/>
    <cellStyle name="20% - Accent4 4 44" xfId="11738"/>
    <cellStyle name="20% - Accent4 4 45" xfId="11739"/>
    <cellStyle name="20% - Accent4 4 46" xfId="11740"/>
    <cellStyle name="20% - Accent4 4 47" xfId="11741"/>
    <cellStyle name="20% - Accent4 4 48" xfId="11742"/>
    <cellStyle name="20% - Accent4 4 49" xfId="11743"/>
    <cellStyle name="20% - Accent4 4 5" xfId="11744"/>
    <cellStyle name="20% - Accent4 4 50" xfId="11745"/>
    <cellStyle name="20% - Accent4 4 51" xfId="11746"/>
    <cellStyle name="20% - Accent4 4 52" xfId="11747"/>
    <cellStyle name="20% - Accent4 4 53" xfId="11748"/>
    <cellStyle name="20% - Accent4 4 54" xfId="11749"/>
    <cellStyle name="20% - Accent4 4 55" xfId="11750"/>
    <cellStyle name="20% - Accent4 4 56" xfId="11751"/>
    <cellStyle name="20% - Accent4 4 57" xfId="11752"/>
    <cellStyle name="20% - Accent4 4 58" xfId="11753"/>
    <cellStyle name="20% - Accent4 4 59" xfId="11754"/>
    <cellStyle name="20% - Accent4 4 6" xfId="11755"/>
    <cellStyle name="20% - Accent4 4 60" xfId="11756"/>
    <cellStyle name="20% - Accent4 4 61" xfId="11757"/>
    <cellStyle name="20% - Accent4 4 62" xfId="11758"/>
    <cellStyle name="20% - Accent4 4 63" xfId="11759"/>
    <cellStyle name="20% - Accent4 4 64" xfId="11760"/>
    <cellStyle name="20% - Accent4 4 65" xfId="11761"/>
    <cellStyle name="20% - Accent4 4 66" xfId="11762"/>
    <cellStyle name="20% - Accent4 4 67" xfId="11763"/>
    <cellStyle name="20% - Accent4 4 68" xfId="11764"/>
    <cellStyle name="20% - Accent4 4 69" xfId="11765"/>
    <cellStyle name="20% - Accent4 4 7" xfId="11766"/>
    <cellStyle name="20% - Accent4 4 70" xfId="11767"/>
    <cellStyle name="20% - Accent4 4 71" xfId="11768"/>
    <cellStyle name="20% - Accent4 4 72" xfId="11769"/>
    <cellStyle name="20% - Accent4 4 73" xfId="11770"/>
    <cellStyle name="20% - Accent4 4 74" xfId="11771"/>
    <cellStyle name="20% - Accent4 4 75" xfId="11772"/>
    <cellStyle name="20% - Accent4 4 76" xfId="11773"/>
    <cellStyle name="20% - Accent4 4 77" xfId="11774"/>
    <cellStyle name="20% - Accent4 4 78" xfId="11775"/>
    <cellStyle name="20% - Accent4 4 79" xfId="11776"/>
    <cellStyle name="20% - Accent4 4 8" xfId="11777"/>
    <cellStyle name="20% - Accent4 4 80" xfId="11778"/>
    <cellStyle name="20% - Accent4 4 81" xfId="11779"/>
    <cellStyle name="20% - Accent4 4 82" xfId="11780"/>
    <cellStyle name="20% - Accent4 4 83" xfId="11781"/>
    <cellStyle name="20% - Accent4 4 84" xfId="11782"/>
    <cellStyle name="20% - Accent4 4 85" xfId="11783"/>
    <cellStyle name="20% - Accent4 4 86" xfId="11784"/>
    <cellStyle name="20% - Accent4 4 87" xfId="11785"/>
    <cellStyle name="20% - Accent4 4 88" xfId="11786"/>
    <cellStyle name="20% - Accent4 4 89" xfId="11787"/>
    <cellStyle name="20% - Accent4 4 9" xfId="11788"/>
    <cellStyle name="20% - Accent4 4 90" xfId="11789"/>
    <cellStyle name="20% - Accent4 4 91" xfId="11790"/>
    <cellStyle name="20% - Accent4 4 92" xfId="11791"/>
    <cellStyle name="20% - Accent4 4 93" xfId="11792"/>
    <cellStyle name="20% - Accent4 4 94" xfId="11793"/>
    <cellStyle name="20% - Accent4 4 95" xfId="11794"/>
    <cellStyle name="20% - Accent4 4 96" xfId="11795"/>
    <cellStyle name="20% - Accent4 4 97" xfId="11796"/>
    <cellStyle name="20% - Accent4 4 98" xfId="11797"/>
    <cellStyle name="20% - Accent4 4 99" xfId="11798"/>
    <cellStyle name="20% - Accent4 40" xfId="11799"/>
    <cellStyle name="20% - Accent4 41" xfId="11800"/>
    <cellStyle name="20% - Accent4 42" xfId="11801"/>
    <cellStyle name="20% - Accent4 43" xfId="11802"/>
    <cellStyle name="20% - Accent4 44" xfId="11803"/>
    <cellStyle name="20% - Accent4 45" xfId="11804"/>
    <cellStyle name="20% - Accent4 46" xfId="11805"/>
    <cellStyle name="20% - Accent4 47" xfId="11806"/>
    <cellStyle name="20% - Accent4 48" xfId="11807"/>
    <cellStyle name="20% - Accent4 49" xfId="11808"/>
    <cellStyle name="20% - Accent4 5" xfId="69"/>
    <cellStyle name="20% - Accent4 5 10" xfId="11809"/>
    <cellStyle name="20% - Accent4 5 100" xfId="11810"/>
    <cellStyle name="20% - Accent4 5 101" xfId="11811"/>
    <cellStyle name="20% - Accent4 5 102" xfId="11812"/>
    <cellStyle name="20% - Accent4 5 103" xfId="11813"/>
    <cellStyle name="20% - Accent4 5 104" xfId="11814"/>
    <cellStyle name="20% - Accent4 5 105" xfId="11815"/>
    <cellStyle name="20% - Accent4 5 106" xfId="11816"/>
    <cellStyle name="20% - Accent4 5 107" xfId="11817"/>
    <cellStyle name="20% - Accent4 5 108" xfId="11818"/>
    <cellStyle name="20% - Accent4 5 109" xfId="11819"/>
    <cellStyle name="20% - Accent4 5 11" xfId="11820"/>
    <cellStyle name="20% - Accent4 5 110" xfId="11821"/>
    <cellStyle name="20% - Accent4 5 111" xfId="11822"/>
    <cellStyle name="20% - Accent4 5 112" xfId="11823"/>
    <cellStyle name="20% - Accent4 5 113" xfId="11824"/>
    <cellStyle name="20% - Accent4 5 114" xfId="11825"/>
    <cellStyle name="20% - Accent4 5 115" xfId="11826"/>
    <cellStyle name="20% - Accent4 5 12" xfId="11827"/>
    <cellStyle name="20% - Accent4 5 13" xfId="11828"/>
    <cellStyle name="20% - Accent4 5 14" xfId="11829"/>
    <cellStyle name="20% - Accent4 5 15" xfId="11830"/>
    <cellStyle name="20% - Accent4 5 16" xfId="11831"/>
    <cellStyle name="20% - Accent4 5 17" xfId="11832"/>
    <cellStyle name="20% - Accent4 5 18" xfId="11833"/>
    <cellStyle name="20% - Accent4 5 19" xfId="11834"/>
    <cellStyle name="20% - Accent4 5 2" xfId="11835"/>
    <cellStyle name="20% - Accent4 5 20" xfId="11836"/>
    <cellStyle name="20% - Accent4 5 21" xfId="11837"/>
    <cellStyle name="20% - Accent4 5 22" xfId="11838"/>
    <cellStyle name="20% - Accent4 5 23" xfId="11839"/>
    <cellStyle name="20% - Accent4 5 24" xfId="11840"/>
    <cellStyle name="20% - Accent4 5 25" xfId="11841"/>
    <cellStyle name="20% - Accent4 5 26" xfId="11842"/>
    <cellStyle name="20% - Accent4 5 27" xfId="11843"/>
    <cellStyle name="20% - Accent4 5 28" xfId="11844"/>
    <cellStyle name="20% - Accent4 5 29" xfId="11845"/>
    <cellStyle name="20% - Accent4 5 3" xfId="11846"/>
    <cellStyle name="20% - Accent4 5 30" xfId="11847"/>
    <cellStyle name="20% - Accent4 5 31" xfId="11848"/>
    <cellStyle name="20% - Accent4 5 32" xfId="11849"/>
    <cellStyle name="20% - Accent4 5 33" xfId="11850"/>
    <cellStyle name="20% - Accent4 5 34" xfId="11851"/>
    <cellStyle name="20% - Accent4 5 35" xfId="11852"/>
    <cellStyle name="20% - Accent4 5 36" xfId="11853"/>
    <cellStyle name="20% - Accent4 5 37" xfId="11854"/>
    <cellStyle name="20% - Accent4 5 38" xfId="11855"/>
    <cellStyle name="20% - Accent4 5 39" xfId="11856"/>
    <cellStyle name="20% - Accent4 5 4" xfId="11857"/>
    <cellStyle name="20% - Accent4 5 40" xfId="11858"/>
    <cellStyle name="20% - Accent4 5 41" xfId="11859"/>
    <cellStyle name="20% - Accent4 5 42" xfId="11860"/>
    <cellStyle name="20% - Accent4 5 43" xfId="11861"/>
    <cellStyle name="20% - Accent4 5 44" xfId="11862"/>
    <cellStyle name="20% - Accent4 5 45" xfId="11863"/>
    <cellStyle name="20% - Accent4 5 46" xfId="11864"/>
    <cellStyle name="20% - Accent4 5 47" xfId="11865"/>
    <cellStyle name="20% - Accent4 5 48" xfId="11866"/>
    <cellStyle name="20% - Accent4 5 49" xfId="11867"/>
    <cellStyle name="20% - Accent4 5 5" xfId="11868"/>
    <cellStyle name="20% - Accent4 5 50" xfId="11869"/>
    <cellStyle name="20% - Accent4 5 51" xfId="11870"/>
    <cellStyle name="20% - Accent4 5 52" xfId="11871"/>
    <cellStyle name="20% - Accent4 5 53" xfId="11872"/>
    <cellStyle name="20% - Accent4 5 54" xfId="11873"/>
    <cellStyle name="20% - Accent4 5 55" xfId="11874"/>
    <cellStyle name="20% - Accent4 5 56" xfId="11875"/>
    <cellStyle name="20% - Accent4 5 57" xfId="11876"/>
    <cellStyle name="20% - Accent4 5 58" xfId="11877"/>
    <cellStyle name="20% - Accent4 5 59" xfId="11878"/>
    <cellStyle name="20% - Accent4 5 6" xfId="11879"/>
    <cellStyle name="20% - Accent4 5 60" xfId="11880"/>
    <cellStyle name="20% - Accent4 5 61" xfId="11881"/>
    <cellStyle name="20% - Accent4 5 62" xfId="11882"/>
    <cellStyle name="20% - Accent4 5 63" xfId="11883"/>
    <cellStyle name="20% - Accent4 5 64" xfId="11884"/>
    <cellStyle name="20% - Accent4 5 65" xfId="11885"/>
    <cellStyle name="20% - Accent4 5 66" xfId="11886"/>
    <cellStyle name="20% - Accent4 5 67" xfId="11887"/>
    <cellStyle name="20% - Accent4 5 68" xfId="11888"/>
    <cellStyle name="20% - Accent4 5 69" xfId="11889"/>
    <cellStyle name="20% - Accent4 5 7" xfId="11890"/>
    <cellStyle name="20% - Accent4 5 70" xfId="11891"/>
    <cellStyle name="20% - Accent4 5 71" xfId="11892"/>
    <cellStyle name="20% - Accent4 5 72" xfId="11893"/>
    <cellStyle name="20% - Accent4 5 73" xfId="11894"/>
    <cellStyle name="20% - Accent4 5 74" xfId="11895"/>
    <cellStyle name="20% - Accent4 5 75" xfId="11896"/>
    <cellStyle name="20% - Accent4 5 76" xfId="11897"/>
    <cellStyle name="20% - Accent4 5 77" xfId="11898"/>
    <cellStyle name="20% - Accent4 5 78" xfId="11899"/>
    <cellStyle name="20% - Accent4 5 79" xfId="11900"/>
    <cellStyle name="20% - Accent4 5 8" xfId="11901"/>
    <cellStyle name="20% - Accent4 5 80" xfId="11902"/>
    <cellStyle name="20% - Accent4 5 81" xfId="11903"/>
    <cellStyle name="20% - Accent4 5 82" xfId="11904"/>
    <cellStyle name="20% - Accent4 5 83" xfId="11905"/>
    <cellStyle name="20% - Accent4 5 84" xfId="11906"/>
    <cellStyle name="20% - Accent4 5 85" xfId="11907"/>
    <cellStyle name="20% - Accent4 5 86" xfId="11908"/>
    <cellStyle name="20% - Accent4 5 87" xfId="11909"/>
    <cellStyle name="20% - Accent4 5 88" xfId="11910"/>
    <cellStyle name="20% - Accent4 5 89" xfId="11911"/>
    <cellStyle name="20% - Accent4 5 9" xfId="11912"/>
    <cellStyle name="20% - Accent4 5 90" xfId="11913"/>
    <cellStyle name="20% - Accent4 5 91" xfId="11914"/>
    <cellStyle name="20% - Accent4 5 92" xfId="11915"/>
    <cellStyle name="20% - Accent4 5 93" xfId="11916"/>
    <cellStyle name="20% - Accent4 5 94" xfId="11917"/>
    <cellStyle name="20% - Accent4 5 95" xfId="11918"/>
    <cellStyle name="20% - Accent4 5 96" xfId="11919"/>
    <cellStyle name="20% - Accent4 5 97" xfId="11920"/>
    <cellStyle name="20% - Accent4 5 98" xfId="11921"/>
    <cellStyle name="20% - Accent4 5 99" xfId="11922"/>
    <cellStyle name="20% - Accent4 50" xfId="11923"/>
    <cellStyle name="20% - Accent4 51" xfId="11924"/>
    <cellStyle name="20% - Accent4 52" xfId="11925"/>
    <cellStyle name="20% - Accent4 53" xfId="11926"/>
    <cellStyle name="20% - Accent4 54" xfId="11927"/>
    <cellStyle name="20% - Accent4 55" xfId="11928"/>
    <cellStyle name="20% - Accent4 56" xfId="11929"/>
    <cellStyle name="20% - Accent4 57" xfId="11930"/>
    <cellStyle name="20% - Accent4 58" xfId="11931"/>
    <cellStyle name="20% - Accent4 59" xfId="11932"/>
    <cellStyle name="20% - Accent4 6" xfId="70"/>
    <cellStyle name="20% - Accent4 6 10" xfId="11933"/>
    <cellStyle name="20% - Accent4 6 100" xfId="11934"/>
    <cellStyle name="20% - Accent4 6 101" xfId="11935"/>
    <cellStyle name="20% - Accent4 6 102" xfId="11936"/>
    <cellStyle name="20% - Accent4 6 103" xfId="11937"/>
    <cellStyle name="20% - Accent4 6 104" xfId="11938"/>
    <cellStyle name="20% - Accent4 6 105" xfId="11939"/>
    <cellStyle name="20% - Accent4 6 106" xfId="11940"/>
    <cellStyle name="20% - Accent4 6 107" xfId="11941"/>
    <cellStyle name="20% - Accent4 6 108" xfId="11942"/>
    <cellStyle name="20% - Accent4 6 109" xfId="11943"/>
    <cellStyle name="20% - Accent4 6 11" xfId="11944"/>
    <cellStyle name="20% - Accent4 6 110" xfId="11945"/>
    <cellStyle name="20% - Accent4 6 111" xfId="11946"/>
    <cellStyle name="20% - Accent4 6 112" xfId="11947"/>
    <cellStyle name="20% - Accent4 6 113" xfId="11948"/>
    <cellStyle name="20% - Accent4 6 114" xfId="11949"/>
    <cellStyle name="20% - Accent4 6 115" xfId="11950"/>
    <cellStyle name="20% - Accent4 6 12" xfId="11951"/>
    <cellStyle name="20% - Accent4 6 13" xfId="11952"/>
    <cellStyle name="20% - Accent4 6 14" xfId="11953"/>
    <cellStyle name="20% - Accent4 6 15" xfId="11954"/>
    <cellStyle name="20% - Accent4 6 16" xfId="11955"/>
    <cellStyle name="20% - Accent4 6 17" xfId="11956"/>
    <cellStyle name="20% - Accent4 6 18" xfId="11957"/>
    <cellStyle name="20% - Accent4 6 19" xfId="11958"/>
    <cellStyle name="20% - Accent4 6 2" xfId="11959"/>
    <cellStyle name="20% - Accent4 6 20" xfId="11960"/>
    <cellStyle name="20% - Accent4 6 21" xfId="11961"/>
    <cellStyle name="20% - Accent4 6 22" xfId="11962"/>
    <cellStyle name="20% - Accent4 6 23" xfId="11963"/>
    <cellStyle name="20% - Accent4 6 24" xfId="11964"/>
    <cellStyle name="20% - Accent4 6 25" xfId="11965"/>
    <cellStyle name="20% - Accent4 6 26" xfId="11966"/>
    <cellStyle name="20% - Accent4 6 27" xfId="11967"/>
    <cellStyle name="20% - Accent4 6 28" xfId="11968"/>
    <cellStyle name="20% - Accent4 6 29" xfId="11969"/>
    <cellStyle name="20% - Accent4 6 3" xfId="11970"/>
    <cellStyle name="20% - Accent4 6 30" xfId="11971"/>
    <cellStyle name="20% - Accent4 6 31" xfId="11972"/>
    <cellStyle name="20% - Accent4 6 32" xfId="11973"/>
    <cellStyle name="20% - Accent4 6 33" xfId="11974"/>
    <cellStyle name="20% - Accent4 6 34" xfId="11975"/>
    <cellStyle name="20% - Accent4 6 35" xfId="11976"/>
    <cellStyle name="20% - Accent4 6 36" xfId="11977"/>
    <cellStyle name="20% - Accent4 6 37" xfId="11978"/>
    <cellStyle name="20% - Accent4 6 38" xfId="11979"/>
    <cellStyle name="20% - Accent4 6 39" xfId="11980"/>
    <cellStyle name="20% - Accent4 6 4" xfId="11981"/>
    <cellStyle name="20% - Accent4 6 40" xfId="11982"/>
    <cellStyle name="20% - Accent4 6 41" xfId="11983"/>
    <cellStyle name="20% - Accent4 6 42" xfId="11984"/>
    <cellStyle name="20% - Accent4 6 43" xfId="11985"/>
    <cellStyle name="20% - Accent4 6 44" xfId="11986"/>
    <cellStyle name="20% - Accent4 6 45" xfId="11987"/>
    <cellStyle name="20% - Accent4 6 46" xfId="11988"/>
    <cellStyle name="20% - Accent4 6 47" xfId="11989"/>
    <cellStyle name="20% - Accent4 6 48" xfId="11990"/>
    <cellStyle name="20% - Accent4 6 49" xfId="11991"/>
    <cellStyle name="20% - Accent4 6 5" xfId="11992"/>
    <cellStyle name="20% - Accent4 6 50" xfId="11993"/>
    <cellStyle name="20% - Accent4 6 51" xfId="11994"/>
    <cellStyle name="20% - Accent4 6 52" xfId="11995"/>
    <cellStyle name="20% - Accent4 6 53" xfId="11996"/>
    <cellStyle name="20% - Accent4 6 54" xfId="11997"/>
    <cellStyle name="20% - Accent4 6 55" xfId="11998"/>
    <cellStyle name="20% - Accent4 6 56" xfId="11999"/>
    <cellStyle name="20% - Accent4 6 57" xfId="12000"/>
    <cellStyle name="20% - Accent4 6 58" xfId="12001"/>
    <cellStyle name="20% - Accent4 6 59" xfId="12002"/>
    <cellStyle name="20% - Accent4 6 6" xfId="12003"/>
    <cellStyle name="20% - Accent4 6 60" xfId="12004"/>
    <cellStyle name="20% - Accent4 6 61" xfId="12005"/>
    <cellStyle name="20% - Accent4 6 62" xfId="12006"/>
    <cellStyle name="20% - Accent4 6 63" xfId="12007"/>
    <cellStyle name="20% - Accent4 6 64" xfId="12008"/>
    <cellStyle name="20% - Accent4 6 65" xfId="12009"/>
    <cellStyle name="20% - Accent4 6 66" xfId="12010"/>
    <cellStyle name="20% - Accent4 6 67" xfId="12011"/>
    <cellStyle name="20% - Accent4 6 68" xfId="12012"/>
    <cellStyle name="20% - Accent4 6 69" xfId="12013"/>
    <cellStyle name="20% - Accent4 6 7" xfId="12014"/>
    <cellStyle name="20% - Accent4 6 70" xfId="12015"/>
    <cellStyle name="20% - Accent4 6 71" xfId="12016"/>
    <cellStyle name="20% - Accent4 6 72" xfId="12017"/>
    <cellStyle name="20% - Accent4 6 73" xfId="12018"/>
    <cellStyle name="20% - Accent4 6 74" xfId="12019"/>
    <cellStyle name="20% - Accent4 6 75" xfId="12020"/>
    <cellStyle name="20% - Accent4 6 76" xfId="12021"/>
    <cellStyle name="20% - Accent4 6 77" xfId="12022"/>
    <cellStyle name="20% - Accent4 6 78" xfId="12023"/>
    <cellStyle name="20% - Accent4 6 79" xfId="12024"/>
    <cellStyle name="20% - Accent4 6 8" xfId="12025"/>
    <cellStyle name="20% - Accent4 6 80" xfId="12026"/>
    <cellStyle name="20% - Accent4 6 81" xfId="12027"/>
    <cellStyle name="20% - Accent4 6 82" xfId="12028"/>
    <cellStyle name="20% - Accent4 6 83" xfId="12029"/>
    <cellStyle name="20% - Accent4 6 84" xfId="12030"/>
    <cellStyle name="20% - Accent4 6 85" xfId="12031"/>
    <cellStyle name="20% - Accent4 6 86" xfId="12032"/>
    <cellStyle name="20% - Accent4 6 87" xfId="12033"/>
    <cellStyle name="20% - Accent4 6 88" xfId="12034"/>
    <cellStyle name="20% - Accent4 6 89" xfId="12035"/>
    <cellStyle name="20% - Accent4 6 9" xfId="12036"/>
    <cellStyle name="20% - Accent4 6 90" xfId="12037"/>
    <cellStyle name="20% - Accent4 6 91" xfId="12038"/>
    <cellStyle name="20% - Accent4 6 92" xfId="12039"/>
    <cellStyle name="20% - Accent4 6 93" xfId="12040"/>
    <cellStyle name="20% - Accent4 6 94" xfId="12041"/>
    <cellStyle name="20% - Accent4 6 95" xfId="12042"/>
    <cellStyle name="20% - Accent4 6 96" xfId="12043"/>
    <cellStyle name="20% - Accent4 6 97" xfId="12044"/>
    <cellStyle name="20% - Accent4 6 98" xfId="12045"/>
    <cellStyle name="20% - Accent4 6 99" xfId="12046"/>
    <cellStyle name="20% - Accent4 60" xfId="12047"/>
    <cellStyle name="20% - Accent4 61" xfId="12048"/>
    <cellStyle name="20% - Accent4 62" xfId="12049"/>
    <cellStyle name="20% - Accent4 63" xfId="12050"/>
    <cellStyle name="20% - Accent4 64" xfId="12051"/>
    <cellStyle name="20% - Accent4 65" xfId="12052"/>
    <cellStyle name="20% - Accent4 66" xfId="12053"/>
    <cellStyle name="20% - Accent4 67" xfId="12054"/>
    <cellStyle name="20% - Accent4 68" xfId="12055"/>
    <cellStyle name="20% - Accent4 69" xfId="12056"/>
    <cellStyle name="20% - Accent4 7" xfId="71"/>
    <cellStyle name="20% - Accent4 7 10" xfId="12057"/>
    <cellStyle name="20% - Accent4 7 100" xfId="12058"/>
    <cellStyle name="20% - Accent4 7 101" xfId="12059"/>
    <cellStyle name="20% - Accent4 7 102" xfId="12060"/>
    <cellStyle name="20% - Accent4 7 103" xfId="12061"/>
    <cellStyle name="20% - Accent4 7 104" xfId="12062"/>
    <cellStyle name="20% - Accent4 7 105" xfId="12063"/>
    <cellStyle name="20% - Accent4 7 106" xfId="12064"/>
    <cellStyle name="20% - Accent4 7 107" xfId="12065"/>
    <cellStyle name="20% - Accent4 7 108" xfId="12066"/>
    <cellStyle name="20% - Accent4 7 109" xfId="12067"/>
    <cellStyle name="20% - Accent4 7 11" xfId="12068"/>
    <cellStyle name="20% - Accent4 7 110" xfId="12069"/>
    <cellStyle name="20% - Accent4 7 111" xfId="12070"/>
    <cellStyle name="20% - Accent4 7 112" xfId="12071"/>
    <cellStyle name="20% - Accent4 7 113" xfId="12072"/>
    <cellStyle name="20% - Accent4 7 114" xfId="12073"/>
    <cellStyle name="20% - Accent4 7 115" xfId="12074"/>
    <cellStyle name="20% - Accent4 7 12" xfId="12075"/>
    <cellStyle name="20% - Accent4 7 13" xfId="12076"/>
    <cellStyle name="20% - Accent4 7 14" xfId="12077"/>
    <cellStyle name="20% - Accent4 7 15" xfId="12078"/>
    <cellStyle name="20% - Accent4 7 16" xfId="12079"/>
    <cellStyle name="20% - Accent4 7 17" xfId="12080"/>
    <cellStyle name="20% - Accent4 7 18" xfId="12081"/>
    <cellStyle name="20% - Accent4 7 19" xfId="12082"/>
    <cellStyle name="20% - Accent4 7 2" xfId="12083"/>
    <cellStyle name="20% - Accent4 7 20" xfId="12084"/>
    <cellStyle name="20% - Accent4 7 21" xfId="12085"/>
    <cellStyle name="20% - Accent4 7 22" xfId="12086"/>
    <cellStyle name="20% - Accent4 7 23" xfId="12087"/>
    <cellStyle name="20% - Accent4 7 24" xfId="12088"/>
    <cellStyle name="20% - Accent4 7 25" xfId="12089"/>
    <cellStyle name="20% - Accent4 7 26" xfId="12090"/>
    <cellStyle name="20% - Accent4 7 27" xfId="12091"/>
    <cellStyle name="20% - Accent4 7 28" xfId="12092"/>
    <cellStyle name="20% - Accent4 7 29" xfId="12093"/>
    <cellStyle name="20% - Accent4 7 3" xfId="12094"/>
    <cellStyle name="20% - Accent4 7 30" xfId="12095"/>
    <cellStyle name="20% - Accent4 7 31" xfId="12096"/>
    <cellStyle name="20% - Accent4 7 32" xfId="12097"/>
    <cellStyle name="20% - Accent4 7 33" xfId="12098"/>
    <cellStyle name="20% - Accent4 7 34" xfId="12099"/>
    <cellStyle name="20% - Accent4 7 35" xfId="12100"/>
    <cellStyle name="20% - Accent4 7 36" xfId="12101"/>
    <cellStyle name="20% - Accent4 7 37" xfId="12102"/>
    <cellStyle name="20% - Accent4 7 38" xfId="12103"/>
    <cellStyle name="20% - Accent4 7 39" xfId="12104"/>
    <cellStyle name="20% - Accent4 7 4" xfId="12105"/>
    <cellStyle name="20% - Accent4 7 40" xfId="12106"/>
    <cellStyle name="20% - Accent4 7 41" xfId="12107"/>
    <cellStyle name="20% - Accent4 7 42" xfId="12108"/>
    <cellStyle name="20% - Accent4 7 43" xfId="12109"/>
    <cellStyle name="20% - Accent4 7 44" xfId="12110"/>
    <cellStyle name="20% - Accent4 7 45" xfId="12111"/>
    <cellStyle name="20% - Accent4 7 46" xfId="12112"/>
    <cellStyle name="20% - Accent4 7 47" xfId="12113"/>
    <cellStyle name="20% - Accent4 7 48" xfId="12114"/>
    <cellStyle name="20% - Accent4 7 49" xfId="12115"/>
    <cellStyle name="20% - Accent4 7 5" xfId="12116"/>
    <cellStyle name="20% - Accent4 7 50" xfId="12117"/>
    <cellStyle name="20% - Accent4 7 51" xfId="12118"/>
    <cellStyle name="20% - Accent4 7 52" xfId="12119"/>
    <cellStyle name="20% - Accent4 7 53" xfId="12120"/>
    <cellStyle name="20% - Accent4 7 54" xfId="12121"/>
    <cellStyle name="20% - Accent4 7 55" xfId="12122"/>
    <cellStyle name="20% - Accent4 7 56" xfId="12123"/>
    <cellStyle name="20% - Accent4 7 57" xfId="12124"/>
    <cellStyle name="20% - Accent4 7 58" xfId="12125"/>
    <cellStyle name="20% - Accent4 7 59" xfId="12126"/>
    <cellStyle name="20% - Accent4 7 6" xfId="12127"/>
    <cellStyle name="20% - Accent4 7 60" xfId="12128"/>
    <cellStyle name="20% - Accent4 7 61" xfId="12129"/>
    <cellStyle name="20% - Accent4 7 62" xfId="12130"/>
    <cellStyle name="20% - Accent4 7 63" xfId="12131"/>
    <cellStyle name="20% - Accent4 7 64" xfId="12132"/>
    <cellStyle name="20% - Accent4 7 65" xfId="12133"/>
    <cellStyle name="20% - Accent4 7 66" xfId="12134"/>
    <cellStyle name="20% - Accent4 7 67" xfId="12135"/>
    <cellStyle name="20% - Accent4 7 68" xfId="12136"/>
    <cellStyle name="20% - Accent4 7 69" xfId="12137"/>
    <cellStyle name="20% - Accent4 7 7" xfId="12138"/>
    <cellStyle name="20% - Accent4 7 70" xfId="12139"/>
    <cellStyle name="20% - Accent4 7 71" xfId="12140"/>
    <cellStyle name="20% - Accent4 7 72" xfId="12141"/>
    <cellStyle name="20% - Accent4 7 73" xfId="12142"/>
    <cellStyle name="20% - Accent4 7 74" xfId="12143"/>
    <cellStyle name="20% - Accent4 7 75" xfId="12144"/>
    <cellStyle name="20% - Accent4 7 76" xfId="12145"/>
    <cellStyle name="20% - Accent4 7 77" xfId="12146"/>
    <cellStyle name="20% - Accent4 7 78" xfId="12147"/>
    <cellStyle name="20% - Accent4 7 79" xfId="12148"/>
    <cellStyle name="20% - Accent4 7 8" xfId="12149"/>
    <cellStyle name="20% - Accent4 7 80" xfId="12150"/>
    <cellStyle name="20% - Accent4 7 81" xfId="12151"/>
    <cellStyle name="20% - Accent4 7 82" xfId="12152"/>
    <cellStyle name="20% - Accent4 7 83" xfId="12153"/>
    <cellStyle name="20% - Accent4 7 84" xfId="12154"/>
    <cellStyle name="20% - Accent4 7 85" xfId="12155"/>
    <cellStyle name="20% - Accent4 7 86" xfId="12156"/>
    <cellStyle name="20% - Accent4 7 87" xfId="12157"/>
    <cellStyle name="20% - Accent4 7 88" xfId="12158"/>
    <cellStyle name="20% - Accent4 7 89" xfId="12159"/>
    <cellStyle name="20% - Accent4 7 9" xfId="12160"/>
    <cellStyle name="20% - Accent4 7 90" xfId="12161"/>
    <cellStyle name="20% - Accent4 7 91" xfId="12162"/>
    <cellStyle name="20% - Accent4 7 92" xfId="12163"/>
    <cellStyle name="20% - Accent4 7 93" xfId="12164"/>
    <cellStyle name="20% - Accent4 7 94" xfId="12165"/>
    <cellStyle name="20% - Accent4 7 95" xfId="12166"/>
    <cellStyle name="20% - Accent4 7 96" xfId="12167"/>
    <cellStyle name="20% - Accent4 7 97" xfId="12168"/>
    <cellStyle name="20% - Accent4 7 98" xfId="12169"/>
    <cellStyle name="20% - Accent4 7 99" xfId="12170"/>
    <cellStyle name="20% - Accent4 70" xfId="12171"/>
    <cellStyle name="20% - Accent4 71" xfId="12172"/>
    <cellStyle name="20% - Accent4 72" xfId="12173"/>
    <cellStyle name="20% - Accent4 73" xfId="12174"/>
    <cellStyle name="20% - Accent4 74" xfId="12175"/>
    <cellStyle name="20% - Accent4 75" xfId="12176"/>
    <cellStyle name="20% - Accent4 76" xfId="12177"/>
    <cellStyle name="20% - Accent4 77" xfId="12178"/>
    <cellStyle name="20% - Accent4 78" xfId="12179"/>
    <cellStyle name="20% - Accent4 79" xfId="12180"/>
    <cellStyle name="20% - Accent4 8" xfId="72"/>
    <cellStyle name="20% - Accent4 8 10" xfId="12181"/>
    <cellStyle name="20% - Accent4 8 100" xfId="12182"/>
    <cellStyle name="20% - Accent4 8 101" xfId="12183"/>
    <cellStyle name="20% - Accent4 8 102" xfId="12184"/>
    <cellStyle name="20% - Accent4 8 103" xfId="12185"/>
    <cellStyle name="20% - Accent4 8 104" xfId="12186"/>
    <cellStyle name="20% - Accent4 8 105" xfId="12187"/>
    <cellStyle name="20% - Accent4 8 106" xfId="12188"/>
    <cellStyle name="20% - Accent4 8 107" xfId="12189"/>
    <cellStyle name="20% - Accent4 8 108" xfId="12190"/>
    <cellStyle name="20% - Accent4 8 109" xfId="12191"/>
    <cellStyle name="20% - Accent4 8 11" xfId="12192"/>
    <cellStyle name="20% - Accent4 8 110" xfId="12193"/>
    <cellStyle name="20% - Accent4 8 111" xfId="12194"/>
    <cellStyle name="20% - Accent4 8 112" xfId="12195"/>
    <cellStyle name="20% - Accent4 8 113" xfId="12196"/>
    <cellStyle name="20% - Accent4 8 114" xfId="12197"/>
    <cellStyle name="20% - Accent4 8 115" xfId="12198"/>
    <cellStyle name="20% - Accent4 8 12" xfId="12199"/>
    <cellStyle name="20% - Accent4 8 13" xfId="12200"/>
    <cellStyle name="20% - Accent4 8 14" xfId="12201"/>
    <cellStyle name="20% - Accent4 8 15" xfId="12202"/>
    <cellStyle name="20% - Accent4 8 16" xfId="12203"/>
    <cellStyle name="20% - Accent4 8 17" xfId="12204"/>
    <cellStyle name="20% - Accent4 8 18" xfId="12205"/>
    <cellStyle name="20% - Accent4 8 19" xfId="12206"/>
    <cellStyle name="20% - Accent4 8 2" xfId="12207"/>
    <cellStyle name="20% - Accent4 8 20" xfId="12208"/>
    <cellStyle name="20% - Accent4 8 21" xfId="12209"/>
    <cellStyle name="20% - Accent4 8 22" xfId="12210"/>
    <cellStyle name="20% - Accent4 8 23" xfId="12211"/>
    <cellStyle name="20% - Accent4 8 24" xfId="12212"/>
    <cellStyle name="20% - Accent4 8 25" xfId="12213"/>
    <cellStyle name="20% - Accent4 8 26" xfId="12214"/>
    <cellStyle name="20% - Accent4 8 27" xfId="12215"/>
    <cellStyle name="20% - Accent4 8 28" xfId="12216"/>
    <cellStyle name="20% - Accent4 8 29" xfId="12217"/>
    <cellStyle name="20% - Accent4 8 3" xfId="12218"/>
    <cellStyle name="20% - Accent4 8 30" xfId="12219"/>
    <cellStyle name="20% - Accent4 8 31" xfId="12220"/>
    <cellStyle name="20% - Accent4 8 32" xfId="12221"/>
    <cellStyle name="20% - Accent4 8 33" xfId="12222"/>
    <cellStyle name="20% - Accent4 8 34" xfId="12223"/>
    <cellStyle name="20% - Accent4 8 35" xfId="12224"/>
    <cellStyle name="20% - Accent4 8 36" xfId="12225"/>
    <cellStyle name="20% - Accent4 8 37" xfId="12226"/>
    <cellStyle name="20% - Accent4 8 38" xfId="12227"/>
    <cellStyle name="20% - Accent4 8 39" xfId="12228"/>
    <cellStyle name="20% - Accent4 8 4" xfId="12229"/>
    <cellStyle name="20% - Accent4 8 40" xfId="12230"/>
    <cellStyle name="20% - Accent4 8 41" xfId="12231"/>
    <cellStyle name="20% - Accent4 8 42" xfId="12232"/>
    <cellStyle name="20% - Accent4 8 43" xfId="12233"/>
    <cellStyle name="20% - Accent4 8 44" xfId="12234"/>
    <cellStyle name="20% - Accent4 8 45" xfId="12235"/>
    <cellStyle name="20% - Accent4 8 46" xfId="12236"/>
    <cellStyle name="20% - Accent4 8 47" xfId="12237"/>
    <cellStyle name="20% - Accent4 8 48" xfId="12238"/>
    <cellStyle name="20% - Accent4 8 49" xfId="12239"/>
    <cellStyle name="20% - Accent4 8 5" xfId="12240"/>
    <cellStyle name="20% - Accent4 8 50" xfId="12241"/>
    <cellStyle name="20% - Accent4 8 51" xfId="12242"/>
    <cellStyle name="20% - Accent4 8 52" xfId="12243"/>
    <cellStyle name="20% - Accent4 8 53" xfId="12244"/>
    <cellStyle name="20% - Accent4 8 54" xfId="12245"/>
    <cellStyle name="20% - Accent4 8 55" xfId="12246"/>
    <cellStyle name="20% - Accent4 8 56" xfId="12247"/>
    <cellStyle name="20% - Accent4 8 57" xfId="12248"/>
    <cellStyle name="20% - Accent4 8 58" xfId="12249"/>
    <cellStyle name="20% - Accent4 8 59" xfId="12250"/>
    <cellStyle name="20% - Accent4 8 6" xfId="12251"/>
    <cellStyle name="20% - Accent4 8 60" xfId="12252"/>
    <cellStyle name="20% - Accent4 8 61" xfId="12253"/>
    <cellStyle name="20% - Accent4 8 62" xfId="12254"/>
    <cellStyle name="20% - Accent4 8 63" xfId="12255"/>
    <cellStyle name="20% - Accent4 8 64" xfId="12256"/>
    <cellStyle name="20% - Accent4 8 65" xfId="12257"/>
    <cellStyle name="20% - Accent4 8 66" xfId="12258"/>
    <cellStyle name="20% - Accent4 8 67" xfId="12259"/>
    <cellStyle name="20% - Accent4 8 68" xfId="12260"/>
    <cellStyle name="20% - Accent4 8 69" xfId="12261"/>
    <cellStyle name="20% - Accent4 8 7" xfId="12262"/>
    <cellStyle name="20% - Accent4 8 70" xfId="12263"/>
    <cellStyle name="20% - Accent4 8 71" xfId="12264"/>
    <cellStyle name="20% - Accent4 8 72" xfId="12265"/>
    <cellStyle name="20% - Accent4 8 73" xfId="12266"/>
    <cellStyle name="20% - Accent4 8 74" xfId="12267"/>
    <cellStyle name="20% - Accent4 8 75" xfId="12268"/>
    <cellStyle name="20% - Accent4 8 76" xfId="12269"/>
    <cellStyle name="20% - Accent4 8 77" xfId="12270"/>
    <cellStyle name="20% - Accent4 8 78" xfId="12271"/>
    <cellStyle name="20% - Accent4 8 79" xfId="12272"/>
    <cellStyle name="20% - Accent4 8 8" xfId="12273"/>
    <cellStyle name="20% - Accent4 8 80" xfId="12274"/>
    <cellStyle name="20% - Accent4 8 81" xfId="12275"/>
    <cellStyle name="20% - Accent4 8 82" xfId="12276"/>
    <cellStyle name="20% - Accent4 8 83" xfId="12277"/>
    <cellStyle name="20% - Accent4 8 84" xfId="12278"/>
    <cellStyle name="20% - Accent4 8 85" xfId="12279"/>
    <cellStyle name="20% - Accent4 8 86" xfId="12280"/>
    <cellStyle name="20% - Accent4 8 87" xfId="12281"/>
    <cellStyle name="20% - Accent4 8 88" xfId="12282"/>
    <cellStyle name="20% - Accent4 8 89" xfId="12283"/>
    <cellStyle name="20% - Accent4 8 9" xfId="12284"/>
    <cellStyle name="20% - Accent4 8 90" xfId="12285"/>
    <cellStyle name="20% - Accent4 8 91" xfId="12286"/>
    <cellStyle name="20% - Accent4 8 92" xfId="12287"/>
    <cellStyle name="20% - Accent4 8 93" xfId="12288"/>
    <cellStyle name="20% - Accent4 8 94" xfId="12289"/>
    <cellStyle name="20% - Accent4 8 95" xfId="12290"/>
    <cellStyle name="20% - Accent4 8 96" xfId="12291"/>
    <cellStyle name="20% - Accent4 8 97" xfId="12292"/>
    <cellStyle name="20% - Accent4 8 98" xfId="12293"/>
    <cellStyle name="20% - Accent4 8 99" xfId="12294"/>
    <cellStyle name="20% - Accent4 80" xfId="12295"/>
    <cellStyle name="20% - Accent4 81" xfId="12296"/>
    <cellStyle name="20% - Accent4 82" xfId="12297"/>
    <cellStyle name="20% - Accent4 83" xfId="12298"/>
    <cellStyle name="20% - Accent4 84" xfId="12299"/>
    <cellStyle name="20% - Accent4 85" xfId="12300"/>
    <cellStyle name="20% - Accent4 86" xfId="12301"/>
    <cellStyle name="20% - Accent4 87" xfId="12302"/>
    <cellStyle name="20% - Accent4 88" xfId="12303"/>
    <cellStyle name="20% - Accent4 89" xfId="12304"/>
    <cellStyle name="20% - Accent4 9" xfId="12305"/>
    <cellStyle name="20% - Accent4 9 10" xfId="12306"/>
    <cellStyle name="20% - Accent4 9 100" xfId="12307"/>
    <cellStyle name="20% - Accent4 9 101" xfId="12308"/>
    <cellStyle name="20% - Accent4 9 102" xfId="12309"/>
    <cellStyle name="20% - Accent4 9 103" xfId="12310"/>
    <cellStyle name="20% - Accent4 9 104" xfId="12311"/>
    <cellStyle name="20% - Accent4 9 105" xfId="12312"/>
    <cellStyle name="20% - Accent4 9 106" xfId="12313"/>
    <cellStyle name="20% - Accent4 9 107" xfId="12314"/>
    <cellStyle name="20% - Accent4 9 108" xfId="12315"/>
    <cellStyle name="20% - Accent4 9 109" xfId="12316"/>
    <cellStyle name="20% - Accent4 9 11" xfId="12317"/>
    <cellStyle name="20% - Accent4 9 110" xfId="12318"/>
    <cellStyle name="20% - Accent4 9 111" xfId="12319"/>
    <cellStyle name="20% - Accent4 9 112" xfId="12320"/>
    <cellStyle name="20% - Accent4 9 113" xfId="12321"/>
    <cellStyle name="20% - Accent4 9 114" xfId="12322"/>
    <cellStyle name="20% - Accent4 9 115" xfId="12323"/>
    <cellStyle name="20% - Accent4 9 12" xfId="12324"/>
    <cellStyle name="20% - Accent4 9 13" xfId="12325"/>
    <cellStyle name="20% - Accent4 9 14" xfId="12326"/>
    <cellStyle name="20% - Accent4 9 15" xfId="12327"/>
    <cellStyle name="20% - Accent4 9 16" xfId="12328"/>
    <cellStyle name="20% - Accent4 9 17" xfId="12329"/>
    <cellStyle name="20% - Accent4 9 18" xfId="12330"/>
    <cellStyle name="20% - Accent4 9 19" xfId="12331"/>
    <cellStyle name="20% - Accent4 9 2" xfId="12332"/>
    <cellStyle name="20% - Accent4 9 20" xfId="12333"/>
    <cellStyle name="20% - Accent4 9 21" xfId="12334"/>
    <cellStyle name="20% - Accent4 9 22" xfId="12335"/>
    <cellStyle name="20% - Accent4 9 23" xfId="12336"/>
    <cellStyle name="20% - Accent4 9 24" xfId="12337"/>
    <cellStyle name="20% - Accent4 9 25" xfId="12338"/>
    <cellStyle name="20% - Accent4 9 26" xfId="12339"/>
    <cellStyle name="20% - Accent4 9 27" xfId="12340"/>
    <cellStyle name="20% - Accent4 9 28" xfId="12341"/>
    <cellStyle name="20% - Accent4 9 29" xfId="12342"/>
    <cellStyle name="20% - Accent4 9 3" xfId="12343"/>
    <cellStyle name="20% - Accent4 9 30" xfId="12344"/>
    <cellStyle name="20% - Accent4 9 31" xfId="12345"/>
    <cellStyle name="20% - Accent4 9 32" xfId="12346"/>
    <cellStyle name="20% - Accent4 9 33" xfId="12347"/>
    <cellStyle name="20% - Accent4 9 34" xfId="12348"/>
    <cellStyle name="20% - Accent4 9 35" xfId="12349"/>
    <cellStyle name="20% - Accent4 9 36" xfId="12350"/>
    <cellStyle name="20% - Accent4 9 37" xfId="12351"/>
    <cellStyle name="20% - Accent4 9 38" xfId="12352"/>
    <cellStyle name="20% - Accent4 9 39" xfId="12353"/>
    <cellStyle name="20% - Accent4 9 4" xfId="12354"/>
    <cellStyle name="20% - Accent4 9 40" xfId="12355"/>
    <cellStyle name="20% - Accent4 9 41" xfId="12356"/>
    <cellStyle name="20% - Accent4 9 42" xfId="12357"/>
    <cellStyle name="20% - Accent4 9 43" xfId="12358"/>
    <cellStyle name="20% - Accent4 9 44" xfId="12359"/>
    <cellStyle name="20% - Accent4 9 45" xfId="12360"/>
    <cellStyle name="20% - Accent4 9 46" xfId="12361"/>
    <cellStyle name="20% - Accent4 9 47" xfId="12362"/>
    <cellStyle name="20% - Accent4 9 48" xfId="12363"/>
    <cellStyle name="20% - Accent4 9 49" xfId="12364"/>
    <cellStyle name="20% - Accent4 9 5" xfId="12365"/>
    <cellStyle name="20% - Accent4 9 50" xfId="12366"/>
    <cellStyle name="20% - Accent4 9 51" xfId="12367"/>
    <cellStyle name="20% - Accent4 9 52" xfId="12368"/>
    <cellStyle name="20% - Accent4 9 53" xfId="12369"/>
    <cellStyle name="20% - Accent4 9 54" xfId="12370"/>
    <cellStyle name="20% - Accent4 9 55" xfId="12371"/>
    <cellStyle name="20% - Accent4 9 56" xfId="12372"/>
    <cellStyle name="20% - Accent4 9 57" xfId="12373"/>
    <cellStyle name="20% - Accent4 9 58" xfId="12374"/>
    <cellStyle name="20% - Accent4 9 59" xfId="12375"/>
    <cellStyle name="20% - Accent4 9 6" xfId="12376"/>
    <cellStyle name="20% - Accent4 9 60" xfId="12377"/>
    <cellStyle name="20% - Accent4 9 61" xfId="12378"/>
    <cellStyle name="20% - Accent4 9 62" xfId="12379"/>
    <cellStyle name="20% - Accent4 9 63" xfId="12380"/>
    <cellStyle name="20% - Accent4 9 64" xfId="12381"/>
    <cellStyle name="20% - Accent4 9 65" xfId="12382"/>
    <cellStyle name="20% - Accent4 9 66" xfId="12383"/>
    <cellStyle name="20% - Accent4 9 67" xfId="12384"/>
    <cellStyle name="20% - Accent4 9 68" xfId="12385"/>
    <cellStyle name="20% - Accent4 9 69" xfId="12386"/>
    <cellStyle name="20% - Accent4 9 7" xfId="12387"/>
    <cellStyle name="20% - Accent4 9 70" xfId="12388"/>
    <cellStyle name="20% - Accent4 9 71" xfId="12389"/>
    <cellStyle name="20% - Accent4 9 72" xfId="12390"/>
    <cellStyle name="20% - Accent4 9 73" xfId="12391"/>
    <cellStyle name="20% - Accent4 9 74" xfId="12392"/>
    <cellStyle name="20% - Accent4 9 75" xfId="12393"/>
    <cellStyle name="20% - Accent4 9 76" xfId="12394"/>
    <cellStyle name="20% - Accent4 9 77" xfId="12395"/>
    <cellStyle name="20% - Accent4 9 78" xfId="12396"/>
    <cellStyle name="20% - Accent4 9 79" xfId="12397"/>
    <cellStyle name="20% - Accent4 9 8" xfId="12398"/>
    <cellStyle name="20% - Accent4 9 80" xfId="12399"/>
    <cellStyle name="20% - Accent4 9 81" xfId="12400"/>
    <cellStyle name="20% - Accent4 9 82" xfId="12401"/>
    <cellStyle name="20% - Accent4 9 83" xfId="12402"/>
    <cellStyle name="20% - Accent4 9 84" xfId="12403"/>
    <cellStyle name="20% - Accent4 9 85" xfId="12404"/>
    <cellStyle name="20% - Accent4 9 86" xfId="12405"/>
    <cellStyle name="20% - Accent4 9 87" xfId="12406"/>
    <cellStyle name="20% - Accent4 9 88" xfId="12407"/>
    <cellStyle name="20% - Accent4 9 89" xfId="12408"/>
    <cellStyle name="20% - Accent4 9 9" xfId="12409"/>
    <cellStyle name="20% - Accent4 9 90" xfId="12410"/>
    <cellStyle name="20% - Accent4 9 91" xfId="12411"/>
    <cellStyle name="20% - Accent4 9 92" xfId="12412"/>
    <cellStyle name="20% - Accent4 9 93" xfId="12413"/>
    <cellStyle name="20% - Accent4 9 94" xfId="12414"/>
    <cellStyle name="20% - Accent4 9 95" xfId="12415"/>
    <cellStyle name="20% - Accent4 9 96" xfId="12416"/>
    <cellStyle name="20% - Accent4 9 97" xfId="12417"/>
    <cellStyle name="20% - Accent4 9 98" xfId="12418"/>
    <cellStyle name="20% - Accent4 9 99" xfId="12419"/>
    <cellStyle name="20% - Accent4 90" xfId="12420"/>
    <cellStyle name="20% - Accent4 91" xfId="12421"/>
    <cellStyle name="20% - Accent4 92" xfId="12422"/>
    <cellStyle name="20% - Accent4 93" xfId="12423"/>
    <cellStyle name="20% - Accent4 94" xfId="12424"/>
    <cellStyle name="20% - Accent4 95" xfId="12425"/>
    <cellStyle name="20% - Accent4 96" xfId="12426"/>
    <cellStyle name="20% - Accent4 97" xfId="12427"/>
    <cellStyle name="20% - Accent4 98" xfId="12428"/>
    <cellStyle name="20% - Accent4 99" xfId="12429"/>
    <cellStyle name="20% - Accent5" xfId="36" builtinId="46" customBuiltin="1"/>
    <cellStyle name="20% - Accent5 10" xfId="12430"/>
    <cellStyle name="20% - Accent5 10 10" xfId="12431"/>
    <cellStyle name="20% - Accent5 10 100" xfId="12432"/>
    <cellStyle name="20% - Accent5 10 101" xfId="12433"/>
    <cellStyle name="20% - Accent5 10 102" xfId="12434"/>
    <cellStyle name="20% - Accent5 10 103" xfId="12435"/>
    <cellStyle name="20% - Accent5 10 104" xfId="12436"/>
    <cellStyle name="20% - Accent5 10 105" xfId="12437"/>
    <cellStyle name="20% - Accent5 10 106" xfId="12438"/>
    <cellStyle name="20% - Accent5 10 107" xfId="12439"/>
    <cellStyle name="20% - Accent5 10 108" xfId="12440"/>
    <cellStyle name="20% - Accent5 10 109" xfId="12441"/>
    <cellStyle name="20% - Accent5 10 11" xfId="12442"/>
    <cellStyle name="20% - Accent5 10 110" xfId="12443"/>
    <cellStyle name="20% - Accent5 10 111" xfId="12444"/>
    <cellStyle name="20% - Accent5 10 112" xfId="12445"/>
    <cellStyle name="20% - Accent5 10 113" xfId="12446"/>
    <cellStyle name="20% - Accent5 10 114" xfId="12447"/>
    <cellStyle name="20% - Accent5 10 115" xfId="12448"/>
    <cellStyle name="20% - Accent5 10 12" xfId="12449"/>
    <cellStyle name="20% - Accent5 10 13" xfId="12450"/>
    <cellStyle name="20% - Accent5 10 14" xfId="12451"/>
    <cellStyle name="20% - Accent5 10 15" xfId="12452"/>
    <cellStyle name="20% - Accent5 10 16" xfId="12453"/>
    <cellStyle name="20% - Accent5 10 17" xfId="12454"/>
    <cellStyle name="20% - Accent5 10 18" xfId="12455"/>
    <cellStyle name="20% - Accent5 10 19" xfId="12456"/>
    <cellStyle name="20% - Accent5 10 2" xfId="12457"/>
    <cellStyle name="20% - Accent5 10 20" xfId="12458"/>
    <cellStyle name="20% - Accent5 10 21" xfId="12459"/>
    <cellStyle name="20% - Accent5 10 22" xfId="12460"/>
    <cellStyle name="20% - Accent5 10 23" xfId="12461"/>
    <cellStyle name="20% - Accent5 10 24" xfId="12462"/>
    <cellStyle name="20% - Accent5 10 25" xfId="12463"/>
    <cellStyle name="20% - Accent5 10 26" xfId="12464"/>
    <cellStyle name="20% - Accent5 10 27" xfId="12465"/>
    <cellStyle name="20% - Accent5 10 28" xfId="12466"/>
    <cellStyle name="20% - Accent5 10 29" xfId="12467"/>
    <cellStyle name="20% - Accent5 10 3" xfId="12468"/>
    <cellStyle name="20% - Accent5 10 30" xfId="12469"/>
    <cellStyle name="20% - Accent5 10 31" xfId="12470"/>
    <cellStyle name="20% - Accent5 10 32" xfId="12471"/>
    <cellStyle name="20% - Accent5 10 33" xfId="12472"/>
    <cellStyle name="20% - Accent5 10 34" xfId="12473"/>
    <cellStyle name="20% - Accent5 10 35" xfId="12474"/>
    <cellStyle name="20% - Accent5 10 36" xfId="12475"/>
    <cellStyle name="20% - Accent5 10 37" xfId="12476"/>
    <cellStyle name="20% - Accent5 10 38" xfId="12477"/>
    <cellStyle name="20% - Accent5 10 39" xfId="12478"/>
    <cellStyle name="20% - Accent5 10 4" xfId="12479"/>
    <cellStyle name="20% - Accent5 10 40" xfId="12480"/>
    <cellStyle name="20% - Accent5 10 41" xfId="12481"/>
    <cellStyle name="20% - Accent5 10 42" xfId="12482"/>
    <cellStyle name="20% - Accent5 10 43" xfId="12483"/>
    <cellStyle name="20% - Accent5 10 44" xfId="12484"/>
    <cellStyle name="20% - Accent5 10 45" xfId="12485"/>
    <cellStyle name="20% - Accent5 10 46" xfId="12486"/>
    <cellStyle name="20% - Accent5 10 47" xfId="12487"/>
    <cellStyle name="20% - Accent5 10 48" xfId="12488"/>
    <cellStyle name="20% - Accent5 10 49" xfId="12489"/>
    <cellStyle name="20% - Accent5 10 5" xfId="12490"/>
    <cellStyle name="20% - Accent5 10 50" xfId="12491"/>
    <cellStyle name="20% - Accent5 10 51" xfId="12492"/>
    <cellStyle name="20% - Accent5 10 52" xfId="12493"/>
    <cellStyle name="20% - Accent5 10 53" xfId="12494"/>
    <cellStyle name="20% - Accent5 10 54" xfId="12495"/>
    <cellStyle name="20% - Accent5 10 55" xfId="12496"/>
    <cellStyle name="20% - Accent5 10 56" xfId="12497"/>
    <cellStyle name="20% - Accent5 10 57" xfId="12498"/>
    <cellStyle name="20% - Accent5 10 58" xfId="12499"/>
    <cellStyle name="20% - Accent5 10 59" xfId="12500"/>
    <cellStyle name="20% - Accent5 10 6" xfId="12501"/>
    <cellStyle name="20% - Accent5 10 60" xfId="12502"/>
    <cellStyle name="20% - Accent5 10 61" xfId="12503"/>
    <cellStyle name="20% - Accent5 10 62" xfId="12504"/>
    <cellStyle name="20% - Accent5 10 63" xfId="12505"/>
    <cellStyle name="20% - Accent5 10 64" xfId="12506"/>
    <cellStyle name="20% - Accent5 10 65" xfId="12507"/>
    <cellStyle name="20% - Accent5 10 66" xfId="12508"/>
    <cellStyle name="20% - Accent5 10 67" xfId="12509"/>
    <cellStyle name="20% - Accent5 10 68" xfId="12510"/>
    <cellStyle name="20% - Accent5 10 69" xfId="12511"/>
    <cellStyle name="20% - Accent5 10 7" xfId="12512"/>
    <cellStyle name="20% - Accent5 10 70" xfId="12513"/>
    <cellStyle name="20% - Accent5 10 71" xfId="12514"/>
    <cellStyle name="20% - Accent5 10 72" xfId="12515"/>
    <cellStyle name="20% - Accent5 10 73" xfId="12516"/>
    <cellStyle name="20% - Accent5 10 74" xfId="12517"/>
    <cellStyle name="20% - Accent5 10 75" xfId="12518"/>
    <cellStyle name="20% - Accent5 10 76" xfId="12519"/>
    <cellStyle name="20% - Accent5 10 77" xfId="12520"/>
    <cellStyle name="20% - Accent5 10 78" xfId="12521"/>
    <cellStyle name="20% - Accent5 10 79" xfId="12522"/>
    <cellStyle name="20% - Accent5 10 8" xfId="12523"/>
    <cellStyle name="20% - Accent5 10 80" xfId="12524"/>
    <cellStyle name="20% - Accent5 10 81" xfId="12525"/>
    <cellStyle name="20% - Accent5 10 82" xfId="12526"/>
    <cellStyle name="20% - Accent5 10 83" xfId="12527"/>
    <cellStyle name="20% - Accent5 10 84" xfId="12528"/>
    <cellStyle name="20% - Accent5 10 85" xfId="12529"/>
    <cellStyle name="20% - Accent5 10 86" xfId="12530"/>
    <cellStyle name="20% - Accent5 10 87" xfId="12531"/>
    <cellStyle name="20% - Accent5 10 88" xfId="12532"/>
    <cellStyle name="20% - Accent5 10 89" xfId="12533"/>
    <cellStyle name="20% - Accent5 10 9" xfId="12534"/>
    <cellStyle name="20% - Accent5 10 90" xfId="12535"/>
    <cellStyle name="20% - Accent5 10 91" xfId="12536"/>
    <cellStyle name="20% - Accent5 10 92" xfId="12537"/>
    <cellStyle name="20% - Accent5 10 93" xfId="12538"/>
    <cellStyle name="20% - Accent5 10 94" xfId="12539"/>
    <cellStyle name="20% - Accent5 10 95" xfId="12540"/>
    <cellStyle name="20% - Accent5 10 96" xfId="12541"/>
    <cellStyle name="20% - Accent5 10 97" xfId="12542"/>
    <cellStyle name="20% - Accent5 10 98" xfId="12543"/>
    <cellStyle name="20% - Accent5 10 99" xfId="12544"/>
    <cellStyle name="20% - Accent5 100" xfId="12545"/>
    <cellStyle name="20% - Accent5 101" xfId="12546"/>
    <cellStyle name="20% - Accent5 102" xfId="12547"/>
    <cellStyle name="20% - Accent5 103" xfId="12548"/>
    <cellStyle name="20% - Accent5 104" xfId="12549"/>
    <cellStyle name="20% - Accent5 105" xfId="12550"/>
    <cellStyle name="20% - Accent5 106" xfId="12551"/>
    <cellStyle name="20% - Accent5 107" xfId="12552"/>
    <cellStyle name="20% - Accent5 108" xfId="12553"/>
    <cellStyle name="20% - Accent5 109" xfId="12554"/>
    <cellStyle name="20% - Accent5 11" xfId="12555"/>
    <cellStyle name="20% - Accent5 11 10" xfId="12556"/>
    <cellStyle name="20% - Accent5 11 100" xfId="12557"/>
    <cellStyle name="20% - Accent5 11 101" xfId="12558"/>
    <cellStyle name="20% - Accent5 11 102" xfId="12559"/>
    <cellStyle name="20% - Accent5 11 103" xfId="12560"/>
    <cellStyle name="20% - Accent5 11 104" xfId="12561"/>
    <cellStyle name="20% - Accent5 11 105" xfId="12562"/>
    <cellStyle name="20% - Accent5 11 106" xfId="12563"/>
    <cellStyle name="20% - Accent5 11 107" xfId="12564"/>
    <cellStyle name="20% - Accent5 11 108" xfId="12565"/>
    <cellStyle name="20% - Accent5 11 109" xfId="12566"/>
    <cellStyle name="20% - Accent5 11 11" xfId="12567"/>
    <cellStyle name="20% - Accent5 11 110" xfId="12568"/>
    <cellStyle name="20% - Accent5 11 111" xfId="12569"/>
    <cellStyle name="20% - Accent5 11 112" xfId="12570"/>
    <cellStyle name="20% - Accent5 11 113" xfId="12571"/>
    <cellStyle name="20% - Accent5 11 114" xfId="12572"/>
    <cellStyle name="20% - Accent5 11 115" xfId="12573"/>
    <cellStyle name="20% - Accent5 11 12" xfId="12574"/>
    <cellStyle name="20% - Accent5 11 13" xfId="12575"/>
    <cellStyle name="20% - Accent5 11 14" xfId="12576"/>
    <cellStyle name="20% - Accent5 11 15" xfId="12577"/>
    <cellStyle name="20% - Accent5 11 16" xfId="12578"/>
    <cellStyle name="20% - Accent5 11 17" xfId="12579"/>
    <cellStyle name="20% - Accent5 11 18" xfId="12580"/>
    <cellStyle name="20% - Accent5 11 19" xfId="12581"/>
    <cellStyle name="20% - Accent5 11 2" xfId="12582"/>
    <cellStyle name="20% - Accent5 11 20" xfId="12583"/>
    <cellStyle name="20% - Accent5 11 21" xfId="12584"/>
    <cellStyle name="20% - Accent5 11 22" xfId="12585"/>
    <cellStyle name="20% - Accent5 11 23" xfId="12586"/>
    <cellStyle name="20% - Accent5 11 24" xfId="12587"/>
    <cellStyle name="20% - Accent5 11 25" xfId="12588"/>
    <cellStyle name="20% - Accent5 11 26" xfId="12589"/>
    <cellStyle name="20% - Accent5 11 27" xfId="12590"/>
    <cellStyle name="20% - Accent5 11 28" xfId="12591"/>
    <cellStyle name="20% - Accent5 11 29" xfId="12592"/>
    <cellStyle name="20% - Accent5 11 3" xfId="12593"/>
    <cellStyle name="20% - Accent5 11 30" xfId="12594"/>
    <cellStyle name="20% - Accent5 11 31" xfId="12595"/>
    <cellStyle name="20% - Accent5 11 32" xfId="12596"/>
    <cellStyle name="20% - Accent5 11 33" xfId="12597"/>
    <cellStyle name="20% - Accent5 11 34" xfId="12598"/>
    <cellStyle name="20% - Accent5 11 35" xfId="12599"/>
    <cellStyle name="20% - Accent5 11 36" xfId="12600"/>
    <cellStyle name="20% - Accent5 11 37" xfId="12601"/>
    <cellStyle name="20% - Accent5 11 38" xfId="12602"/>
    <cellStyle name="20% - Accent5 11 39" xfId="12603"/>
    <cellStyle name="20% - Accent5 11 4" xfId="12604"/>
    <cellStyle name="20% - Accent5 11 40" xfId="12605"/>
    <cellStyle name="20% - Accent5 11 41" xfId="12606"/>
    <cellStyle name="20% - Accent5 11 42" xfId="12607"/>
    <cellStyle name="20% - Accent5 11 43" xfId="12608"/>
    <cellStyle name="20% - Accent5 11 44" xfId="12609"/>
    <cellStyle name="20% - Accent5 11 45" xfId="12610"/>
    <cellStyle name="20% - Accent5 11 46" xfId="12611"/>
    <cellStyle name="20% - Accent5 11 47" xfId="12612"/>
    <cellStyle name="20% - Accent5 11 48" xfId="12613"/>
    <cellStyle name="20% - Accent5 11 49" xfId="12614"/>
    <cellStyle name="20% - Accent5 11 5" xfId="12615"/>
    <cellStyle name="20% - Accent5 11 50" xfId="12616"/>
    <cellStyle name="20% - Accent5 11 51" xfId="12617"/>
    <cellStyle name="20% - Accent5 11 52" xfId="12618"/>
    <cellStyle name="20% - Accent5 11 53" xfId="12619"/>
    <cellStyle name="20% - Accent5 11 54" xfId="12620"/>
    <cellStyle name="20% - Accent5 11 55" xfId="12621"/>
    <cellStyle name="20% - Accent5 11 56" xfId="12622"/>
    <cellStyle name="20% - Accent5 11 57" xfId="12623"/>
    <cellStyle name="20% - Accent5 11 58" xfId="12624"/>
    <cellStyle name="20% - Accent5 11 59" xfId="12625"/>
    <cellStyle name="20% - Accent5 11 6" xfId="12626"/>
    <cellStyle name="20% - Accent5 11 60" xfId="12627"/>
    <cellStyle name="20% - Accent5 11 61" xfId="12628"/>
    <cellStyle name="20% - Accent5 11 62" xfId="12629"/>
    <cellStyle name="20% - Accent5 11 63" xfId="12630"/>
    <cellStyle name="20% - Accent5 11 64" xfId="12631"/>
    <cellStyle name="20% - Accent5 11 65" xfId="12632"/>
    <cellStyle name="20% - Accent5 11 66" xfId="12633"/>
    <cellStyle name="20% - Accent5 11 67" xfId="12634"/>
    <cellStyle name="20% - Accent5 11 68" xfId="12635"/>
    <cellStyle name="20% - Accent5 11 69" xfId="12636"/>
    <cellStyle name="20% - Accent5 11 7" xfId="12637"/>
    <cellStyle name="20% - Accent5 11 70" xfId="12638"/>
    <cellStyle name="20% - Accent5 11 71" xfId="12639"/>
    <cellStyle name="20% - Accent5 11 72" xfId="12640"/>
    <cellStyle name="20% - Accent5 11 73" xfId="12641"/>
    <cellStyle name="20% - Accent5 11 74" xfId="12642"/>
    <cellStyle name="20% - Accent5 11 75" xfId="12643"/>
    <cellStyle name="20% - Accent5 11 76" xfId="12644"/>
    <cellStyle name="20% - Accent5 11 77" xfId="12645"/>
    <cellStyle name="20% - Accent5 11 78" xfId="12646"/>
    <cellStyle name="20% - Accent5 11 79" xfId="12647"/>
    <cellStyle name="20% - Accent5 11 8" xfId="12648"/>
    <cellStyle name="20% - Accent5 11 80" xfId="12649"/>
    <cellStyle name="20% - Accent5 11 81" xfId="12650"/>
    <cellStyle name="20% - Accent5 11 82" xfId="12651"/>
    <cellStyle name="20% - Accent5 11 83" xfId="12652"/>
    <cellStyle name="20% - Accent5 11 84" xfId="12653"/>
    <cellStyle name="20% - Accent5 11 85" xfId="12654"/>
    <cellStyle name="20% - Accent5 11 86" xfId="12655"/>
    <cellStyle name="20% - Accent5 11 87" xfId="12656"/>
    <cellStyle name="20% - Accent5 11 88" xfId="12657"/>
    <cellStyle name="20% - Accent5 11 89" xfId="12658"/>
    <cellStyle name="20% - Accent5 11 9" xfId="12659"/>
    <cellStyle name="20% - Accent5 11 90" xfId="12660"/>
    <cellStyle name="20% - Accent5 11 91" xfId="12661"/>
    <cellStyle name="20% - Accent5 11 92" xfId="12662"/>
    <cellStyle name="20% - Accent5 11 93" xfId="12663"/>
    <cellStyle name="20% - Accent5 11 94" xfId="12664"/>
    <cellStyle name="20% - Accent5 11 95" xfId="12665"/>
    <cellStyle name="20% - Accent5 11 96" xfId="12666"/>
    <cellStyle name="20% - Accent5 11 97" xfId="12667"/>
    <cellStyle name="20% - Accent5 11 98" xfId="12668"/>
    <cellStyle name="20% - Accent5 11 99" xfId="12669"/>
    <cellStyle name="20% - Accent5 110" xfId="12670"/>
    <cellStyle name="20% - Accent5 111" xfId="12671"/>
    <cellStyle name="20% - Accent5 112" xfId="12672"/>
    <cellStyle name="20% - Accent5 113" xfId="12673"/>
    <cellStyle name="20% - Accent5 114" xfId="12674"/>
    <cellStyle name="20% - Accent5 115" xfId="12675"/>
    <cellStyle name="20% - Accent5 116" xfId="12676"/>
    <cellStyle name="20% - Accent5 117" xfId="12677"/>
    <cellStyle name="20% - Accent5 118" xfId="12678"/>
    <cellStyle name="20% - Accent5 119" xfId="12679"/>
    <cellStyle name="20% - Accent5 12" xfId="12680"/>
    <cellStyle name="20% - Accent5 12 10" xfId="12681"/>
    <cellStyle name="20% - Accent5 12 100" xfId="12682"/>
    <cellStyle name="20% - Accent5 12 101" xfId="12683"/>
    <cellStyle name="20% - Accent5 12 102" xfId="12684"/>
    <cellStyle name="20% - Accent5 12 103" xfId="12685"/>
    <cellStyle name="20% - Accent5 12 104" xfId="12686"/>
    <cellStyle name="20% - Accent5 12 105" xfId="12687"/>
    <cellStyle name="20% - Accent5 12 106" xfId="12688"/>
    <cellStyle name="20% - Accent5 12 107" xfId="12689"/>
    <cellStyle name="20% - Accent5 12 108" xfId="12690"/>
    <cellStyle name="20% - Accent5 12 109" xfId="12691"/>
    <cellStyle name="20% - Accent5 12 11" xfId="12692"/>
    <cellStyle name="20% - Accent5 12 110" xfId="12693"/>
    <cellStyle name="20% - Accent5 12 111" xfId="12694"/>
    <cellStyle name="20% - Accent5 12 112" xfId="12695"/>
    <cellStyle name="20% - Accent5 12 113" xfId="12696"/>
    <cellStyle name="20% - Accent5 12 114" xfId="12697"/>
    <cellStyle name="20% - Accent5 12 115" xfId="12698"/>
    <cellStyle name="20% - Accent5 12 12" xfId="12699"/>
    <cellStyle name="20% - Accent5 12 13" xfId="12700"/>
    <cellStyle name="20% - Accent5 12 14" xfId="12701"/>
    <cellStyle name="20% - Accent5 12 15" xfId="12702"/>
    <cellStyle name="20% - Accent5 12 16" xfId="12703"/>
    <cellStyle name="20% - Accent5 12 17" xfId="12704"/>
    <cellStyle name="20% - Accent5 12 18" xfId="12705"/>
    <cellStyle name="20% - Accent5 12 19" xfId="12706"/>
    <cellStyle name="20% - Accent5 12 2" xfId="12707"/>
    <cellStyle name="20% - Accent5 12 20" xfId="12708"/>
    <cellStyle name="20% - Accent5 12 21" xfId="12709"/>
    <cellStyle name="20% - Accent5 12 22" xfId="12710"/>
    <cellStyle name="20% - Accent5 12 23" xfId="12711"/>
    <cellStyle name="20% - Accent5 12 24" xfId="12712"/>
    <cellStyle name="20% - Accent5 12 25" xfId="12713"/>
    <cellStyle name="20% - Accent5 12 26" xfId="12714"/>
    <cellStyle name="20% - Accent5 12 27" xfId="12715"/>
    <cellStyle name="20% - Accent5 12 28" xfId="12716"/>
    <cellStyle name="20% - Accent5 12 29" xfId="12717"/>
    <cellStyle name="20% - Accent5 12 3" xfId="12718"/>
    <cellStyle name="20% - Accent5 12 30" xfId="12719"/>
    <cellStyle name="20% - Accent5 12 31" xfId="12720"/>
    <cellStyle name="20% - Accent5 12 32" xfId="12721"/>
    <cellStyle name="20% - Accent5 12 33" xfId="12722"/>
    <cellStyle name="20% - Accent5 12 34" xfId="12723"/>
    <cellStyle name="20% - Accent5 12 35" xfId="12724"/>
    <cellStyle name="20% - Accent5 12 36" xfId="12725"/>
    <cellStyle name="20% - Accent5 12 37" xfId="12726"/>
    <cellStyle name="20% - Accent5 12 38" xfId="12727"/>
    <cellStyle name="20% - Accent5 12 39" xfId="12728"/>
    <cellStyle name="20% - Accent5 12 4" xfId="12729"/>
    <cellStyle name="20% - Accent5 12 40" xfId="12730"/>
    <cellStyle name="20% - Accent5 12 41" xfId="12731"/>
    <cellStyle name="20% - Accent5 12 42" xfId="12732"/>
    <cellStyle name="20% - Accent5 12 43" xfId="12733"/>
    <cellStyle name="20% - Accent5 12 44" xfId="12734"/>
    <cellStyle name="20% - Accent5 12 45" xfId="12735"/>
    <cellStyle name="20% - Accent5 12 46" xfId="12736"/>
    <cellStyle name="20% - Accent5 12 47" xfId="12737"/>
    <cellStyle name="20% - Accent5 12 48" xfId="12738"/>
    <cellStyle name="20% - Accent5 12 49" xfId="12739"/>
    <cellStyle name="20% - Accent5 12 5" xfId="12740"/>
    <cellStyle name="20% - Accent5 12 50" xfId="12741"/>
    <cellStyle name="20% - Accent5 12 51" xfId="12742"/>
    <cellStyle name="20% - Accent5 12 52" xfId="12743"/>
    <cellStyle name="20% - Accent5 12 53" xfId="12744"/>
    <cellStyle name="20% - Accent5 12 54" xfId="12745"/>
    <cellStyle name="20% - Accent5 12 55" xfId="12746"/>
    <cellStyle name="20% - Accent5 12 56" xfId="12747"/>
    <cellStyle name="20% - Accent5 12 57" xfId="12748"/>
    <cellStyle name="20% - Accent5 12 58" xfId="12749"/>
    <cellStyle name="20% - Accent5 12 59" xfId="12750"/>
    <cellStyle name="20% - Accent5 12 6" xfId="12751"/>
    <cellStyle name="20% - Accent5 12 60" xfId="12752"/>
    <cellStyle name="20% - Accent5 12 61" xfId="12753"/>
    <cellStyle name="20% - Accent5 12 62" xfId="12754"/>
    <cellStyle name="20% - Accent5 12 63" xfId="12755"/>
    <cellStyle name="20% - Accent5 12 64" xfId="12756"/>
    <cellStyle name="20% - Accent5 12 65" xfId="12757"/>
    <cellStyle name="20% - Accent5 12 66" xfId="12758"/>
    <cellStyle name="20% - Accent5 12 67" xfId="12759"/>
    <cellStyle name="20% - Accent5 12 68" xfId="12760"/>
    <cellStyle name="20% - Accent5 12 69" xfId="12761"/>
    <cellStyle name="20% - Accent5 12 7" xfId="12762"/>
    <cellStyle name="20% - Accent5 12 70" xfId="12763"/>
    <cellStyle name="20% - Accent5 12 71" xfId="12764"/>
    <cellStyle name="20% - Accent5 12 72" xfId="12765"/>
    <cellStyle name="20% - Accent5 12 73" xfId="12766"/>
    <cellStyle name="20% - Accent5 12 74" xfId="12767"/>
    <cellStyle name="20% - Accent5 12 75" xfId="12768"/>
    <cellStyle name="20% - Accent5 12 76" xfId="12769"/>
    <cellStyle name="20% - Accent5 12 77" xfId="12770"/>
    <cellStyle name="20% - Accent5 12 78" xfId="12771"/>
    <cellStyle name="20% - Accent5 12 79" xfId="12772"/>
    <cellStyle name="20% - Accent5 12 8" xfId="12773"/>
    <cellStyle name="20% - Accent5 12 80" xfId="12774"/>
    <cellStyle name="20% - Accent5 12 81" xfId="12775"/>
    <cellStyle name="20% - Accent5 12 82" xfId="12776"/>
    <cellStyle name="20% - Accent5 12 83" xfId="12777"/>
    <cellStyle name="20% - Accent5 12 84" xfId="12778"/>
    <cellStyle name="20% - Accent5 12 85" xfId="12779"/>
    <cellStyle name="20% - Accent5 12 86" xfId="12780"/>
    <cellStyle name="20% - Accent5 12 87" xfId="12781"/>
    <cellStyle name="20% - Accent5 12 88" xfId="12782"/>
    <cellStyle name="20% - Accent5 12 89" xfId="12783"/>
    <cellStyle name="20% - Accent5 12 9" xfId="12784"/>
    <cellStyle name="20% - Accent5 12 90" xfId="12785"/>
    <cellStyle name="20% - Accent5 12 91" xfId="12786"/>
    <cellStyle name="20% - Accent5 12 92" xfId="12787"/>
    <cellStyle name="20% - Accent5 12 93" xfId="12788"/>
    <cellStyle name="20% - Accent5 12 94" xfId="12789"/>
    <cellStyle name="20% - Accent5 12 95" xfId="12790"/>
    <cellStyle name="20% - Accent5 12 96" xfId="12791"/>
    <cellStyle name="20% - Accent5 12 97" xfId="12792"/>
    <cellStyle name="20% - Accent5 12 98" xfId="12793"/>
    <cellStyle name="20% - Accent5 12 99" xfId="12794"/>
    <cellStyle name="20% - Accent5 120" xfId="12795"/>
    <cellStyle name="20% - Accent5 121" xfId="12796"/>
    <cellStyle name="20% - Accent5 122" xfId="12797"/>
    <cellStyle name="20% - Accent5 123" xfId="12798"/>
    <cellStyle name="20% - Accent5 124" xfId="12799"/>
    <cellStyle name="20% - Accent5 125" xfId="12800"/>
    <cellStyle name="20% - Accent5 126" xfId="12801"/>
    <cellStyle name="20% - Accent5 127" xfId="12802"/>
    <cellStyle name="20% - Accent5 128" xfId="12803"/>
    <cellStyle name="20% - Accent5 129" xfId="12804"/>
    <cellStyle name="20% - Accent5 13" xfId="12805"/>
    <cellStyle name="20% - Accent5 13 10" xfId="12806"/>
    <cellStyle name="20% - Accent5 13 100" xfId="12807"/>
    <cellStyle name="20% - Accent5 13 101" xfId="12808"/>
    <cellStyle name="20% - Accent5 13 102" xfId="12809"/>
    <cellStyle name="20% - Accent5 13 103" xfId="12810"/>
    <cellStyle name="20% - Accent5 13 104" xfId="12811"/>
    <cellStyle name="20% - Accent5 13 105" xfId="12812"/>
    <cellStyle name="20% - Accent5 13 106" xfId="12813"/>
    <cellStyle name="20% - Accent5 13 107" xfId="12814"/>
    <cellStyle name="20% - Accent5 13 108" xfId="12815"/>
    <cellStyle name="20% - Accent5 13 109" xfId="12816"/>
    <cellStyle name="20% - Accent5 13 11" xfId="12817"/>
    <cellStyle name="20% - Accent5 13 110" xfId="12818"/>
    <cellStyle name="20% - Accent5 13 111" xfId="12819"/>
    <cellStyle name="20% - Accent5 13 112" xfId="12820"/>
    <cellStyle name="20% - Accent5 13 113" xfId="12821"/>
    <cellStyle name="20% - Accent5 13 114" xfId="12822"/>
    <cellStyle name="20% - Accent5 13 115" xfId="12823"/>
    <cellStyle name="20% - Accent5 13 12" xfId="12824"/>
    <cellStyle name="20% - Accent5 13 13" xfId="12825"/>
    <cellStyle name="20% - Accent5 13 14" xfId="12826"/>
    <cellStyle name="20% - Accent5 13 15" xfId="12827"/>
    <cellStyle name="20% - Accent5 13 16" xfId="12828"/>
    <cellStyle name="20% - Accent5 13 17" xfId="12829"/>
    <cellStyle name="20% - Accent5 13 18" xfId="12830"/>
    <cellStyle name="20% - Accent5 13 19" xfId="12831"/>
    <cellStyle name="20% - Accent5 13 2" xfId="12832"/>
    <cellStyle name="20% - Accent5 13 20" xfId="12833"/>
    <cellStyle name="20% - Accent5 13 21" xfId="12834"/>
    <cellStyle name="20% - Accent5 13 22" xfId="12835"/>
    <cellStyle name="20% - Accent5 13 23" xfId="12836"/>
    <cellStyle name="20% - Accent5 13 24" xfId="12837"/>
    <cellStyle name="20% - Accent5 13 25" xfId="12838"/>
    <cellStyle name="20% - Accent5 13 26" xfId="12839"/>
    <cellStyle name="20% - Accent5 13 27" xfId="12840"/>
    <cellStyle name="20% - Accent5 13 28" xfId="12841"/>
    <cellStyle name="20% - Accent5 13 29" xfId="12842"/>
    <cellStyle name="20% - Accent5 13 3" xfId="12843"/>
    <cellStyle name="20% - Accent5 13 30" xfId="12844"/>
    <cellStyle name="20% - Accent5 13 31" xfId="12845"/>
    <cellStyle name="20% - Accent5 13 32" xfId="12846"/>
    <cellStyle name="20% - Accent5 13 33" xfId="12847"/>
    <cellStyle name="20% - Accent5 13 34" xfId="12848"/>
    <cellStyle name="20% - Accent5 13 35" xfId="12849"/>
    <cellStyle name="20% - Accent5 13 36" xfId="12850"/>
    <cellStyle name="20% - Accent5 13 37" xfId="12851"/>
    <cellStyle name="20% - Accent5 13 38" xfId="12852"/>
    <cellStyle name="20% - Accent5 13 39" xfId="12853"/>
    <cellStyle name="20% - Accent5 13 4" xfId="12854"/>
    <cellStyle name="20% - Accent5 13 40" xfId="12855"/>
    <cellStyle name="20% - Accent5 13 41" xfId="12856"/>
    <cellStyle name="20% - Accent5 13 42" xfId="12857"/>
    <cellStyle name="20% - Accent5 13 43" xfId="12858"/>
    <cellStyle name="20% - Accent5 13 44" xfId="12859"/>
    <cellStyle name="20% - Accent5 13 45" xfId="12860"/>
    <cellStyle name="20% - Accent5 13 46" xfId="12861"/>
    <cellStyle name="20% - Accent5 13 47" xfId="12862"/>
    <cellStyle name="20% - Accent5 13 48" xfId="12863"/>
    <cellStyle name="20% - Accent5 13 49" xfId="12864"/>
    <cellStyle name="20% - Accent5 13 5" xfId="12865"/>
    <cellStyle name="20% - Accent5 13 50" xfId="12866"/>
    <cellStyle name="20% - Accent5 13 51" xfId="12867"/>
    <cellStyle name="20% - Accent5 13 52" xfId="12868"/>
    <cellStyle name="20% - Accent5 13 53" xfId="12869"/>
    <cellStyle name="20% - Accent5 13 54" xfId="12870"/>
    <cellStyle name="20% - Accent5 13 55" xfId="12871"/>
    <cellStyle name="20% - Accent5 13 56" xfId="12872"/>
    <cellStyle name="20% - Accent5 13 57" xfId="12873"/>
    <cellStyle name="20% - Accent5 13 58" xfId="12874"/>
    <cellStyle name="20% - Accent5 13 59" xfId="12875"/>
    <cellStyle name="20% - Accent5 13 6" xfId="12876"/>
    <cellStyle name="20% - Accent5 13 60" xfId="12877"/>
    <cellStyle name="20% - Accent5 13 61" xfId="12878"/>
    <cellStyle name="20% - Accent5 13 62" xfId="12879"/>
    <cellStyle name="20% - Accent5 13 63" xfId="12880"/>
    <cellStyle name="20% - Accent5 13 64" xfId="12881"/>
    <cellStyle name="20% - Accent5 13 65" xfId="12882"/>
    <cellStyle name="20% - Accent5 13 66" xfId="12883"/>
    <cellStyle name="20% - Accent5 13 67" xfId="12884"/>
    <cellStyle name="20% - Accent5 13 68" xfId="12885"/>
    <cellStyle name="20% - Accent5 13 69" xfId="12886"/>
    <cellStyle name="20% - Accent5 13 7" xfId="12887"/>
    <cellStyle name="20% - Accent5 13 70" xfId="12888"/>
    <cellStyle name="20% - Accent5 13 71" xfId="12889"/>
    <cellStyle name="20% - Accent5 13 72" xfId="12890"/>
    <cellStyle name="20% - Accent5 13 73" xfId="12891"/>
    <cellStyle name="20% - Accent5 13 74" xfId="12892"/>
    <cellStyle name="20% - Accent5 13 75" xfId="12893"/>
    <cellStyle name="20% - Accent5 13 76" xfId="12894"/>
    <cellStyle name="20% - Accent5 13 77" xfId="12895"/>
    <cellStyle name="20% - Accent5 13 78" xfId="12896"/>
    <cellStyle name="20% - Accent5 13 79" xfId="12897"/>
    <cellStyle name="20% - Accent5 13 8" xfId="12898"/>
    <cellStyle name="20% - Accent5 13 80" xfId="12899"/>
    <cellStyle name="20% - Accent5 13 81" xfId="12900"/>
    <cellStyle name="20% - Accent5 13 82" xfId="12901"/>
    <cellStyle name="20% - Accent5 13 83" xfId="12902"/>
    <cellStyle name="20% - Accent5 13 84" xfId="12903"/>
    <cellStyle name="20% - Accent5 13 85" xfId="12904"/>
    <cellStyle name="20% - Accent5 13 86" xfId="12905"/>
    <cellStyle name="20% - Accent5 13 87" xfId="12906"/>
    <cellStyle name="20% - Accent5 13 88" xfId="12907"/>
    <cellStyle name="20% - Accent5 13 89" xfId="12908"/>
    <cellStyle name="20% - Accent5 13 9" xfId="12909"/>
    <cellStyle name="20% - Accent5 13 90" xfId="12910"/>
    <cellStyle name="20% - Accent5 13 91" xfId="12911"/>
    <cellStyle name="20% - Accent5 13 92" xfId="12912"/>
    <cellStyle name="20% - Accent5 13 93" xfId="12913"/>
    <cellStyle name="20% - Accent5 13 94" xfId="12914"/>
    <cellStyle name="20% - Accent5 13 95" xfId="12915"/>
    <cellStyle name="20% - Accent5 13 96" xfId="12916"/>
    <cellStyle name="20% - Accent5 13 97" xfId="12917"/>
    <cellStyle name="20% - Accent5 13 98" xfId="12918"/>
    <cellStyle name="20% - Accent5 13 99" xfId="12919"/>
    <cellStyle name="20% - Accent5 130" xfId="12920"/>
    <cellStyle name="20% - Accent5 131" xfId="12921"/>
    <cellStyle name="20% - Accent5 132" xfId="12922"/>
    <cellStyle name="20% - Accent5 133" xfId="12923"/>
    <cellStyle name="20% - Accent5 134" xfId="12924"/>
    <cellStyle name="20% - Accent5 135" xfId="12925"/>
    <cellStyle name="20% - Accent5 136" xfId="12926"/>
    <cellStyle name="20% - Accent5 137" xfId="12927"/>
    <cellStyle name="20% - Accent5 138" xfId="12928"/>
    <cellStyle name="20% - Accent5 139" xfId="12929"/>
    <cellStyle name="20% - Accent5 14" xfId="12930"/>
    <cellStyle name="20% - Accent5 14 10" xfId="12931"/>
    <cellStyle name="20% - Accent5 14 100" xfId="12932"/>
    <cellStyle name="20% - Accent5 14 101" xfId="12933"/>
    <cellStyle name="20% - Accent5 14 102" xfId="12934"/>
    <cellStyle name="20% - Accent5 14 103" xfId="12935"/>
    <cellStyle name="20% - Accent5 14 104" xfId="12936"/>
    <cellStyle name="20% - Accent5 14 105" xfId="12937"/>
    <cellStyle name="20% - Accent5 14 106" xfId="12938"/>
    <cellStyle name="20% - Accent5 14 107" xfId="12939"/>
    <cellStyle name="20% - Accent5 14 108" xfId="12940"/>
    <cellStyle name="20% - Accent5 14 109" xfId="12941"/>
    <cellStyle name="20% - Accent5 14 11" xfId="12942"/>
    <cellStyle name="20% - Accent5 14 110" xfId="12943"/>
    <cellStyle name="20% - Accent5 14 111" xfId="12944"/>
    <cellStyle name="20% - Accent5 14 112" xfId="12945"/>
    <cellStyle name="20% - Accent5 14 113" xfId="12946"/>
    <cellStyle name="20% - Accent5 14 114" xfId="12947"/>
    <cellStyle name="20% - Accent5 14 115" xfId="12948"/>
    <cellStyle name="20% - Accent5 14 12" xfId="12949"/>
    <cellStyle name="20% - Accent5 14 13" xfId="12950"/>
    <cellStyle name="20% - Accent5 14 14" xfId="12951"/>
    <cellStyle name="20% - Accent5 14 15" xfId="12952"/>
    <cellStyle name="20% - Accent5 14 16" xfId="12953"/>
    <cellStyle name="20% - Accent5 14 17" xfId="12954"/>
    <cellStyle name="20% - Accent5 14 18" xfId="12955"/>
    <cellStyle name="20% - Accent5 14 19" xfId="12956"/>
    <cellStyle name="20% - Accent5 14 2" xfId="12957"/>
    <cellStyle name="20% - Accent5 14 20" xfId="12958"/>
    <cellStyle name="20% - Accent5 14 21" xfId="12959"/>
    <cellStyle name="20% - Accent5 14 22" xfId="12960"/>
    <cellStyle name="20% - Accent5 14 23" xfId="12961"/>
    <cellStyle name="20% - Accent5 14 24" xfId="12962"/>
    <cellStyle name="20% - Accent5 14 25" xfId="12963"/>
    <cellStyle name="20% - Accent5 14 26" xfId="12964"/>
    <cellStyle name="20% - Accent5 14 27" xfId="12965"/>
    <cellStyle name="20% - Accent5 14 28" xfId="12966"/>
    <cellStyle name="20% - Accent5 14 29" xfId="12967"/>
    <cellStyle name="20% - Accent5 14 3" xfId="12968"/>
    <cellStyle name="20% - Accent5 14 30" xfId="12969"/>
    <cellStyle name="20% - Accent5 14 31" xfId="12970"/>
    <cellStyle name="20% - Accent5 14 32" xfId="12971"/>
    <cellStyle name="20% - Accent5 14 33" xfId="12972"/>
    <cellStyle name="20% - Accent5 14 34" xfId="12973"/>
    <cellStyle name="20% - Accent5 14 35" xfId="12974"/>
    <cellStyle name="20% - Accent5 14 36" xfId="12975"/>
    <cellStyle name="20% - Accent5 14 37" xfId="12976"/>
    <cellStyle name="20% - Accent5 14 38" xfId="12977"/>
    <cellStyle name="20% - Accent5 14 39" xfId="12978"/>
    <cellStyle name="20% - Accent5 14 4" xfId="12979"/>
    <cellStyle name="20% - Accent5 14 40" xfId="12980"/>
    <cellStyle name="20% - Accent5 14 41" xfId="12981"/>
    <cellStyle name="20% - Accent5 14 42" xfId="12982"/>
    <cellStyle name="20% - Accent5 14 43" xfId="12983"/>
    <cellStyle name="20% - Accent5 14 44" xfId="12984"/>
    <cellStyle name="20% - Accent5 14 45" xfId="12985"/>
    <cellStyle name="20% - Accent5 14 46" xfId="12986"/>
    <cellStyle name="20% - Accent5 14 47" xfId="12987"/>
    <cellStyle name="20% - Accent5 14 48" xfId="12988"/>
    <cellStyle name="20% - Accent5 14 49" xfId="12989"/>
    <cellStyle name="20% - Accent5 14 5" xfId="12990"/>
    <cellStyle name="20% - Accent5 14 50" xfId="12991"/>
    <cellStyle name="20% - Accent5 14 51" xfId="12992"/>
    <cellStyle name="20% - Accent5 14 52" xfId="12993"/>
    <cellStyle name="20% - Accent5 14 53" xfId="12994"/>
    <cellStyle name="20% - Accent5 14 54" xfId="12995"/>
    <cellStyle name="20% - Accent5 14 55" xfId="12996"/>
    <cellStyle name="20% - Accent5 14 56" xfId="12997"/>
    <cellStyle name="20% - Accent5 14 57" xfId="12998"/>
    <cellStyle name="20% - Accent5 14 58" xfId="12999"/>
    <cellStyle name="20% - Accent5 14 59" xfId="13000"/>
    <cellStyle name="20% - Accent5 14 6" xfId="13001"/>
    <cellStyle name="20% - Accent5 14 60" xfId="13002"/>
    <cellStyle name="20% - Accent5 14 61" xfId="13003"/>
    <cellStyle name="20% - Accent5 14 62" xfId="13004"/>
    <cellStyle name="20% - Accent5 14 63" xfId="13005"/>
    <cellStyle name="20% - Accent5 14 64" xfId="13006"/>
    <cellStyle name="20% - Accent5 14 65" xfId="13007"/>
    <cellStyle name="20% - Accent5 14 66" xfId="13008"/>
    <cellStyle name="20% - Accent5 14 67" xfId="13009"/>
    <cellStyle name="20% - Accent5 14 68" xfId="13010"/>
    <cellStyle name="20% - Accent5 14 69" xfId="13011"/>
    <cellStyle name="20% - Accent5 14 7" xfId="13012"/>
    <cellStyle name="20% - Accent5 14 70" xfId="13013"/>
    <cellStyle name="20% - Accent5 14 71" xfId="13014"/>
    <cellStyle name="20% - Accent5 14 72" xfId="13015"/>
    <cellStyle name="20% - Accent5 14 73" xfId="13016"/>
    <cellStyle name="20% - Accent5 14 74" xfId="13017"/>
    <cellStyle name="20% - Accent5 14 75" xfId="13018"/>
    <cellStyle name="20% - Accent5 14 76" xfId="13019"/>
    <cellStyle name="20% - Accent5 14 77" xfId="13020"/>
    <cellStyle name="20% - Accent5 14 78" xfId="13021"/>
    <cellStyle name="20% - Accent5 14 79" xfId="13022"/>
    <cellStyle name="20% - Accent5 14 8" xfId="13023"/>
    <cellStyle name="20% - Accent5 14 80" xfId="13024"/>
    <cellStyle name="20% - Accent5 14 81" xfId="13025"/>
    <cellStyle name="20% - Accent5 14 82" xfId="13026"/>
    <cellStyle name="20% - Accent5 14 83" xfId="13027"/>
    <cellStyle name="20% - Accent5 14 84" xfId="13028"/>
    <cellStyle name="20% - Accent5 14 85" xfId="13029"/>
    <cellStyle name="20% - Accent5 14 86" xfId="13030"/>
    <cellStyle name="20% - Accent5 14 87" xfId="13031"/>
    <cellStyle name="20% - Accent5 14 88" xfId="13032"/>
    <cellStyle name="20% - Accent5 14 89" xfId="13033"/>
    <cellStyle name="20% - Accent5 14 9" xfId="13034"/>
    <cellStyle name="20% - Accent5 14 90" xfId="13035"/>
    <cellStyle name="20% - Accent5 14 91" xfId="13036"/>
    <cellStyle name="20% - Accent5 14 92" xfId="13037"/>
    <cellStyle name="20% - Accent5 14 93" xfId="13038"/>
    <cellStyle name="20% - Accent5 14 94" xfId="13039"/>
    <cellStyle name="20% - Accent5 14 95" xfId="13040"/>
    <cellStyle name="20% - Accent5 14 96" xfId="13041"/>
    <cellStyle name="20% - Accent5 14 97" xfId="13042"/>
    <cellStyle name="20% - Accent5 14 98" xfId="13043"/>
    <cellStyle name="20% - Accent5 14 99" xfId="13044"/>
    <cellStyle name="20% - Accent5 140" xfId="13045"/>
    <cellStyle name="20% - Accent5 141" xfId="13046"/>
    <cellStyle name="20% - Accent5 142" xfId="13047"/>
    <cellStyle name="20% - Accent5 143" xfId="13048"/>
    <cellStyle name="20% - Accent5 144" xfId="13049"/>
    <cellStyle name="20% - Accent5 145" xfId="13050"/>
    <cellStyle name="20% - Accent5 146" xfId="13051"/>
    <cellStyle name="20% - Accent5 147" xfId="13052"/>
    <cellStyle name="20% - Accent5 148" xfId="13053"/>
    <cellStyle name="20% - Accent5 149" xfId="13054"/>
    <cellStyle name="20% - Accent5 15" xfId="13055"/>
    <cellStyle name="20% - Accent5 15 10" xfId="13056"/>
    <cellStyle name="20% - Accent5 15 100" xfId="13057"/>
    <cellStyle name="20% - Accent5 15 101" xfId="13058"/>
    <cellStyle name="20% - Accent5 15 102" xfId="13059"/>
    <cellStyle name="20% - Accent5 15 103" xfId="13060"/>
    <cellStyle name="20% - Accent5 15 104" xfId="13061"/>
    <cellStyle name="20% - Accent5 15 105" xfId="13062"/>
    <cellStyle name="20% - Accent5 15 106" xfId="13063"/>
    <cellStyle name="20% - Accent5 15 107" xfId="13064"/>
    <cellStyle name="20% - Accent5 15 108" xfId="13065"/>
    <cellStyle name="20% - Accent5 15 109" xfId="13066"/>
    <cellStyle name="20% - Accent5 15 11" xfId="13067"/>
    <cellStyle name="20% - Accent5 15 110" xfId="13068"/>
    <cellStyle name="20% - Accent5 15 111" xfId="13069"/>
    <cellStyle name="20% - Accent5 15 112" xfId="13070"/>
    <cellStyle name="20% - Accent5 15 113" xfId="13071"/>
    <cellStyle name="20% - Accent5 15 114" xfId="13072"/>
    <cellStyle name="20% - Accent5 15 115" xfId="13073"/>
    <cellStyle name="20% - Accent5 15 12" xfId="13074"/>
    <cellStyle name="20% - Accent5 15 13" xfId="13075"/>
    <cellStyle name="20% - Accent5 15 14" xfId="13076"/>
    <cellStyle name="20% - Accent5 15 15" xfId="13077"/>
    <cellStyle name="20% - Accent5 15 16" xfId="13078"/>
    <cellStyle name="20% - Accent5 15 17" xfId="13079"/>
    <cellStyle name="20% - Accent5 15 18" xfId="13080"/>
    <cellStyle name="20% - Accent5 15 19" xfId="13081"/>
    <cellStyle name="20% - Accent5 15 2" xfId="13082"/>
    <cellStyle name="20% - Accent5 15 20" xfId="13083"/>
    <cellStyle name="20% - Accent5 15 21" xfId="13084"/>
    <cellStyle name="20% - Accent5 15 22" xfId="13085"/>
    <cellStyle name="20% - Accent5 15 23" xfId="13086"/>
    <cellStyle name="20% - Accent5 15 24" xfId="13087"/>
    <cellStyle name="20% - Accent5 15 25" xfId="13088"/>
    <cellStyle name="20% - Accent5 15 26" xfId="13089"/>
    <cellStyle name="20% - Accent5 15 27" xfId="13090"/>
    <cellStyle name="20% - Accent5 15 28" xfId="13091"/>
    <cellStyle name="20% - Accent5 15 29" xfId="13092"/>
    <cellStyle name="20% - Accent5 15 3" xfId="13093"/>
    <cellStyle name="20% - Accent5 15 30" xfId="13094"/>
    <cellStyle name="20% - Accent5 15 31" xfId="13095"/>
    <cellStyle name="20% - Accent5 15 32" xfId="13096"/>
    <cellStyle name="20% - Accent5 15 33" xfId="13097"/>
    <cellStyle name="20% - Accent5 15 34" xfId="13098"/>
    <cellStyle name="20% - Accent5 15 35" xfId="13099"/>
    <cellStyle name="20% - Accent5 15 36" xfId="13100"/>
    <cellStyle name="20% - Accent5 15 37" xfId="13101"/>
    <cellStyle name="20% - Accent5 15 38" xfId="13102"/>
    <cellStyle name="20% - Accent5 15 39" xfId="13103"/>
    <cellStyle name="20% - Accent5 15 4" xfId="13104"/>
    <cellStyle name="20% - Accent5 15 40" xfId="13105"/>
    <cellStyle name="20% - Accent5 15 41" xfId="13106"/>
    <cellStyle name="20% - Accent5 15 42" xfId="13107"/>
    <cellStyle name="20% - Accent5 15 43" xfId="13108"/>
    <cellStyle name="20% - Accent5 15 44" xfId="13109"/>
    <cellStyle name="20% - Accent5 15 45" xfId="13110"/>
    <cellStyle name="20% - Accent5 15 46" xfId="13111"/>
    <cellStyle name="20% - Accent5 15 47" xfId="13112"/>
    <cellStyle name="20% - Accent5 15 48" xfId="13113"/>
    <cellStyle name="20% - Accent5 15 49" xfId="13114"/>
    <cellStyle name="20% - Accent5 15 5" xfId="13115"/>
    <cellStyle name="20% - Accent5 15 50" xfId="13116"/>
    <cellStyle name="20% - Accent5 15 51" xfId="13117"/>
    <cellStyle name="20% - Accent5 15 52" xfId="13118"/>
    <cellStyle name="20% - Accent5 15 53" xfId="13119"/>
    <cellStyle name="20% - Accent5 15 54" xfId="13120"/>
    <cellStyle name="20% - Accent5 15 55" xfId="13121"/>
    <cellStyle name="20% - Accent5 15 56" xfId="13122"/>
    <cellStyle name="20% - Accent5 15 57" xfId="13123"/>
    <cellStyle name="20% - Accent5 15 58" xfId="13124"/>
    <cellStyle name="20% - Accent5 15 59" xfId="13125"/>
    <cellStyle name="20% - Accent5 15 6" xfId="13126"/>
    <cellStyle name="20% - Accent5 15 60" xfId="13127"/>
    <cellStyle name="20% - Accent5 15 61" xfId="13128"/>
    <cellStyle name="20% - Accent5 15 62" xfId="13129"/>
    <cellStyle name="20% - Accent5 15 63" xfId="13130"/>
    <cellStyle name="20% - Accent5 15 64" xfId="13131"/>
    <cellStyle name="20% - Accent5 15 65" xfId="13132"/>
    <cellStyle name="20% - Accent5 15 66" xfId="13133"/>
    <cellStyle name="20% - Accent5 15 67" xfId="13134"/>
    <cellStyle name="20% - Accent5 15 68" xfId="13135"/>
    <cellStyle name="20% - Accent5 15 69" xfId="13136"/>
    <cellStyle name="20% - Accent5 15 7" xfId="13137"/>
    <cellStyle name="20% - Accent5 15 70" xfId="13138"/>
    <cellStyle name="20% - Accent5 15 71" xfId="13139"/>
    <cellStyle name="20% - Accent5 15 72" xfId="13140"/>
    <cellStyle name="20% - Accent5 15 73" xfId="13141"/>
    <cellStyle name="20% - Accent5 15 74" xfId="13142"/>
    <cellStyle name="20% - Accent5 15 75" xfId="13143"/>
    <cellStyle name="20% - Accent5 15 76" xfId="13144"/>
    <cellStyle name="20% - Accent5 15 77" xfId="13145"/>
    <cellStyle name="20% - Accent5 15 78" xfId="13146"/>
    <cellStyle name="20% - Accent5 15 79" xfId="13147"/>
    <cellStyle name="20% - Accent5 15 8" xfId="13148"/>
    <cellStyle name="20% - Accent5 15 80" xfId="13149"/>
    <cellStyle name="20% - Accent5 15 81" xfId="13150"/>
    <cellStyle name="20% - Accent5 15 82" xfId="13151"/>
    <cellStyle name="20% - Accent5 15 83" xfId="13152"/>
    <cellStyle name="20% - Accent5 15 84" xfId="13153"/>
    <cellStyle name="20% - Accent5 15 85" xfId="13154"/>
    <cellStyle name="20% - Accent5 15 86" xfId="13155"/>
    <cellStyle name="20% - Accent5 15 87" xfId="13156"/>
    <cellStyle name="20% - Accent5 15 88" xfId="13157"/>
    <cellStyle name="20% - Accent5 15 89" xfId="13158"/>
    <cellStyle name="20% - Accent5 15 9" xfId="13159"/>
    <cellStyle name="20% - Accent5 15 90" xfId="13160"/>
    <cellStyle name="20% - Accent5 15 91" xfId="13161"/>
    <cellStyle name="20% - Accent5 15 92" xfId="13162"/>
    <cellStyle name="20% - Accent5 15 93" xfId="13163"/>
    <cellStyle name="20% - Accent5 15 94" xfId="13164"/>
    <cellStyle name="20% - Accent5 15 95" xfId="13165"/>
    <cellStyle name="20% - Accent5 15 96" xfId="13166"/>
    <cellStyle name="20% - Accent5 15 97" xfId="13167"/>
    <cellStyle name="20% - Accent5 15 98" xfId="13168"/>
    <cellStyle name="20% - Accent5 15 99" xfId="13169"/>
    <cellStyle name="20% - Accent5 150" xfId="13170"/>
    <cellStyle name="20% - Accent5 151" xfId="13171"/>
    <cellStyle name="20% - Accent5 152" xfId="13172"/>
    <cellStyle name="20% - Accent5 153" xfId="13173"/>
    <cellStyle name="20% - Accent5 154" xfId="13174"/>
    <cellStyle name="20% - Accent5 155" xfId="13175"/>
    <cellStyle name="20% - Accent5 156" xfId="13176"/>
    <cellStyle name="20% - Accent5 157" xfId="13177"/>
    <cellStyle name="20% - Accent5 158" xfId="13178"/>
    <cellStyle name="20% - Accent5 159" xfId="13179"/>
    <cellStyle name="20% - Accent5 16" xfId="13180"/>
    <cellStyle name="20% - Accent5 16 10" xfId="13181"/>
    <cellStyle name="20% - Accent5 16 100" xfId="13182"/>
    <cellStyle name="20% - Accent5 16 101" xfId="13183"/>
    <cellStyle name="20% - Accent5 16 102" xfId="13184"/>
    <cellStyle name="20% - Accent5 16 103" xfId="13185"/>
    <cellStyle name="20% - Accent5 16 104" xfId="13186"/>
    <cellStyle name="20% - Accent5 16 105" xfId="13187"/>
    <cellStyle name="20% - Accent5 16 106" xfId="13188"/>
    <cellStyle name="20% - Accent5 16 107" xfId="13189"/>
    <cellStyle name="20% - Accent5 16 108" xfId="13190"/>
    <cellStyle name="20% - Accent5 16 109" xfId="13191"/>
    <cellStyle name="20% - Accent5 16 11" xfId="13192"/>
    <cellStyle name="20% - Accent5 16 110" xfId="13193"/>
    <cellStyle name="20% - Accent5 16 111" xfId="13194"/>
    <cellStyle name="20% - Accent5 16 112" xfId="13195"/>
    <cellStyle name="20% - Accent5 16 113" xfId="13196"/>
    <cellStyle name="20% - Accent5 16 114" xfId="13197"/>
    <cellStyle name="20% - Accent5 16 115" xfId="13198"/>
    <cellStyle name="20% - Accent5 16 12" xfId="13199"/>
    <cellStyle name="20% - Accent5 16 13" xfId="13200"/>
    <cellStyle name="20% - Accent5 16 14" xfId="13201"/>
    <cellStyle name="20% - Accent5 16 15" xfId="13202"/>
    <cellStyle name="20% - Accent5 16 16" xfId="13203"/>
    <cellStyle name="20% - Accent5 16 17" xfId="13204"/>
    <cellStyle name="20% - Accent5 16 18" xfId="13205"/>
    <cellStyle name="20% - Accent5 16 19" xfId="13206"/>
    <cellStyle name="20% - Accent5 16 2" xfId="13207"/>
    <cellStyle name="20% - Accent5 16 20" xfId="13208"/>
    <cellStyle name="20% - Accent5 16 21" xfId="13209"/>
    <cellStyle name="20% - Accent5 16 22" xfId="13210"/>
    <cellStyle name="20% - Accent5 16 23" xfId="13211"/>
    <cellStyle name="20% - Accent5 16 24" xfId="13212"/>
    <cellStyle name="20% - Accent5 16 25" xfId="13213"/>
    <cellStyle name="20% - Accent5 16 26" xfId="13214"/>
    <cellStyle name="20% - Accent5 16 27" xfId="13215"/>
    <cellStyle name="20% - Accent5 16 28" xfId="13216"/>
    <cellStyle name="20% - Accent5 16 29" xfId="13217"/>
    <cellStyle name="20% - Accent5 16 3" xfId="13218"/>
    <cellStyle name="20% - Accent5 16 30" xfId="13219"/>
    <cellStyle name="20% - Accent5 16 31" xfId="13220"/>
    <cellStyle name="20% - Accent5 16 32" xfId="13221"/>
    <cellStyle name="20% - Accent5 16 33" xfId="13222"/>
    <cellStyle name="20% - Accent5 16 34" xfId="13223"/>
    <cellStyle name="20% - Accent5 16 35" xfId="13224"/>
    <cellStyle name="20% - Accent5 16 36" xfId="13225"/>
    <cellStyle name="20% - Accent5 16 37" xfId="13226"/>
    <cellStyle name="20% - Accent5 16 38" xfId="13227"/>
    <cellStyle name="20% - Accent5 16 39" xfId="13228"/>
    <cellStyle name="20% - Accent5 16 4" xfId="13229"/>
    <cellStyle name="20% - Accent5 16 40" xfId="13230"/>
    <cellStyle name="20% - Accent5 16 41" xfId="13231"/>
    <cellStyle name="20% - Accent5 16 42" xfId="13232"/>
    <cellStyle name="20% - Accent5 16 43" xfId="13233"/>
    <cellStyle name="20% - Accent5 16 44" xfId="13234"/>
    <cellStyle name="20% - Accent5 16 45" xfId="13235"/>
    <cellStyle name="20% - Accent5 16 46" xfId="13236"/>
    <cellStyle name="20% - Accent5 16 47" xfId="13237"/>
    <cellStyle name="20% - Accent5 16 48" xfId="13238"/>
    <cellStyle name="20% - Accent5 16 49" xfId="13239"/>
    <cellStyle name="20% - Accent5 16 5" xfId="13240"/>
    <cellStyle name="20% - Accent5 16 50" xfId="13241"/>
    <cellStyle name="20% - Accent5 16 51" xfId="13242"/>
    <cellStyle name="20% - Accent5 16 52" xfId="13243"/>
    <cellStyle name="20% - Accent5 16 53" xfId="13244"/>
    <cellStyle name="20% - Accent5 16 54" xfId="13245"/>
    <cellStyle name="20% - Accent5 16 55" xfId="13246"/>
    <cellStyle name="20% - Accent5 16 56" xfId="13247"/>
    <cellStyle name="20% - Accent5 16 57" xfId="13248"/>
    <cellStyle name="20% - Accent5 16 58" xfId="13249"/>
    <cellStyle name="20% - Accent5 16 59" xfId="13250"/>
    <cellStyle name="20% - Accent5 16 6" xfId="13251"/>
    <cellStyle name="20% - Accent5 16 60" xfId="13252"/>
    <cellStyle name="20% - Accent5 16 61" xfId="13253"/>
    <cellStyle name="20% - Accent5 16 62" xfId="13254"/>
    <cellStyle name="20% - Accent5 16 63" xfId="13255"/>
    <cellStyle name="20% - Accent5 16 64" xfId="13256"/>
    <cellStyle name="20% - Accent5 16 65" xfId="13257"/>
    <cellStyle name="20% - Accent5 16 66" xfId="13258"/>
    <cellStyle name="20% - Accent5 16 67" xfId="13259"/>
    <cellStyle name="20% - Accent5 16 68" xfId="13260"/>
    <cellStyle name="20% - Accent5 16 69" xfId="13261"/>
    <cellStyle name="20% - Accent5 16 7" xfId="13262"/>
    <cellStyle name="20% - Accent5 16 70" xfId="13263"/>
    <cellStyle name="20% - Accent5 16 71" xfId="13264"/>
    <cellStyle name="20% - Accent5 16 72" xfId="13265"/>
    <cellStyle name="20% - Accent5 16 73" xfId="13266"/>
    <cellStyle name="20% - Accent5 16 74" xfId="13267"/>
    <cellStyle name="20% - Accent5 16 75" xfId="13268"/>
    <cellStyle name="20% - Accent5 16 76" xfId="13269"/>
    <cellStyle name="20% - Accent5 16 77" xfId="13270"/>
    <cellStyle name="20% - Accent5 16 78" xfId="13271"/>
    <cellStyle name="20% - Accent5 16 79" xfId="13272"/>
    <cellStyle name="20% - Accent5 16 8" xfId="13273"/>
    <cellStyle name="20% - Accent5 16 80" xfId="13274"/>
    <cellStyle name="20% - Accent5 16 81" xfId="13275"/>
    <cellStyle name="20% - Accent5 16 82" xfId="13276"/>
    <cellStyle name="20% - Accent5 16 83" xfId="13277"/>
    <cellStyle name="20% - Accent5 16 84" xfId="13278"/>
    <cellStyle name="20% - Accent5 16 85" xfId="13279"/>
    <cellStyle name="20% - Accent5 16 86" xfId="13280"/>
    <cellStyle name="20% - Accent5 16 87" xfId="13281"/>
    <cellStyle name="20% - Accent5 16 88" xfId="13282"/>
    <cellStyle name="20% - Accent5 16 89" xfId="13283"/>
    <cellStyle name="20% - Accent5 16 9" xfId="13284"/>
    <cellStyle name="20% - Accent5 16 90" xfId="13285"/>
    <cellStyle name="20% - Accent5 16 91" xfId="13286"/>
    <cellStyle name="20% - Accent5 16 92" xfId="13287"/>
    <cellStyle name="20% - Accent5 16 93" xfId="13288"/>
    <cellStyle name="20% - Accent5 16 94" xfId="13289"/>
    <cellStyle name="20% - Accent5 16 95" xfId="13290"/>
    <cellStyle name="20% - Accent5 16 96" xfId="13291"/>
    <cellStyle name="20% - Accent5 16 97" xfId="13292"/>
    <cellStyle name="20% - Accent5 16 98" xfId="13293"/>
    <cellStyle name="20% - Accent5 16 99" xfId="13294"/>
    <cellStyle name="20% - Accent5 160" xfId="13295"/>
    <cellStyle name="20% - Accent5 161" xfId="13296"/>
    <cellStyle name="20% - Accent5 162" xfId="13297"/>
    <cellStyle name="20% - Accent5 163" xfId="13298"/>
    <cellStyle name="20% - Accent5 164" xfId="13299"/>
    <cellStyle name="20% - Accent5 165" xfId="13300"/>
    <cellStyle name="20% - Accent5 166" xfId="13301"/>
    <cellStyle name="20% - Accent5 167" xfId="13302"/>
    <cellStyle name="20% - Accent5 168" xfId="13303"/>
    <cellStyle name="20% - Accent5 17" xfId="13304"/>
    <cellStyle name="20% - Accent5 17 10" xfId="13305"/>
    <cellStyle name="20% - Accent5 17 100" xfId="13306"/>
    <cellStyle name="20% - Accent5 17 101" xfId="13307"/>
    <cellStyle name="20% - Accent5 17 102" xfId="13308"/>
    <cellStyle name="20% - Accent5 17 103" xfId="13309"/>
    <cellStyle name="20% - Accent5 17 104" xfId="13310"/>
    <cellStyle name="20% - Accent5 17 105" xfId="13311"/>
    <cellStyle name="20% - Accent5 17 106" xfId="13312"/>
    <cellStyle name="20% - Accent5 17 107" xfId="13313"/>
    <cellStyle name="20% - Accent5 17 108" xfId="13314"/>
    <cellStyle name="20% - Accent5 17 109" xfId="13315"/>
    <cellStyle name="20% - Accent5 17 11" xfId="13316"/>
    <cellStyle name="20% - Accent5 17 110" xfId="13317"/>
    <cellStyle name="20% - Accent5 17 111" xfId="13318"/>
    <cellStyle name="20% - Accent5 17 112" xfId="13319"/>
    <cellStyle name="20% - Accent5 17 113" xfId="13320"/>
    <cellStyle name="20% - Accent5 17 114" xfId="13321"/>
    <cellStyle name="20% - Accent5 17 115" xfId="13322"/>
    <cellStyle name="20% - Accent5 17 12" xfId="13323"/>
    <cellStyle name="20% - Accent5 17 13" xfId="13324"/>
    <cellStyle name="20% - Accent5 17 14" xfId="13325"/>
    <cellStyle name="20% - Accent5 17 15" xfId="13326"/>
    <cellStyle name="20% - Accent5 17 16" xfId="13327"/>
    <cellStyle name="20% - Accent5 17 17" xfId="13328"/>
    <cellStyle name="20% - Accent5 17 18" xfId="13329"/>
    <cellStyle name="20% - Accent5 17 19" xfId="13330"/>
    <cellStyle name="20% - Accent5 17 2" xfId="13331"/>
    <cellStyle name="20% - Accent5 17 20" xfId="13332"/>
    <cellStyle name="20% - Accent5 17 21" xfId="13333"/>
    <cellStyle name="20% - Accent5 17 22" xfId="13334"/>
    <cellStyle name="20% - Accent5 17 23" xfId="13335"/>
    <cellStyle name="20% - Accent5 17 24" xfId="13336"/>
    <cellStyle name="20% - Accent5 17 25" xfId="13337"/>
    <cellStyle name="20% - Accent5 17 26" xfId="13338"/>
    <cellStyle name="20% - Accent5 17 27" xfId="13339"/>
    <cellStyle name="20% - Accent5 17 28" xfId="13340"/>
    <cellStyle name="20% - Accent5 17 29" xfId="13341"/>
    <cellStyle name="20% - Accent5 17 3" xfId="13342"/>
    <cellStyle name="20% - Accent5 17 30" xfId="13343"/>
    <cellStyle name="20% - Accent5 17 31" xfId="13344"/>
    <cellStyle name="20% - Accent5 17 32" xfId="13345"/>
    <cellStyle name="20% - Accent5 17 33" xfId="13346"/>
    <cellStyle name="20% - Accent5 17 34" xfId="13347"/>
    <cellStyle name="20% - Accent5 17 35" xfId="13348"/>
    <cellStyle name="20% - Accent5 17 36" xfId="13349"/>
    <cellStyle name="20% - Accent5 17 37" xfId="13350"/>
    <cellStyle name="20% - Accent5 17 38" xfId="13351"/>
    <cellStyle name="20% - Accent5 17 39" xfId="13352"/>
    <cellStyle name="20% - Accent5 17 4" xfId="13353"/>
    <cellStyle name="20% - Accent5 17 40" xfId="13354"/>
    <cellStyle name="20% - Accent5 17 41" xfId="13355"/>
    <cellStyle name="20% - Accent5 17 42" xfId="13356"/>
    <cellStyle name="20% - Accent5 17 43" xfId="13357"/>
    <cellStyle name="20% - Accent5 17 44" xfId="13358"/>
    <cellStyle name="20% - Accent5 17 45" xfId="13359"/>
    <cellStyle name="20% - Accent5 17 46" xfId="13360"/>
    <cellStyle name="20% - Accent5 17 47" xfId="13361"/>
    <cellStyle name="20% - Accent5 17 48" xfId="13362"/>
    <cellStyle name="20% - Accent5 17 49" xfId="13363"/>
    <cellStyle name="20% - Accent5 17 5" xfId="13364"/>
    <cellStyle name="20% - Accent5 17 50" xfId="13365"/>
    <cellStyle name="20% - Accent5 17 51" xfId="13366"/>
    <cellStyle name="20% - Accent5 17 52" xfId="13367"/>
    <cellStyle name="20% - Accent5 17 53" xfId="13368"/>
    <cellStyle name="20% - Accent5 17 54" xfId="13369"/>
    <cellStyle name="20% - Accent5 17 55" xfId="13370"/>
    <cellStyle name="20% - Accent5 17 56" xfId="13371"/>
    <cellStyle name="20% - Accent5 17 57" xfId="13372"/>
    <cellStyle name="20% - Accent5 17 58" xfId="13373"/>
    <cellStyle name="20% - Accent5 17 59" xfId="13374"/>
    <cellStyle name="20% - Accent5 17 6" xfId="13375"/>
    <cellStyle name="20% - Accent5 17 60" xfId="13376"/>
    <cellStyle name="20% - Accent5 17 61" xfId="13377"/>
    <cellStyle name="20% - Accent5 17 62" xfId="13378"/>
    <cellStyle name="20% - Accent5 17 63" xfId="13379"/>
    <cellStyle name="20% - Accent5 17 64" xfId="13380"/>
    <cellStyle name="20% - Accent5 17 65" xfId="13381"/>
    <cellStyle name="20% - Accent5 17 66" xfId="13382"/>
    <cellStyle name="20% - Accent5 17 67" xfId="13383"/>
    <cellStyle name="20% - Accent5 17 68" xfId="13384"/>
    <cellStyle name="20% - Accent5 17 69" xfId="13385"/>
    <cellStyle name="20% - Accent5 17 7" xfId="13386"/>
    <cellStyle name="20% - Accent5 17 70" xfId="13387"/>
    <cellStyle name="20% - Accent5 17 71" xfId="13388"/>
    <cellStyle name="20% - Accent5 17 72" xfId="13389"/>
    <cellStyle name="20% - Accent5 17 73" xfId="13390"/>
    <cellStyle name="20% - Accent5 17 74" xfId="13391"/>
    <cellStyle name="20% - Accent5 17 75" xfId="13392"/>
    <cellStyle name="20% - Accent5 17 76" xfId="13393"/>
    <cellStyle name="20% - Accent5 17 77" xfId="13394"/>
    <cellStyle name="20% - Accent5 17 78" xfId="13395"/>
    <cellStyle name="20% - Accent5 17 79" xfId="13396"/>
    <cellStyle name="20% - Accent5 17 8" xfId="13397"/>
    <cellStyle name="20% - Accent5 17 80" xfId="13398"/>
    <cellStyle name="20% - Accent5 17 81" xfId="13399"/>
    <cellStyle name="20% - Accent5 17 82" xfId="13400"/>
    <cellStyle name="20% - Accent5 17 83" xfId="13401"/>
    <cellStyle name="20% - Accent5 17 84" xfId="13402"/>
    <cellStyle name="20% - Accent5 17 85" xfId="13403"/>
    <cellStyle name="20% - Accent5 17 86" xfId="13404"/>
    <cellStyle name="20% - Accent5 17 87" xfId="13405"/>
    <cellStyle name="20% - Accent5 17 88" xfId="13406"/>
    <cellStyle name="20% - Accent5 17 89" xfId="13407"/>
    <cellStyle name="20% - Accent5 17 9" xfId="13408"/>
    <cellStyle name="20% - Accent5 17 90" xfId="13409"/>
    <cellStyle name="20% - Accent5 17 91" xfId="13410"/>
    <cellStyle name="20% - Accent5 17 92" xfId="13411"/>
    <cellStyle name="20% - Accent5 17 93" xfId="13412"/>
    <cellStyle name="20% - Accent5 17 94" xfId="13413"/>
    <cellStyle name="20% - Accent5 17 95" xfId="13414"/>
    <cellStyle name="20% - Accent5 17 96" xfId="13415"/>
    <cellStyle name="20% - Accent5 17 97" xfId="13416"/>
    <cellStyle name="20% - Accent5 17 98" xfId="13417"/>
    <cellStyle name="20% - Accent5 17 99" xfId="13418"/>
    <cellStyle name="20% - Accent5 18" xfId="13419"/>
    <cellStyle name="20% - Accent5 18 10" xfId="13420"/>
    <cellStyle name="20% - Accent5 18 100" xfId="13421"/>
    <cellStyle name="20% - Accent5 18 101" xfId="13422"/>
    <cellStyle name="20% - Accent5 18 102" xfId="13423"/>
    <cellStyle name="20% - Accent5 18 103" xfId="13424"/>
    <cellStyle name="20% - Accent5 18 104" xfId="13425"/>
    <cellStyle name="20% - Accent5 18 105" xfId="13426"/>
    <cellStyle name="20% - Accent5 18 106" xfId="13427"/>
    <cellStyle name="20% - Accent5 18 107" xfId="13428"/>
    <cellStyle name="20% - Accent5 18 108" xfId="13429"/>
    <cellStyle name="20% - Accent5 18 109" xfId="13430"/>
    <cellStyle name="20% - Accent5 18 11" xfId="13431"/>
    <cellStyle name="20% - Accent5 18 110" xfId="13432"/>
    <cellStyle name="20% - Accent5 18 111" xfId="13433"/>
    <cellStyle name="20% - Accent5 18 112" xfId="13434"/>
    <cellStyle name="20% - Accent5 18 113" xfId="13435"/>
    <cellStyle name="20% - Accent5 18 114" xfId="13436"/>
    <cellStyle name="20% - Accent5 18 115" xfId="13437"/>
    <cellStyle name="20% - Accent5 18 12" xfId="13438"/>
    <cellStyle name="20% - Accent5 18 13" xfId="13439"/>
    <cellStyle name="20% - Accent5 18 14" xfId="13440"/>
    <cellStyle name="20% - Accent5 18 15" xfId="13441"/>
    <cellStyle name="20% - Accent5 18 16" xfId="13442"/>
    <cellStyle name="20% - Accent5 18 17" xfId="13443"/>
    <cellStyle name="20% - Accent5 18 18" xfId="13444"/>
    <cellStyle name="20% - Accent5 18 19" xfId="13445"/>
    <cellStyle name="20% - Accent5 18 2" xfId="13446"/>
    <cellStyle name="20% - Accent5 18 20" xfId="13447"/>
    <cellStyle name="20% - Accent5 18 21" xfId="13448"/>
    <cellStyle name="20% - Accent5 18 22" xfId="13449"/>
    <cellStyle name="20% - Accent5 18 23" xfId="13450"/>
    <cellStyle name="20% - Accent5 18 24" xfId="13451"/>
    <cellStyle name="20% - Accent5 18 25" xfId="13452"/>
    <cellStyle name="20% - Accent5 18 26" xfId="13453"/>
    <cellStyle name="20% - Accent5 18 27" xfId="13454"/>
    <cellStyle name="20% - Accent5 18 28" xfId="13455"/>
    <cellStyle name="20% - Accent5 18 29" xfId="13456"/>
    <cellStyle name="20% - Accent5 18 3" xfId="13457"/>
    <cellStyle name="20% - Accent5 18 30" xfId="13458"/>
    <cellStyle name="20% - Accent5 18 31" xfId="13459"/>
    <cellStyle name="20% - Accent5 18 32" xfId="13460"/>
    <cellStyle name="20% - Accent5 18 33" xfId="13461"/>
    <cellStyle name="20% - Accent5 18 34" xfId="13462"/>
    <cellStyle name="20% - Accent5 18 35" xfId="13463"/>
    <cellStyle name="20% - Accent5 18 36" xfId="13464"/>
    <cellStyle name="20% - Accent5 18 37" xfId="13465"/>
    <cellStyle name="20% - Accent5 18 38" xfId="13466"/>
    <cellStyle name="20% - Accent5 18 39" xfId="13467"/>
    <cellStyle name="20% - Accent5 18 4" xfId="13468"/>
    <cellStyle name="20% - Accent5 18 40" xfId="13469"/>
    <cellStyle name="20% - Accent5 18 41" xfId="13470"/>
    <cellStyle name="20% - Accent5 18 42" xfId="13471"/>
    <cellStyle name="20% - Accent5 18 43" xfId="13472"/>
    <cellStyle name="20% - Accent5 18 44" xfId="13473"/>
    <cellStyle name="20% - Accent5 18 45" xfId="13474"/>
    <cellStyle name="20% - Accent5 18 46" xfId="13475"/>
    <cellStyle name="20% - Accent5 18 47" xfId="13476"/>
    <cellStyle name="20% - Accent5 18 48" xfId="13477"/>
    <cellStyle name="20% - Accent5 18 49" xfId="13478"/>
    <cellStyle name="20% - Accent5 18 5" xfId="13479"/>
    <cellStyle name="20% - Accent5 18 50" xfId="13480"/>
    <cellStyle name="20% - Accent5 18 51" xfId="13481"/>
    <cellStyle name="20% - Accent5 18 52" xfId="13482"/>
    <cellStyle name="20% - Accent5 18 53" xfId="13483"/>
    <cellStyle name="20% - Accent5 18 54" xfId="13484"/>
    <cellStyle name="20% - Accent5 18 55" xfId="13485"/>
    <cellStyle name="20% - Accent5 18 56" xfId="13486"/>
    <cellStyle name="20% - Accent5 18 57" xfId="13487"/>
    <cellStyle name="20% - Accent5 18 58" xfId="13488"/>
    <cellStyle name="20% - Accent5 18 59" xfId="13489"/>
    <cellStyle name="20% - Accent5 18 6" xfId="13490"/>
    <cellStyle name="20% - Accent5 18 60" xfId="13491"/>
    <cellStyle name="20% - Accent5 18 61" xfId="13492"/>
    <cellStyle name="20% - Accent5 18 62" xfId="13493"/>
    <cellStyle name="20% - Accent5 18 63" xfId="13494"/>
    <cellStyle name="20% - Accent5 18 64" xfId="13495"/>
    <cellStyle name="20% - Accent5 18 65" xfId="13496"/>
    <cellStyle name="20% - Accent5 18 66" xfId="13497"/>
    <cellStyle name="20% - Accent5 18 67" xfId="13498"/>
    <cellStyle name="20% - Accent5 18 68" xfId="13499"/>
    <cellStyle name="20% - Accent5 18 69" xfId="13500"/>
    <cellStyle name="20% - Accent5 18 7" xfId="13501"/>
    <cellStyle name="20% - Accent5 18 70" xfId="13502"/>
    <cellStyle name="20% - Accent5 18 71" xfId="13503"/>
    <cellStyle name="20% - Accent5 18 72" xfId="13504"/>
    <cellStyle name="20% - Accent5 18 73" xfId="13505"/>
    <cellStyle name="20% - Accent5 18 74" xfId="13506"/>
    <cellStyle name="20% - Accent5 18 75" xfId="13507"/>
    <cellStyle name="20% - Accent5 18 76" xfId="13508"/>
    <cellStyle name="20% - Accent5 18 77" xfId="13509"/>
    <cellStyle name="20% - Accent5 18 78" xfId="13510"/>
    <cellStyle name="20% - Accent5 18 79" xfId="13511"/>
    <cellStyle name="20% - Accent5 18 8" xfId="13512"/>
    <cellStyle name="20% - Accent5 18 80" xfId="13513"/>
    <cellStyle name="20% - Accent5 18 81" xfId="13514"/>
    <cellStyle name="20% - Accent5 18 82" xfId="13515"/>
    <cellStyle name="20% - Accent5 18 83" xfId="13516"/>
    <cellStyle name="20% - Accent5 18 84" xfId="13517"/>
    <cellStyle name="20% - Accent5 18 85" xfId="13518"/>
    <cellStyle name="20% - Accent5 18 86" xfId="13519"/>
    <cellStyle name="20% - Accent5 18 87" xfId="13520"/>
    <cellStyle name="20% - Accent5 18 88" xfId="13521"/>
    <cellStyle name="20% - Accent5 18 89" xfId="13522"/>
    <cellStyle name="20% - Accent5 18 9" xfId="13523"/>
    <cellStyle name="20% - Accent5 18 90" xfId="13524"/>
    <cellStyle name="20% - Accent5 18 91" xfId="13525"/>
    <cellStyle name="20% - Accent5 18 92" xfId="13526"/>
    <cellStyle name="20% - Accent5 18 93" xfId="13527"/>
    <cellStyle name="20% - Accent5 18 94" xfId="13528"/>
    <cellStyle name="20% - Accent5 18 95" xfId="13529"/>
    <cellStyle name="20% - Accent5 18 96" xfId="13530"/>
    <cellStyle name="20% - Accent5 18 97" xfId="13531"/>
    <cellStyle name="20% - Accent5 18 98" xfId="13532"/>
    <cellStyle name="20% - Accent5 18 99" xfId="13533"/>
    <cellStyle name="20% - Accent5 19" xfId="13534"/>
    <cellStyle name="20% - Accent5 19 10" xfId="13535"/>
    <cellStyle name="20% - Accent5 19 100" xfId="13536"/>
    <cellStyle name="20% - Accent5 19 101" xfId="13537"/>
    <cellStyle name="20% - Accent5 19 102" xfId="13538"/>
    <cellStyle name="20% - Accent5 19 103" xfId="13539"/>
    <cellStyle name="20% - Accent5 19 104" xfId="13540"/>
    <cellStyle name="20% - Accent5 19 105" xfId="13541"/>
    <cellStyle name="20% - Accent5 19 106" xfId="13542"/>
    <cellStyle name="20% - Accent5 19 107" xfId="13543"/>
    <cellStyle name="20% - Accent5 19 108" xfId="13544"/>
    <cellStyle name="20% - Accent5 19 109" xfId="13545"/>
    <cellStyle name="20% - Accent5 19 11" xfId="13546"/>
    <cellStyle name="20% - Accent5 19 110" xfId="13547"/>
    <cellStyle name="20% - Accent5 19 111" xfId="13548"/>
    <cellStyle name="20% - Accent5 19 112" xfId="13549"/>
    <cellStyle name="20% - Accent5 19 113" xfId="13550"/>
    <cellStyle name="20% - Accent5 19 114" xfId="13551"/>
    <cellStyle name="20% - Accent5 19 115" xfId="13552"/>
    <cellStyle name="20% - Accent5 19 12" xfId="13553"/>
    <cellStyle name="20% - Accent5 19 13" xfId="13554"/>
    <cellStyle name="20% - Accent5 19 14" xfId="13555"/>
    <cellStyle name="20% - Accent5 19 15" xfId="13556"/>
    <cellStyle name="20% - Accent5 19 16" xfId="13557"/>
    <cellStyle name="20% - Accent5 19 17" xfId="13558"/>
    <cellStyle name="20% - Accent5 19 18" xfId="13559"/>
    <cellStyle name="20% - Accent5 19 19" xfId="13560"/>
    <cellStyle name="20% - Accent5 19 2" xfId="13561"/>
    <cellStyle name="20% - Accent5 19 20" xfId="13562"/>
    <cellStyle name="20% - Accent5 19 21" xfId="13563"/>
    <cellStyle name="20% - Accent5 19 22" xfId="13564"/>
    <cellStyle name="20% - Accent5 19 23" xfId="13565"/>
    <cellStyle name="20% - Accent5 19 24" xfId="13566"/>
    <cellStyle name="20% - Accent5 19 25" xfId="13567"/>
    <cellStyle name="20% - Accent5 19 26" xfId="13568"/>
    <cellStyle name="20% - Accent5 19 27" xfId="13569"/>
    <cellStyle name="20% - Accent5 19 28" xfId="13570"/>
    <cellStyle name="20% - Accent5 19 29" xfId="13571"/>
    <cellStyle name="20% - Accent5 19 3" xfId="13572"/>
    <cellStyle name="20% - Accent5 19 30" xfId="13573"/>
    <cellStyle name="20% - Accent5 19 31" xfId="13574"/>
    <cellStyle name="20% - Accent5 19 32" xfId="13575"/>
    <cellStyle name="20% - Accent5 19 33" xfId="13576"/>
    <cellStyle name="20% - Accent5 19 34" xfId="13577"/>
    <cellStyle name="20% - Accent5 19 35" xfId="13578"/>
    <cellStyle name="20% - Accent5 19 36" xfId="13579"/>
    <cellStyle name="20% - Accent5 19 37" xfId="13580"/>
    <cellStyle name="20% - Accent5 19 38" xfId="13581"/>
    <cellStyle name="20% - Accent5 19 39" xfId="13582"/>
    <cellStyle name="20% - Accent5 19 4" xfId="13583"/>
    <cellStyle name="20% - Accent5 19 40" xfId="13584"/>
    <cellStyle name="20% - Accent5 19 41" xfId="13585"/>
    <cellStyle name="20% - Accent5 19 42" xfId="13586"/>
    <cellStyle name="20% - Accent5 19 43" xfId="13587"/>
    <cellStyle name="20% - Accent5 19 44" xfId="13588"/>
    <cellStyle name="20% - Accent5 19 45" xfId="13589"/>
    <cellStyle name="20% - Accent5 19 46" xfId="13590"/>
    <cellStyle name="20% - Accent5 19 47" xfId="13591"/>
    <cellStyle name="20% - Accent5 19 48" xfId="13592"/>
    <cellStyle name="20% - Accent5 19 49" xfId="13593"/>
    <cellStyle name="20% - Accent5 19 5" xfId="13594"/>
    <cellStyle name="20% - Accent5 19 50" xfId="13595"/>
    <cellStyle name="20% - Accent5 19 51" xfId="13596"/>
    <cellStyle name="20% - Accent5 19 52" xfId="13597"/>
    <cellStyle name="20% - Accent5 19 53" xfId="13598"/>
    <cellStyle name="20% - Accent5 19 54" xfId="13599"/>
    <cellStyle name="20% - Accent5 19 55" xfId="13600"/>
    <cellStyle name="20% - Accent5 19 56" xfId="13601"/>
    <cellStyle name="20% - Accent5 19 57" xfId="13602"/>
    <cellStyle name="20% - Accent5 19 58" xfId="13603"/>
    <cellStyle name="20% - Accent5 19 59" xfId="13604"/>
    <cellStyle name="20% - Accent5 19 6" xfId="13605"/>
    <cellStyle name="20% - Accent5 19 60" xfId="13606"/>
    <cellStyle name="20% - Accent5 19 61" xfId="13607"/>
    <cellStyle name="20% - Accent5 19 62" xfId="13608"/>
    <cellStyle name="20% - Accent5 19 63" xfId="13609"/>
    <cellStyle name="20% - Accent5 19 64" xfId="13610"/>
    <cellStyle name="20% - Accent5 19 65" xfId="13611"/>
    <cellStyle name="20% - Accent5 19 66" xfId="13612"/>
    <cellStyle name="20% - Accent5 19 67" xfId="13613"/>
    <cellStyle name="20% - Accent5 19 68" xfId="13614"/>
    <cellStyle name="20% - Accent5 19 69" xfId="13615"/>
    <cellStyle name="20% - Accent5 19 7" xfId="13616"/>
    <cellStyle name="20% - Accent5 19 70" xfId="13617"/>
    <cellStyle name="20% - Accent5 19 71" xfId="13618"/>
    <cellStyle name="20% - Accent5 19 72" xfId="13619"/>
    <cellStyle name="20% - Accent5 19 73" xfId="13620"/>
    <cellStyle name="20% - Accent5 19 74" xfId="13621"/>
    <cellStyle name="20% - Accent5 19 75" xfId="13622"/>
    <cellStyle name="20% - Accent5 19 76" xfId="13623"/>
    <cellStyle name="20% - Accent5 19 77" xfId="13624"/>
    <cellStyle name="20% - Accent5 19 78" xfId="13625"/>
    <cellStyle name="20% - Accent5 19 79" xfId="13626"/>
    <cellStyle name="20% - Accent5 19 8" xfId="13627"/>
    <cellStyle name="20% - Accent5 19 80" xfId="13628"/>
    <cellStyle name="20% - Accent5 19 81" xfId="13629"/>
    <cellStyle name="20% - Accent5 19 82" xfId="13630"/>
    <cellStyle name="20% - Accent5 19 83" xfId="13631"/>
    <cellStyle name="20% - Accent5 19 84" xfId="13632"/>
    <cellStyle name="20% - Accent5 19 85" xfId="13633"/>
    <cellStyle name="20% - Accent5 19 86" xfId="13634"/>
    <cellStyle name="20% - Accent5 19 87" xfId="13635"/>
    <cellStyle name="20% - Accent5 19 88" xfId="13636"/>
    <cellStyle name="20% - Accent5 19 89" xfId="13637"/>
    <cellStyle name="20% - Accent5 19 9" xfId="13638"/>
    <cellStyle name="20% - Accent5 19 90" xfId="13639"/>
    <cellStyle name="20% - Accent5 19 91" xfId="13640"/>
    <cellStyle name="20% - Accent5 19 92" xfId="13641"/>
    <cellStyle name="20% - Accent5 19 93" xfId="13642"/>
    <cellStyle name="20% - Accent5 19 94" xfId="13643"/>
    <cellStyle name="20% - Accent5 19 95" xfId="13644"/>
    <cellStyle name="20% - Accent5 19 96" xfId="13645"/>
    <cellStyle name="20% - Accent5 19 97" xfId="13646"/>
    <cellStyle name="20% - Accent5 19 98" xfId="13647"/>
    <cellStyle name="20% - Accent5 19 99" xfId="13648"/>
    <cellStyle name="20% - Accent5 2" xfId="73"/>
    <cellStyle name="20% - Accent5 2 10" xfId="13649"/>
    <cellStyle name="20% - Accent5 2 100" xfId="13650"/>
    <cellStyle name="20% - Accent5 2 101" xfId="13651"/>
    <cellStyle name="20% - Accent5 2 102" xfId="13652"/>
    <cellStyle name="20% - Accent5 2 103" xfId="13653"/>
    <cellStyle name="20% - Accent5 2 104" xfId="13654"/>
    <cellStyle name="20% - Accent5 2 105" xfId="13655"/>
    <cellStyle name="20% - Accent5 2 106" xfId="13656"/>
    <cellStyle name="20% - Accent5 2 107" xfId="13657"/>
    <cellStyle name="20% - Accent5 2 108" xfId="13658"/>
    <cellStyle name="20% - Accent5 2 109" xfId="13659"/>
    <cellStyle name="20% - Accent5 2 11" xfId="13660"/>
    <cellStyle name="20% - Accent5 2 110" xfId="13661"/>
    <cellStyle name="20% - Accent5 2 111" xfId="13662"/>
    <cellStyle name="20% - Accent5 2 112" xfId="13663"/>
    <cellStyle name="20% - Accent5 2 113" xfId="13664"/>
    <cellStyle name="20% - Accent5 2 114" xfId="13665"/>
    <cellStyle name="20% - Accent5 2 115" xfId="13666"/>
    <cellStyle name="20% - Accent5 2 116" xfId="13667"/>
    <cellStyle name="20% - Accent5 2 117" xfId="13668"/>
    <cellStyle name="20% - Accent5 2 118" xfId="13669"/>
    <cellStyle name="20% - Accent5 2 12" xfId="13670"/>
    <cellStyle name="20% - Accent5 2 13" xfId="13671"/>
    <cellStyle name="20% - Accent5 2 14" xfId="13672"/>
    <cellStyle name="20% - Accent5 2 15" xfId="13673"/>
    <cellStyle name="20% - Accent5 2 16" xfId="13674"/>
    <cellStyle name="20% - Accent5 2 17" xfId="13675"/>
    <cellStyle name="20% - Accent5 2 18" xfId="13676"/>
    <cellStyle name="20% - Accent5 2 19" xfId="13677"/>
    <cellStyle name="20% - Accent5 2 2" xfId="13678"/>
    <cellStyle name="20% - Accent5 2 2 10" xfId="13679"/>
    <cellStyle name="20% - Accent5 2 2 100" xfId="13680"/>
    <cellStyle name="20% - Accent5 2 2 101" xfId="13681"/>
    <cellStyle name="20% - Accent5 2 2 102" xfId="13682"/>
    <cellStyle name="20% - Accent5 2 2 103" xfId="13683"/>
    <cellStyle name="20% - Accent5 2 2 104" xfId="13684"/>
    <cellStyle name="20% - Accent5 2 2 105" xfId="13685"/>
    <cellStyle name="20% - Accent5 2 2 106" xfId="13686"/>
    <cellStyle name="20% - Accent5 2 2 107" xfId="13687"/>
    <cellStyle name="20% - Accent5 2 2 108" xfId="13688"/>
    <cellStyle name="20% - Accent5 2 2 109" xfId="13689"/>
    <cellStyle name="20% - Accent5 2 2 11" xfId="13690"/>
    <cellStyle name="20% - Accent5 2 2 110" xfId="13691"/>
    <cellStyle name="20% - Accent5 2 2 111" xfId="13692"/>
    <cellStyle name="20% - Accent5 2 2 112" xfId="13693"/>
    <cellStyle name="20% - Accent5 2 2 113" xfId="13694"/>
    <cellStyle name="20% - Accent5 2 2 114" xfId="13695"/>
    <cellStyle name="20% - Accent5 2 2 115" xfId="13696"/>
    <cellStyle name="20% - Accent5 2 2 12" xfId="13697"/>
    <cellStyle name="20% - Accent5 2 2 13" xfId="13698"/>
    <cellStyle name="20% - Accent5 2 2 14" xfId="13699"/>
    <cellStyle name="20% - Accent5 2 2 15" xfId="13700"/>
    <cellStyle name="20% - Accent5 2 2 16" xfId="13701"/>
    <cellStyle name="20% - Accent5 2 2 17" xfId="13702"/>
    <cellStyle name="20% - Accent5 2 2 18" xfId="13703"/>
    <cellStyle name="20% - Accent5 2 2 19" xfId="13704"/>
    <cellStyle name="20% - Accent5 2 2 2" xfId="13705"/>
    <cellStyle name="20% - Accent5 2 2 20" xfId="13706"/>
    <cellStyle name="20% - Accent5 2 2 21" xfId="13707"/>
    <cellStyle name="20% - Accent5 2 2 22" xfId="13708"/>
    <cellStyle name="20% - Accent5 2 2 23" xfId="13709"/>
    <cellStyle name="20% - Accent5 2 2 24" xfId="13710"/>
    <cellStyle name="20% - Accent5 2 2 25" xfId="13711"/>
    <cellStyle name="20% - Accent5 2 2 26" xfId="13712"/>
    <cellStyle name="20% - Accent5 2 2 27" xfId="13713"/>
    <cellStyle name="20% - Accent5 2 2 28" xfId="13714"/>
    <cellStyle name="20% - Accent5 2 2 29" xfId="13715"/>
    <cellStyle name="20% - Accent5 2 2 3" xfId="13716"/>
    <cellStyle name="20% - Accent5 2 2 30" xfId="13717"/>
    <cellStyle name="20% - Accent5 2 2 31" xfId="13718"/>
    <cellStyle name="20% - Accent5 2 2 32" xfId="13719"/>
    <cellStyle name="20% - Accent5 2 2 33" xfId="13720"/>
    <cellStyle name="20% - Accent5 2 2 34" xfId="13721"/>
    <cellStyle name="20% - Accent5 2 2 35" xfId="13722"/>
    <cellStyle name="20% - Accent5 2 2 36" xfId="13723"/>
    <cellStyle name="20% - Accent5 2 2 37" xfId="13724"/>
    <cellStyle name="20% - Accent5 2 2 38" xfId="13725"/>
    <cellStyle name="20% - Accent5 2 2 39" xfId="13726"/>
    <cellStyle name="20% - Accent5 2 2 4" xfId="13727"/>
    <cellStyle name="20% - Accent5 2 2 40" xfId="13728"/>
    <cellStyle name="20% - Accent5 2 2 41" xfId="13729"/>
    <cellStyle name="20% - Accent5 2 2 42" xfId="13730"/>
    <cellStyle name="20% - Accent5 2 2 43" xfId="13731"/>
    <cellStyle name="20% - Accent5 2 2 44" xfId="13732"/>
    <cellStyle name="20% - Accent5 2 2 45" xfId="13733"/>
    <cellStyle name="20% - Accent5 2 2 46" xfId="13734"/>
    <cellStyle name="20% - Accent5 2 2 47" xfId="13735"/>
    <cellStyle name="20% - Accent5 2 2 48" xfId="13736"/>
    <cellStyle name="20% - Accent5 2 2 49" xfId="13737"/>
    <cellStyle name="20% - Accent5 2 2 5" xfId="13738"/>
    <cellStyle name="20% - Accent5 2 2 50" xfId="13739"/>
    <cellStyle name="20% - Accent5 2 2 51" xfId="13740"/>
    <cellStyle name="20% - Accent5 2 2 52" xfId="13741"/>
    <cellStyle name="20% - Accent5 2 2 53" xfId="13742"/>
    <cellStyle name="20% - Accent5 2 2 54" xfId="13743"/>
    <cellStyle name="20% - Accent5 2 2 55" xfId="13744"/>
    <cellStyle name="20% - Accent5 2 2 56" xfId="13745"/>
    <cellStyle name="20% - Accent5 2 2 57" xfId="13746"/>
    <cellStyle name="20% - Accent5 2 2 58" xfId="13747"/>
    <cellStyle name="20% - Accent5 2 2 59" xfId="13748"/>
    <cellStyle name="20% - Accent5 2 2 6" xfId="13749"/>
    <cellStyle name="20% - Accent5 2 2 60" xfId="13750"/>
    <cellStyle name="20% - Accent5 2 2 61" xfId="13751"/>
    <cellStyle name="20% - Accent5 2 2 62" xfId="13752"/>
    <cellStyle name="20% - Accent5 2 2 63" xfId="13753"/>
    <cellStyle name="20% - Accent5 2 2 64" xfId="13754"/>
    <cellStyle name="20% - Accent5 2 2 65" xfId="13755"/>
    <cellStyle name="20% - Accent5 2 2 66" xfId="13756"/>
    <cellStyle name="20% - Accent5 2 2 67" xfId="13757"/>
    <cellStyle name="20% - Accent5 2 2 68" xfId="13758"/>
    <cellStyle name="20% - Accent5 2 2 69" xfId="13759"/>
    <cellStyle name="20% - Accent5 2 2 7" xfId="13760"/>
    <cellStyle name="20% - Accent5 2 2 70" xfId="13761"/>
    <cellStyle name="20% - Accent5 2 2 71" xfId="13762"/>
    <cellStyle name="20% - Accent5 2 2 72" xfId="13763"/>
    <cellStyle name="20% - Accent5 2 2 73" xfId="13764"/>
    <cellStyle name="20% - Accent5 2 2 74" xfId="13765"/>
    <cellStyle name="20% - Accent5 2 2 75" xfId="13766"/>
    <cellStyle name="20% - Accent5 2 2 76" xfId="13767"/>
    <cellStyle name="20% - Accent5 2 2 77" xfId="13768"/>
    <cellStyle name="20% - Accent5 2 2 78" xfId="13769"/>
    <cellStyle name="20% - Accent5 2 2 79" xfId="13770"/>
    <cellStyle name="20% - Accent5 2 2 8" xfId="13771"/>
    <cellStyle name="20% - Accent5 2 2 80" xfId="13772"/>
    <cellStyle name="20% - Accent5 2 2 81" xfId="13773"/>
    <cellStyle name="20% - Accent5 2 2 82" xfId="13774"/>
    <cellStyle name="20% - Accent5 2 2 83" xfId="13775"/>
    <cellStyle name="20% - Accent5 2 2 84" xfId="13776"/>
    <cellStyle name="20% - Accent5 2 2 85" xfId="13777"/>
    <cellStyle name="20% - Accent5 2 2 86" xfId="13778"/>
    <cellStyle name="20% - Accent5 2 2 87" xfId="13779"/>
    <cellStyle name="20% - Accent5 2 2 88" xfId="13780"/>
    <cellStyle name="20% - Accent5 2 2 89" xfId="13781"/>
    <cellStyle name="20% - Accent5 2 2 9" xfId="13782"/>
    <cellStyle name="20% - Accent5 2 2 90" xfId="13783"/>
    <cellStyle name="20% - Accent5 2 2 91" xfId="13784"/>
    <cellStyle name="20% - Accent5 2 2 92" xfId="13785"/>
    <cellStyle name="20% - Accent5 2 2 93" xfId="13786"/>
    <cellStyle name="20% - Accent5 2 2 94" xfId="13787"/>
    <cellStyle name="20% - Accent5 2 2 95" xfId="13788"/>
    <cellStyle name="20% - Accent5 2 2 96" xfId="13789"/>
    <cellStyle name="20% - Accent5 2 2 97" xfId="13790"/>
    <cellStyle name="20% - Accent5 2 2 98" xfId="13791"/>
    <cellStyle name="20% - Accent5 2 2 99" xfId="13792"/>
    <cellStyle name="20% - Accent5 2 20" xfId="13793"/>
    <cellStyle name="20% - Accent5 2 21" xfId="13794"/>
    <cellStyle name="20% - Accent5 2 22" xfId="13795"/>
    <cellStyle name="20% - Accent5 2 23" xfId="13796"/>
    <cellStyle name="20% - Accent5 2 24" xfId="13797"/>
    <cellStyle name="20% - Accent5 2 25" xfId="13798"/>
    <cellStyle name="20% - Accent5 2 26" xfId="13799"/>
    <cellStyle name="20% - Accent5 2 27" xfId="13800"/>
    <cellStyle name="20% - Accent5 2 28" xfId="13801"/>
    <cellStyle name="20% - Accent5 2 29" xfId="13802"/>
    <cellStyle name="20% - Accent5 2 3" xfId="13803"/>
    <cellStyle name="20% - Accent5 2 3 10" xfId="13804"/>
    <cellStyle name="20% - Accent5 2 3 100" xfId="13805"/>
    <cellStyle name="20% - Accent5 2 3 101" xfId="13806"/>
    <cellStyle name="20% - Accent5 2 3 102" xfId="13807"/>
    <cellStyle name="20% - Accent5 2 3 103" xfId="13808"/>
    <cellStyle name="20% - Accent5 2 3 104" xfId="13809"/>
    <cellStyle name="20% - Accent5 2 3 105" xfId="13810"/>
    <cellStyle name="20% - Accent5 2 3 106" xfId="13811"/>
    <cellStyle name="20% - Accent5 2 3 107" xfId="13812"/>
    <cellStyle name="20% - Accent5 2 3 108" xfId="13813"/>
    <cellStyle name="20% - Accent5 2 3 109" xfId="13814"/>
    <cellStyle name="20% - Accent5 2 3 11" xfId="13815"/>
    <cellStyle name="20% - Accent5 2 3 110" xfId="13816"/>
    <cellStyle name="20% - Accent5 2 3 111" xfId="13817"/>
    <cellStyle name="20% - Accent5 2 3 112" xfId="13818"/>
    <cellStyle name="20% - Accent5 2 3 113" xfId="13819"/>
    <cellStyle name="20% - Accent5 2 3 114" xfId="13820"/>
    <cellStyle name="20% - Accent5 2 3 115" xfId="13821"/>
    <cellStyle name="20% - Accent5 2 3 12" xfId="13822"/>
    <cellStyle name="20% - Accent5 2 3 13" xfId="13823"/>
    <cellStyle name="20% - Accent5 2 3 14" xfId="13824"/>
    <cellStyle name="20% - Accent5 2 3 15" xfId="13825"/>
    <cellStyle name="20% - Accent5 2 3 16" xfId="13826"/>
    <cellStyle name="20% - Accent5 2 3 17" xfId="13827"/>
    <cellStyle name="20% - Accent5 2 3 18" xfId="13828"/>
    <cellStyle name="20% - Accent5 2 3 19" xfId="13829"/>
    <cellStyle name="20% - Accent5 2 3 2" xfId="13830"/>
    <cellStyle name="20% - Accent5 2 3 20" xfId="13831"/>
    <cellStyle name="20% - Accent5 2 3 21" xfId="13832"/>
    <cellStyle name="20% - Accent5 2 3 22" xfId="13833"/>
    <cellStyle name="20% - Accent5 2 3 23" xfId="13834"/>
    <cellStyle name="20% - Accent5 2 3 24" xfId="13835"/>
    <cellStyle name="20% - Accent5 2 3 25" xfId="13836"/>
    <cellStyle name="20% - Accent5 2 3 26" xfId="13837"/>
    <cellStyle name="20% - Accent5 2 3 27" xfId="13838"/>
    <cellStyle name="20% - Accent5 2 3 28" xfId="13839"/>
    <cellStyle name="20% - Accent5 2 3 29" xfId="13840"/>
    <cellStyle name="20% - Accent5 2 3 3" xfId="13841"/>
    <cellStyle name="20% - Accent5 2 3 30" xfId="13842"/>
    <cellStyle name="20% - Accent5 2 3 31" xfId="13843"/>
    <cellStyle name="20% - Accent5 2 3 32" xfId="13844"/>
    <cellStyle name="20% - Accent5 2 3 33" xfId="13845"/>
    <cellStyle name="20% - Accent5 2 3 34" xfId="13846"/>
    <cellStyle name="20% - Accent5 2 3 35" xfId="13847"/>
    <cellStyle name="20% - Accent5 2 3 36" xfId="13848"/>
    <cellStyle name="20% - Accent5 2 3 37" xfId="13849"/>
    <cellStyle name="20% - Accent5 2 3 38" xfId="13850"/>
    <cellStyle name="20% - Accent5 2 3 39" xfId="13851"/>
    <cellStyle name="20% - Accent5 2 3 4" xfId="13852"/>
    <cellStyle name="20% - Accent5 2 3 40" xfId="13853"/>
    <cellStyle name="20% - Accent5 2 3 41" xfId="13854"/>
    <cellStyle name="20% - Accent5 2 3 42" xfId="13855"/>
    <cellStyle name="20% - Accent5 2 3 43" xfId="13856"/>
    <cellStyle name="20% - Accent5 2 3 44" xfId="13857"/>
    <cellStyle name="20% - Accent5 2 3 45" xfId="13858"/>
    <cellStyle name="20% - Accent5 2 3 46" xfId="13859"/>
    <cellStyle name="20% - Accent5 2 3 47" xfId="13860"/>
    <cellStyle name="20% - Accent5 2 3 48" xfId="13861"/>
    <cellStyle name="20% - Accent5 2 3 49" xfId="13862"/>
    <cellStyle name="20% - Accent5 2 3 5" xfId="13863"/>
    <cellStyle name="20% - Accent5 2 3 50" xfId="13864"/>
    <cellStyle name="20% - Accent5 2 3 51" xfId="13865"/>
    <cellStyle name="20% - Accent5 2 3 52" xfId="13866"/>
    <cellStyle name="20% - Accent5 2 3 53" xfId="13867"/>
    <cellStyle name="20% - Accent5 2 3 54" xfId="13868"/>
    <cellStyle name="20% - Accent5 2 3 55" xfId="13869"/>
    <cellStyle name="20% - Accent5 2 3 56" xfId="13870"/>
    <cellStyle name="20% - Accent5 2 3 57" xfId="13871"/>
    <cellStyle name="20% - Accent5 2 3 58" xfId="13872"/>
    <cellStyle name="20% - Accent5 2 3 59" xfId="13873"/>
    <cellStyle name="20% - Accent5 2 3 6" xfId="13874"/>
    <cellStyle name="20% - Accent5 2 3 60" xfId="13875"/>
    <cellStyle name="20% - Accent5 2 3 61" xfId="13876"/>
    <cellStyle name="20% - Accent5 2 3 62" xfId="13877"/>
    <cellStyle name="20% - Accent5 2 3 63" xfId="13878"/>
    <cellStyle name="20% - Accent5 2 3 64" xfId="13879"/>
    <cellStyle name="20% - Accent5 2 3 65" xfId="13880"/>
    <cellStyle name="20% - Accent5 2 3 66" xfId="13881"/>
    <cellStyle name="20% - Accent5 2 3 67" xfId="13882"/>
    <cellStyle name="20% - Accent5 2 3 68" xfId="13883"/>
    <cellStyle name="20% - Accent5 2 3 69" xfId="13884"/>
    <cellStyle name="20% - Accent5 2 3 7" xfId="13885"/>
    <cellStyle name="20% - Accent5 2 3 70" xfId="13886"/>
    <cellStyle name="20% - Accent5 2 3 71" xfId="13887"/>
    <cellStyle name="20% - Accent5 2 3 72" xfId="13888"/>
    <cellStyle name="20% - Accent5 2 3 73" xfId="13889"/>
    <cellStyle name="20% - Accent5 2 3 74" xfId="13890"/>
    <cellStyle name="20% - Accent5 2 3 75" xfId="13891"/>
    <cellStyle name="20% - Accent5 2 3 76" xfId="13892"/>
    <cellStyle name="20% - Accent5 2 3 77" xfId="13893"/>
    <cellStyle name="20% - Accent5 2 3 78" xfId="13894"/>
    <cellStyle name="20% - Accent5 2 3 79" xfId="13895"/>
    <cellStyle name="20% - Accent5 2 3 8" xfId="13896"/>
    <cellStyle name="20% - Accent5 2 3 80" xfId="13897"/>
    <cellStyle name="20% - Accent5 2 3 81" xfId="13898"/>
    <cellStyle name="20% - Accent5 2 3 82" xfId="13899"/>
    <cellStyle name="20% - Accent5 2 3 83" xfId="13900"/>
    <cellStyle name="20% - Accent5 2 3 84" xfId="13901"/>
    <cellStyle name="20% - Accent5 2 3 85" xfId="13902"/>
    <cellStyle name="20% - Accent5 2 3 86" xfId="13903"/>
    <cellStyle name="20% - Accent5 2 3 87" xfId="13904"/>
    <cellStyle name="20% - Accent5 2 3 88" xfId="13905"/>
    <cellStyle name="20% - Accent5 2 3 89" xfId="13906"/>
    <cellStyle name="20% - Accent5 2 3 9" xfId="13907"/>
    <cellStyle name="20% - Accent5 2 3 90" xfId="13908"/>
    <cellStyle name="20% - Accent5 2 3 91" xfId="13909"/>
    <cellStyle name="20% - Accent5 2 3 92" xfId="13910"/>
    <cellStyle name="20% - Accent5 2 3 93" xfId="13911"/>
    <cellStyle name="20% - Accent5 2 3 94" xfId="13912"/>
    <cellStyle name="20% - Accent5 2 3 95" xfId="13913"/>
    <cellStyle name="20% - Accent5 2 3 96" xfId="13914"/>
    <cellStyle name="20% - Accent5 2 3 97" xfId="13915"/>
    <cellStyle name="20% - Accent5 2 3 98" xfId="13916"/>
    <cellStyle name="20% - Accent5 2 3 99" xfId="13917"/>
    <cellStyle name="20% - Accent5 2 30" xfId="13918"/>
    <cellStyle name="20% - Accent5 2 31" xfId="13919"/>
    <cellStyle name="20% - Accent5 2 32" xfId="13920"/>
    <cellStyle name="20% - Accent5 2 33" xfId="13921"/>
    <cellStyle name="20% - Accent5 2 34" xfId="13922"/>
    <cellStyle name="20% - Accent5 2 35" xfId="13923"/>
    <cellStyle name="20% - Accent5 2 36" xfId="13924"/>
    <cellStyle name="20% - Accent5 2 37" xfId="13925"/>
    <cellStyle name="20% - Accent5 2 38" xfId="13926"/>
    <cellStyle name="20% - Accent5 2 39" xfId="13927"/>
    <cellStyle name="20% - Accent5 2 4" xfId="13928"/>
    <cellStyle name="20% - Accent5 2 4 10" xfId="13929"/>
    <cellStyle name="20% - Accent5 2 4 100" xfId="13930"/>
    <cellStyle name="20% - Accent5 2 4 101" xfId="13931"/>
    <cellStyle name="20% - Accent5 2 4 102" xfId="13932"/>
    <cellStyle name="20% - Accent5 2 4 103" xfId="13933"/>
    <cellStyle name="20% - Accent5 2 4 104" xfId="13934"/>
    <cellStyle name="20% - Accent5 2 4 105" xfId="13935"/>
    <cellStyle name="20% - Accent5 2 4 106" xfId="13936"/>
    <cellStyle name="20% - Accent5 2 4 107" xfId="13937"/>
    <cellStyle name="20% - Accent5 2 4 108" xfId="13938"/>
    <cellStyle name="20% - Accent5 2 4 109" xfId="13939"/>
    <cellStyle name="20% - Accent5 2 4 11" xfId="13940"/>
    <cellStyle name="20% - Accent5 2 4 110" xfId="13941"/>
    <cellStyle name="20% - Accent5 2 4 111" xfId="13942"/>
    <cellStyle name="20% - Accent5 2 4 112" xfId="13943"/>
    <cellStyle name="20% - Accent5 2 4 113" xfId="13944"/>
    <cellStyle name="20% - Accent5 2 4 114" xfId="13945"/>
    <cellStyle name="20% - Accent5 2 4 115" xfId="13946"/>
    <cellStyle name="20% - Accent5 2 4 12" xfId="13947"/>
    <cellStyle name="20% - Accent5 2 4 13" xfId="13948"/>
    <cellStyle name="20% - Accent5 2 4 14" xfId="13949"/>
    <cellStyle name="20% - Accent5 2 4 15" xfId="13950"/>
    <cellStyle name="20% - Accent5 2 4 16" xfId="13951"/>
    <cellStyle name="20% - Accent5 2 4 17" xfId="13952"/>
    <cellStyle name="20% - Accent5 2 4 18" xfId="13953"/>
    <cellStyle name="20% - Accent5 2 4 19" xfId="13954"/>
    <cellStyle name="20% - Accent5 2 4 2" xfId="13955"/>
    <cellStyle name="20% - Accent5 2 4 20" xfId="13956"/>
    <cellStyle name="20% - Accent5 2 4 21" xfId="13957"/>
    <cellStyle name="20% - Accent5 2 4 22" xfId="13958"/>
    <cellStyle name="20% - Accent5 2 4 23" xfId="13959"/>
    <cellStyle name="20% - Accent5 2 4 24" xfId="13960"/>
    <cellStyle name="20% - Accent5 2 4 25" xfId="13961"/>
    <cellStyle name="20% - Accent5 2 4 26" xfId="13962"/>
    <cellStyle name="20% - Accent5 2 4 27" xfId="13963"/>
    <cellStyle name="20% - Accent5 2 4 28" xfId="13964"/>
    <cellStyle name="20% - Accent5 2 4 29" xfId="13965"/>
    <cellStyle name="20% - Accent5 2 4 3" xfId="13966"/>
    <cellStyle name="20% - Accent5 2 4 30" xfId="13967"/>
    <cellStyle name="20% - Accent5 2 4 31" xfId="13968"/>
    <cellStyle name="20% - Accent5 2 4 32" xfId="13969"/>
    <cellStyle name="20% - Accent5 2 4 33" xfId="13970"/>
    <cellStyle name="20% - Accent5 2 4 34" xfId="13971"/>
    <cellStyle name="20% - Accent5 2 4 35" xfId="13972"/>
    <cellStyle name="20% - Accent5 2 4 36" xfId="13973"/>
    <cellStyle name="20% - Accent5 2 4 37" xfId="13974"/>
    <cellStyle name="20% - Accent5 2 4 38" xfId="13975"/>
    <cellStyle name="20% - Accent5 2 4 39" xfId="13976"/>
    <cellStyle name="20% - Accent5 2 4 4" xfId="13977"/>
    <cellStyle name="20% - Accent5 2 4 40" xfId="13978"/>
    <cellStyle name="20% - Accent5 2 4 41" xfId="13979"/>
    <cellStyle name="20% - Accent5 2 4 42" xfId="13980"/>
    <cellStyle name="20% - Accent5 2 4 43" xfId="13981"/>
    <cellStyle name="20% - Accent5 2 4 44" xfId="13982"/>
    <cellStyle name="20% - Accent5 2 4 45" xfId="13983"/>
    <cellStyle name="20% - Accent5 2 4 46" xfId="13984"/>
    <cellStyle name="20% - Accent5 2 4 47" xfId="13985"/>
    <cellStyle name="20% - Accent5 2 4 48" xfId="13986"/>
    <cellStyle name="20% - Accent5 2 4 49" xfId="13987"/>
    <cellStyle name="20% - Accent5 2 4 5" xfId="13988"/>
    <cellStyle name="20% - Accent5 2 4 50" xfId="13989"/>
    <cellStyle name="20% - Accent5 2 4 51" xfId="13990"/>
    <cellStyle name="20% - Accent5 2 4 52" xfId="13991"/>
    <cellStyle name="20% - Accent5 2 4 53" xfId="13992"/>
    <cellStyle name="20% - Accent5 2 4 54" xfId="13993"/>
    <cellStyle name="20% - Accent5 2 4 55" xfId="13994"/>
    <cellStyle name="20% - Accent5 2 4 56" xfId="13995"/>
    <cellStyle name="20% - Accent5 2 4 57" xfId="13996"/>
    <cellStyle name="20% - Accent5 2 4 58" xfId="13997"/>
    <cellStyle name="20% - Accent5 2 4 59" xfId="13998"/>
    <cellStyle name="20% - Accent5 2 4 6" xfId="13999"/>
    <cellStyle name="20% - Accent5 2 4 60" xfId="14000"/>
    <cellStyle name="20% - Accent5 2 4 61" xfId="14001"/>
    <cellStyle name="20% - Accent5 2 4 62" xfId="14002"/>
    <cellStyle name="20% - Accent5 2 4 63" xfId="14003"/>
    <cellStyle name="20% - Accent5 2 4 64" xfId="14004"/>
    <cellStyle name="20% - Accent5 2 4 65" xfId="14005"/>
    <cellStyle name="20% - Accent5 2 4 66" xfId="14006"/>
    <cellStyle name="20% - Accent5 2 4 67" xfId="14007"/>
    <cellStyle name="20% - Accent5 2 4 68" xfId="14008"/>
    <cellStyle name="20% - Accent5 2 4 69" xfId="14009"/>
    <cellStyle name="20% - Accent5 2 4 7" xfId="14010"/>
    <cellStyle name="20% - Accent5 2 4 70" xfId="14011"/>
    <cellStyle name="20% - Accent5 2 4 71" xfId="14012"/>
    <cellStyle name="20% - Accent5 2 4 72" xfId="14013"/>
    <cellStyle name="20% - Accent5 2 4 73" xfId="14014"/>
    <cellStyle name="20% - Accent5 2 4 74" xfId="14015"/>
    <cellStyle name="20% - Accent5 2 4 75" xfId="14016"/>
    <cellStyle name="20% - Accent5 2 4 76" xfId="14017"/>
    <cellStyle name="20% - Accent5 2 4 77" xfId="14018"/>
    <cellStyle name="20% - Accent5 2 4 78" xfId="14019"/>
    <cellStyle name="20% - Accent5 2 4 79" xfId="14020"/>
    <cellStyle name="20% - Accent5 2 4 8" xfId="14021"/>
    <cellStyle name="20% - Accent5 2 4 80" xfId="14022"/>
    <cellStyle name="20% - Accent5 2 4 81" xfId="14023"/>
    <cellStyle name="20% - Accent5 2 4 82" xfId="14024"/>
    <cellStyle name="20% - Accent5 2 4 83" xfId="14025"/>
    <cellStyle name="20% - Accent5 2 4 84" xfId="14026"/>
    <cellStyle name="20% - Accent5 2 4 85" xfId="14027"/>
    <cellStyle name="20% - Accent5 2 4 86" xfId="14028"/>
    <cellStyle name="20% - Accent5 2 4 87" xfId="14029"/>
    <cellStyle name="20% - Accent5 2 4 88" xfId="14030"/>
    <cellStyle name="20% - Accent5 2 4 89" xfId="14031"/>
    <cellStyle name="20% - Accent5 2 4 9" xfId="14032"/>
    <cellStyle name="20% - Accent5 2 4 90" xfId="14033"/>
    <cellStyle name="20% - Accent5 2 4 91" xfId="14034"/>
    <cellStyle name="20% - Accent5 2 4 92" xfId="14035"/>
    <cellStyle name="20% - Accent5 2 4 93" xfId="14036"/>
    <cellStyle name="20% - Accent5 2 4 94" xfId="14037"/>
    <cellStyle name="20% - Accent5 2 4 95" xfId="14038"/>
    <cellStyle name="20% - Accent5 2 4 96" xfId="14039"/>
    <cellStyle name="20% - Accent5 2 4 97" xfId="14040"/>
    <cellStyle name="20% - Accent5 2 4 98" xfId="14041"/>
    <cellStyle name="20% - Accent5 2 4 99" xfId="14042"/>
    <cellStyle name="20% - Accent5 2 40" xfId="14043"/>
    <cellStyle name="20% - Accent5 2 41" xfId="14044"/>
    <cellStyle name="20% - Accent5 2 42" xfId="14045"/>
    <cellStyle name="20% - Accent5 2 43" xfId="14046"/>
    <cellStyle name="20% - Accent5 2 44" xfId="14047"/>
    <cellStyle name="20% - Accent5 2 45" xfId="14048"/>
    <cellStyle name="20% - Accent5 2 46" xfId="14049"/>
    <cellStyle name="20% - Accent5 2 47" xfId="14050"/>
    <cellStyle name="20% - Accent5 2 48" xfId="14051"/>
    <cellStyle name="20% - Accent5 2 49" xfId="14052"/>
    <cellStyle name="20% - Accent5 2 5" xfId="14053"/>
    <cellStyle name="20% - Accent5 2 50" xfId="14054"/>
    <cellStyle name="20% - Accent5 2 51" xfId="14055"/>
    <cellStyle name="20% - Accent5 2 52" xfId="14056"/>
    <cellStyle name="20% - Accent5 2 53" xfId="14057"/>
    <cellStyle name="20% - Accent5 2 54" xfId="14058"/>
    <cellStyle name="20% - Accent5 2 55" xfId="14059"/>
    <cellStyle name="20% - Accent5 2 56" xfId="14060"/>
    <cellStyle name="20% - Accent5 2 57" xfId="14061"/>
    <cellStyle name="20% - Accent5 2 58" xfId="14062"/>
    <cellStyle name="20% - Accent5 2 59" xfId="14063"/>
    <cellStyle name="20% - Accent5 2 6" xfId="14064"/>
    <cellStyle name="20% - Accent5 2 60" xfId="14065"/>
    <cellStyle name="20% - Accent5 2 61" xfId="14066"/>
    <cellStyle name="20% - Accent5 2 62" xfId="14067"/>
    <cellStyle name="20% - Accent5 2 63" xfId="14068"/>
    <cellStyle name="20% - Accent5 2 64" xfId="14069"/>
    <cellStyle name="20% - Accent5 2 65" xfId="14070"/>
    <cellStyle name="20% - Accent5 2 66" xfId="14071"/>
    <cellStyle name="20% - Accent5 2 67" xfId="14072"/>
    <cellStyle name="20% - Accent5 2 68" xfId="14073"/>
    <cellStyle name="20% - Accent5 2 69" xfId="14074"/>
    <cellStyle name="20% - Accent5 2 7" xfId="14075"/>
    <cellStyle name="20% - Accent5 2 70" xfId="14076"/>
    <cellStyle name="20% - Accent5 2 71" xfId="14077"/>
    <cellStyle name="20% - Accent5 2 72" xfId="14078"/>
    <cellStyle name="20% - Accent5 2 73" xfId="14079"/>
    <cellStyle name="20% - Accent5 2 74" xfId="14080"/>
    <cellStyle name="20% - Accent5 2 75" xfId="14081"/>
    <cellStyle name="20% - Accent5 2 76" xfId="14082"/>
    <cellStyle name="20% - Accent5 2 77" xfId="14083"/>
    <cellStyle name="20% - Accent5 2 78" xfId="14084"/>
    <cellStyle name="20% - Accent5 2 79" xfId="14085"/>
    <cellStyle name="20% - Accent5 2 8" xfId="14086"/>
    <cellStyle name="20% - Accent5 2 80" xfId="14087"/>
    <cellStyle name="20% - Accent5 2 81" xfId="14088"/>
    <cellStyle name="20% - Accent5 2 82" xfId="14089"/>
    <cellStyle name="20% - Accent5 2 83" xfId="14090"/>
    <cellStyle name="20% - Accent5 2 84" xfId="14091"/>
    <cellStyle name="20% - Accent5 2 85" xfId="14092"/>
    <cellStyle name="20% - Accent5 2 86" xfId="14093"/>
    <cellStyle name="20% - Accent5 2 87" xfId="14094"/>
    <cellStyle name="20% - Accent5 2 88" xfId="14095"/>
    <cellStyle name="20% - Accent5 2 89" xfId="14096"/>
    <cellStyle name="20% - Accent5 2 9" xfId="14097"/>
    <cellStyle name="20% - Accent5 2 90" xfId="14098"/>
    <cellStyle name="20% - Accent5 2 91" xfId="14099"/>
    <cellStyle name="20% - Accent5 2 92" xfId="14100"/>
    <cellStyle name="20% - Accent5 2 93" xfId="14101"/>
    <cellStyle name="20% - Accent5 2 94" xfId="14102"/>
    <cellStyle name="20% - Accent5 2 95" xfId="14103"/>
    <cellStyle name="20% - Accent5 2 96" xfId="14104"/>
    <cellStyle name="20% - Accent5 2 97" xfId="14105"/>
    <cellStyle name="20% - Accent5 2 98" xfId="14106"/>
    <cellStyle name="20% - Accent5 2 99" xfId="14107"/>
    <cellStyle name="20% - Accent5 20" xfId="14108"/>
    <cellStyle name="20% - Accent5 20 10" xfId="14109"/>
    <cellStyle name="20% - Accent5 20 100" xfId="14110"/>
    <cellStyle name="20% - Accent5 20 101" xfId="14111"/>
    <cellStyle name="20% - Accent5 20 102" xfId="14112"/>
    <cellStyle name="20% - Accent5 20 103" xfId="14113"/>
    <cellStyle name="20% - Accent5 20 104" xfId="14114"/>
    <cellStyle name="20% - Accent5 20 105" xfId="14115"/>
    <cellStyle name="20% - Accent5 20 106" xfId="14116"/>
    <cellStyle name="20% - Accent5 20 107" xfId="14117"/>
    <cellStyle name="20% - Accent5 20 108" xfId="14118"/>
    <cellStyle name="20% - Accent5 20 109" xfId="14119"/>
    <cellStyle name="20% - Accent5 20 11" xfId="14120"/>
    <cellStyle name="20% - Accent5 20 110" xfId="14121"/>
    <cellStyle name="20% - Accent5 20 111" xfId="14122"/>
    <cellStyle name="20% - Accent5 20 112" xfId="14123"/>
    <cellStyle name="20% - Accent5 20 113" xfId="14124"/>
    <cellStyle name="20% - Accent5 20 114" xfId="14125"/>
    <cellStyle name="20% - Accent5 20 115" xfId="14126"/>
    <cellStyle name="20% - Accent5 20 12" xfId="14127"/>
    <cellStyle name="20% - Accent5 20 13" xfId="14128"/>
    <cellStyle name="20% - Accent5 20 14" xfId="14129"/>
    <cellStyle name="20% - Accent5 20 15" xfId="14130"/>
    <cellStyle name="20% - Accent5 20 16" xfId="14131"/>
    <cellStyle name="20% - Accent5 20 17" xfId="14132"/>
    <cellStyle name="20% - Accent5 20 18" xfId="14133"/>
    <cellStyle name="20% - Accent5 20 19" xfId="14134"/>
    <cellStyle name="20% - Accent5 20 2" xfId="14135"/>
    <cellStyle name="20% - Accent5 20 20" xfId="14136"/>
    <cellStyle name="20% - Accent5 20 21" xfId="14137"/>
    <cellStyle name="20% - Accent5 20 22" xfId="14138"/>
    <cellStyle name="20% - Accent5 20 23" xfId="14139"/>
    <cellStyle name="20% - Accent5 20 24" xfId="14140"/>
    <cellStyle name="20% - Accent5 20 25" xfId="14141"/>
    <cellStyle name="20% - Accent5 20 26" xfId="14142"/>
    <cellStyle name="20% - Accent5 20 27" xfId="14143"/>
    <cellStyle name="20% - Accent5 20 28" xfId="14144"/>
    <cellStyle name="20% - Accent5 20 29" xfId="14145"/>
    <cellStyle name="20% - Accent5 20 3" xfId="14146"/>
    <cellStyle name="20% - Accent5 20 30" xfId="14147"/>
    <cellStyle name="20% - Accent5 20 31" xfId="14148"/>
    <cellStyle name="20% - Accent5 20 32" xfId="14149"/>
    <cellStyle name="20% - Accent5 20 33" xfId="14150"/>
    <cellStyle name="20% - Accent5 20 34" xfId="14151"/>
    <cellStyle name="20% - Accent5 20 35" xfId="14152"/>
    <cellStyle name="20% - Accent5 20 36" xfId="14153"/>
    <cellStyle name="20% - Accent5 20 37" xfId="14154"/>
    <cellStyle name="20% - Accent5 20 38" xfId="14155"/>
    <cellStyle name="20% - Accent5 20 39" xfId="14156"/>
    <cellStyle name="20% - Accent5 20 4" xfId="14157"/>
    <cellStyle name="20% - Accent5 20 40" xfId="14158"/>
    <cellStyle name="20% - Accent5 20 41" xfId="14159"/>
    <cellStyle name="20% - Accent5 20 42" xfId="14160"/>
    <cellStyle name="20% - Accent5 20 43" xfId="14161"/>
    <cellStyle name="20% - Accent5 20 44" xfId="14162"/>
    <cellStyle name="20% - Accent5 20 45" xfId="14163"/>
    <cellStyle name="20% - Accent5 20 46" xfId="14164"/>
    <cellStyle name="20% - Accent5 20 47" xfId="14165"/>
    <cellStyle name="20% - Accent5 20 48" xfId="14166"/>
    <cellStyle name="20% - Accent5 20 49" xfId="14167"/>
    <cellStyle name="20% - Accent5 20 5" xfId="14168"/>
    <cellStyle name="20% - Accent5 20 50" xfId="14169"/>
    <cellStyle name="20% - Accent5 20 51" xfId="14170"/>
    <cellStyle name="20% - Accent5 20 52" xfId="14171"/>
    <cellStyle name="20% - Accent5 20 53" xfId="14172"/>
    <cellStyle name="20% - Accent5 20 54" xfId="14173"/>
    <cellStyle name="20% - Accent5 20 55" xfId="14174"/>
    <cellStyle name="20% - Accent5 20 56" xfId="14175"/>
    <cellStyle name="20% - Accent5 20 57" xfId="14176"/>
    <cellStyle name="20% - Accent5 20 58" xfId="14177"/>
    <cellStyle name="20% - Accent5 20 59" xfId="14178"/>
    <cellStyle name="20% - Accent5 20 6" xfId="14179"/>
    <cellStyle name="20% - Accent5 20 60" xfId="14180"/>
    <cellStyle name="20% - Accent5 20 61" xfId="14181"/>
    <cellStyle name="20% - Accent5 20 62" xfId="14182"/>
    <cellStyle name="20% - Accent5 20 63" xfId="14183"/>
    <cellStyle name="20% - Accent5 20 64" xfId="14184"/>
    <cellStyle name="20% - Accent5 20 65" xfId="14185"/>
    <cellStyle name="20% - Accent5 20 66" xfId="14186"/>
    <cellStyle name="20% - Accent5 20 67" xfId="14187"/>
    <cellStyle name="20% - Accent5 20 68" xfId="14188"/>
    <cellStyle name="20% - Accent5 20 69" xfId="14189"/>
    <cellStyle name="20% - Accent5 20 7" xfId="14190"/>
    <cellStyle name="20% - Accent5 20 70" xfId="14191"/>
    <cellStyle name="20% - Accent5 20 71" xfId="14192"/>
    <cellStyle name="20% - Accent5 20 72" xfId="14193"/>
    <cellStyle name="20% - Accent5 20 73" xfId="14194"/>
    <cellStyle name="20% - Accent5 20 74" xfId="14195"/>
    <cellStyle name="20% - Accent5 20 75" xfId="14196"/>
    <cellStyle name="20% - Accent5 20 76" xfId="14197"/>
    <cellStyle name="20% - Accent5 20 77" xfId="14198"/>
    <cellStyle name="20% - Accent5 20 78" xfId="14199"/>
    <cellStyle name="20% - Accent5 20 79" xfId="14200"/>
    <cellStyle name="20% - Accent5 20 8" xfId="14201"/>
    <cellStyle name="20% - Accent5 20 80" xfId="14202"/>
    <cellStyle name="20% - Accent5 20 81" xfId="14203"/>
    <cellStyle name="20% - Accent5 20 82" xfId="14204"/>
    <cellStyle name="20% - Accent5 20 83" xfId="14205"/>
    <cellStyle name="20% - Accent5 20 84" xfId="14206"/>
    <cellStyle name="20% - Accent5 20 85" xfId="14207"/>
    <cellStyle name="20% - Accent5 20 86" xfId="14208"/>
    <cellStyle name="20% - Accent5 20 87" xfId="14209"/>
    <cellStyle name="20% - Accent5 20 88" xfId="14210"/>
    <cellStyle name="20% - Accent5 20 89" xfId="14211"/>
    <cellStyle name="20% - Accent5 20 9" xfId="14212"/>
    <cellStyle name="20% - Accent5 20 90" xfId="14213"/>
    <cellStyle name="20% - Accent5 20 91" xfId="14214"/>
    <cellStyle name="20% - Accent5 20 92" xfId="14215"/>
    <cellStyle name="20% - Accent5 20 93" xfId="14216"/>
    <cellStyle name="20% - Accent5 20 94" xfId="14217"/>
    <cellStyle name="20% - Accent5 20 95" xfId="14218"/>
    <cellStyle name="20% - Accent5 20 96" xfId="14219"/>
    <cellStyle name="20% - Accent5 20 97" xfId="14220"/>
    <cellStyle name="20% - Accent5 20 98" xfId="14221"/>
    <cellStyle name="20% - Accent5 20 99" xfId="14222"/>
    <cellStyle name="20% - Accent5 21" xfId="14223"/>
    <cellStyle name="20% - Accent5 21 10" xfId="14224"/>
    <cellStyle name="20% - Accent5 21 100" xfId="14225"/>
    <cellStyle name="20% - Accent5 21 101" xfId="14226"/>
    <cellStyle name="20% - Accent5 21 102" xfId="14227"/>
    <cellStyle name="20% - Accent5 21 103" xfId="14228"/>
    <cellStyle name="20% - Accent5 21 104" xfId="14229"/>
    <cellStyle name="20% - Accent5 21 105" xfId="14230"/>
    <cellStyle name="20% - Accent5 21 106" xfId="14231"/>
    <cellStyle name="20% - Accent5 21 107" xfId="14232"/>
    <cellStyle name="20% - Accent5 21 108" xfId="14233"/>
    <cellStyle name="20% - Accent5 21 109" xfId="14234"/>
    <cellStyle name="20% - Accent5 21 11" xfId="14235"/>
    <cellStyle name="20% - Accent5 21 110" xfId="14236"/>
    <cellStyle name="20% - Accent5 21 111" xfId="14237"/>
    <cellStyle name="20% - Accent5 21 112" xfId="14238"/>
    <cellStyle name="20% - Accent5 21 113" xfId="14239"/>
    <cellStyle name="20% - Accent5 21 114" xfId="14240"/>
    <cellStyle name="20% - Accent5 21 115" xfId="14241"/>
    <cellStyle name="20% - Accent5 21 12" xfId="14242"/>
    <cellStyle name="20% - Accent5 21 13" xfId="14243"/>
    <cellStyle name="20% - Accent5 21 14" xfId="14244"/>
    <cellStyle name="20% - Accent5 21 15" xfId="14245"/>
    <cellStyle name="20% - Accent5 21 16" xfId="14246"/>
    <cellStyle name="20% - Accent5 21 17" xfId="14247"/>
    <cellStyle name="20% - Accent5 21 18" xfId="14248"/>
    <cellStyle name="20% - Accent5 21 19" xfId="14249"/>
    <cellStyle name="20% - Accent5 21 2" xfId="14250"/>
    <cellStyle name="20% - Accent5 21 20" xfId="14251"/>
    <cellStyle name="20% - Accent5 21 21" xfId="14252"/>
    <cellStyle name="20% - Accent5 21 22" xfId="14253"/>
    <cellStyle name="20% - Accent5 21 23" xfId="14254"/>
    <cellStyle name="20% - Accent5 21 24" xfId="14255"/>
    <cellStyle name="20% - Accent5 21 25" xfId="14256"/>
    <cellStyle name="20% - Accent5 21 26" xfId="14257"/>
    <cellStyle name="20% - Accent5 21 27" xfId="14258"/>
    <cellStyle name="20% - Accent5 21 28" xfId="14259"/>
    <cellStyle name="20% - Accent5 21 29" xfId="14260"/>
    <cellStyle name="20% - Accent5 21 3" xfId="14261"/>
    <cellStyle name="20% - Accent5 21 30" xfId="14262"/>
    <cellStyle name="20% - Accent5 21 31" xfId="14263"/>
    <cellStyle name="20% - Accent5 21 32" xfId="14264"/>
    <cellStyle name="20% - Accent5 21 33" xfId="14265"/>
    <cellStyle name="20% - Accent5 21 34" xfId="14266"/>
    <cellStyle name="20% - Accent5 21 35" xfId="14267"/>
    <cellStyle name="20% - Accent5 21 36" xfId="14268"/>
    <cellStyle name="20% - Accent5 21 37" xfId="14269"/>
    <cellStyle name="20% - Accent5 21 38" xfId="14270"/>
    <cellStyle name="20% - Accent5 21 39" xfId="14271"/>
    <cellStyle name="20% - Accent5 21 4" xfId="14272"/>
    <cellStyle name="20% - Accent5 21 40" xfId="14273"/>
    <cellStyle name="20% - Accent5 21 41" xfId="14274"/>
    <cellStyle name="20% - Accent5 21 42" xfId="14275"/>
    <cellStyle name="20% - Accent5 21 43" xfId="14276"/>
    <cellStyle name="20% - Accent5 21 44" xfId="14277"/>
    <cellStyle name="20% - Accent5 21 45" xfId="14278"/>
    <cellStyle name="20% - Accent5 21 46" xfId="14279"/>
    <cellStyle name="20% - Accent5 21 47" xfId="14280"/>
    <cellStyle name="20% - Accent5 21 48" xfId="14281"/>
    <cellStyle name="20% - Accent5 21 49" xfId="14282"/>
    <cellStyle name="20% - Accent5 21 5" xfId="14283"/>
    <cellStyle name="20% - Accent5 21 50" xfId="14284"/>
    <cellStyle name="20% - Accent5 21 51" xfId="14285"/>
    <cellStyle name="20% - Accent5 21 52" xfId="14286"/>
    <cellStyle name="20% - Accent5 21 53" xfId="14287"/>
    <cellStyle name="20% - Accent5 21 54" xfId="14288"/>
    <cellStyle name="20% - Accent5 21 55" xfId="14289"/>
    <cellStyle name="20% - Accent5 21 56" xfId="14290"/>
    <cellStyle name="20% - Accent5 21 57" xfId="14291"/>
    <cellStyle name="20% - Accent5 21 58" xfId="14292"/>
    <cellStyle name="20% - Accent5 21 59" xfId="14293"/>
    <cellStyle name="20% - Accent5 21 6" xfId="14294"/>
    <cellStyle name="20% - Accent5 21 60" xfId="14295"/>
    <cellStyle name="20% - Accent5 21 61" xfId="14296"/>
    <cellStyle name="20% - Accent5 21 62" xfId="14297"/>
    <cellStyle name="20% - Accent5 21 63" xfId="14298"/>
    <cellStyle name="20% - Accent5 21 64" xfId="14299"/>
    <cellStyle name="20% - Accent5 21 65" xfId="14300"/>
    <cellStyle name="20% - Accent5 21 66" xfId="14301"/>
    <cellStyle name="20% - Accent5 21 67" xfId="14302"/>
    <cellStyle name="20% - Accent5 21 68" xfId="14303"/>
    <cellStyle name="20% - Accent5 21 69" xfId="14304"/>
    <cellStyle name="20% - Accent5 21 7" xfId="14305"/>
    <cellStyle name="20% - Accent5 21 70" xfId="14306"/>
    <cellStyle name="20% - Accent5 21 71" xfId="14307"/>
    <cellStyle name="20% - Accent5 21 72" xfId="14308"/>
    <cellStyle name="20% - Accent5 21 73" xfId="14309"/>
    <cellStyle name="20% - Accent5 21 74" xfId="14310"/>
    <cellStyle name="20% - Accent5 21 75" xfId="14311"/>
    <cellStyle name="20% - Accent5 21 76" xfId="14312"/>
    <cellStyle name="20% - Accent5 21 77" xfId="14313"/>
    <cellStyle name="20% - Accent5 21 78" xfId="14314"/>
    <cellStyle name="20% - Accent5 21 79" xfId="14315"/>
    <cellStyle name="20% - Accent5 21 8" xfId="14316"/>
    <cellStyle name="20% - Accent5 21 80" xfId="14317"/>
    <cellStyle name="20% - Accent5 21 81" xfId="14318"/>
    <cellStyle name="20% - Accent5 21 82" xfId="14319"/>
    <cellStyle name="20% - Accent5 21 83" xfId="14320"/>
    <cellStyle name="20% - Accent5 21 84" xfId="14321"/>
    <cellStyle name="20% - Accent5 21 85" xfId="14322"/>
    <cellStyle name="20% - Accent5 21 86" xfId="14323"/>
    <cellStyle name="20% - Accent5 21 87" xfId="14324"/>
    <cellStyle name="20% - Accent5 21 88" xfId="14325"/>
    <cellStyle name="20% - Accent5 21 89" xfId="14326"/>
    <cellStyle name="20% - Accent5 21 9" xfId="14327"/>
    <cellStyle name="20% - Accent5 21 90" xfId="14328"/>
    <cellStyle name="20% - Accent5 21 91" xfId="14329"/>
    <cellStyle name="20% - Accent5 21 92" xfId="14330"/>
    <cellStyle name="20% - Accent5 21 93" xfId="14331"/>
    <cellStyle name="20% - Accent5 21 94" xfId="14332"/>
    <cellStyle name="20% - Accent5 21 95" xfId="14333"/>
    <cellStyle name="20% - Accent5 21 96" xfId="14334"/>
    <cellStyle name="20% - Accent5 21 97" xfId="14335"/>
    <cellStyle name="20% - Accent5 21 98" xfId="14336"/>
    <cellStyle name="20% - Accent5 21 99" xfId="14337"/>
    <cellStyle name="20% - Accent5 22" xfId="14338"/>
    <cellStyle name="20% - Accent5 22 10" xfId="14339"/>
    <cellStyle name="20% - Accent5 22 100" xfId="14340"/>
    <cellStyle name="20% - Accent5 22 101" xfId="14341"/>
    <cellStyle name="20% - Accent5 22 102" xfId="14342"/>
    <cellStyle name="20% - Accent5 22 103" xfId="14343"/>
    <cellStyle name="20% - Accent5 22 104" xfId="14344"/>
    <cellStyle name="20% - Accent5 22 105" xfId="14345"/>
    <cellStyle name="20% - Accent5 22 106" xfId="14346"/>
    <cellStyle name="20% - Accent5 22 107" xfId="14347"/>
    <cellStyle name="20% - Accent5 22 108" xfId="14348"/>
    <cellStyle name="20% - Accent5 22 109" xfId="14349"/>
    <cellStyle name="20% - Accent5 22 11" xfId="14350"/>
    <cellStyle name="20% - Accent5 22 110" xfId="14351"/>
    <cellStyle name="20% - Accent5 22 111" xfId="14352"/>
    <cellStyle name="20% - Accent5 22 112" xfId="14353"/>
    <cellStyle name="20% - Accent5 22 113" xfId="14354"/>
    <cellStyle name="20% - Accent5 22 114" xfId="14355"/>
    <cellStyle name="20% - Accent5 22 115" xfId="14356"/>
    <cellStyle name="20% - Accent5 22 12" xfId="14357"/>
    <cellStyle name="20% - Accent5 22 13" xfId="14358"/>
    <cellStyle name="20% - Accent5 22 14" xfId="14359"/>
    <cellStyle name="20% - Accent5 22 15" xfId="14360"/>
    <cellStyle name="20% - Accent5 22 16" xfId="14361"/>
    <cellStyle name="20% - Accent5 22 17" xfId="14362"/>
    <cellStyle name="20% - Accent5 22 18" xfId="14363"/>
    <cellStyle name="20% - Accent5 22 19" xfId="14364"/>
    <cellStyle name="20% - Accent5 22 2" xfId="14365"/>
    <cellStyle name="20% - Accent5 22 20" xfId="14366"/>
    <cellStyle name="20% - Accent5 22 21" xfId="14367"/>
    <cellStyle name="20% - Accent5 22 22" xfId="14368"/>
    <cellStyle name="20% - Accent5 22 23" xfId="14369"/>
    <cellStyle name="20% - Accent5 22 24" xfId="14370"/>
    <cellStyle name="20% - Accent5 22 25" xfId="14371"/>
    <cellStyle name="20% - Accent5 22 26" xfId="14372"/>
    <cellStyle name="20% - Accent5 22 27" xfId="14373"/>
    <cellStyle name="20% - Accent5 22 28" xfId="14374"/>
    <cellStyle name="20% - Accent5 22 29" xfId="14375"/>
    <cellStyle name="20% - Accent5 22 3" xfId="14376"/>
    <cellStyle name="20% - Accent5 22 30" xfId="14377"/>
    <cellStyle name="20% - Accent5 22 31" xfId="14378"/>
    <cellStyle name="20% - Accent5 22 32" xfId="14379"/>
    <cellStyle name="20% - Accent5 22 33" xfId="14380"/>
    <cellStyle name="20% - Accent5 22 34" xfId="14381"/>
    <cellStyle name="20% - Accent5 22 35" xfId="14382"/>
    <cellStyle name="20% - Accent5 22 36" xfId="14383"/>
    <cellStyle name="20% - Accent5 22 37" xfId="14384"/>
    <cellStyle name="20% - Accent5 22 38" xfId="14385"/>
    <cellStyle name="20% - Accent5 22 39" xfId="14386"/>
    <cellStyle name="20% - Accent5 22 4" xfId="14387"/>
    <cellStyle name="20% - Accent5 22 40" xfId="14388"/>
    <cellStyle name="20% - Accent5 22 41" xfId="14389"/>
    <cellStyle name="20% - Accent5 22 42" xfId="14390"/>
    <cellStyle name="20% - Accent5 22 43" xfId="14391"/>
    <cellStyle name="20% - Accent5 22 44" xfId="14392"/>
    <cellStyle name="20% - Accent5 22 45" xfId="14393"/>
    <cellStyle name="20% - Accent5 22 46" xfId="14394"/>
    <cellStyle name="20% - Accent5 22 47" xfId="14395"/>
    <cellStyle name="20% - Accent5 22 48" xfId="14396"/>
    <cellStyle name="20% - Accent5 22 49" xfId="14397"/>
    <cellStyle name="20% - Accent5 22 5" xfId="14398"/>
    <cellStyle name="20% - Accent5 22 50" xfId="14399"/>
    <cellStyle name="20% - Accent5 22 51" xfId="14400"/>
    <cellStyle name="20% - Accent5 22 52" xfId="14401"/>
    <cellStyle name="20% - Accent5 22 53" xfId="14402"/>
    <cellStyle name="20% - Accent5 22 54" xfId="14403"/>
    <cellStyle name="20% - Accent5 22 55" xfId="14404"/>
    <cellStyle name="20% - Accent5 22 56" xfId="14405"/>
    <cellStyle name="20% - Accent5 22 57" xfId="14406"/>
    <cellStyle name="20% - Accent5 22 58" xfId="14407"/>
    <cellStyle name="20% - Accent5 22 59" xfId="14408"/>
    <cellStyle name="20% - Accent5 22 6" xfId="14409"/>
    <cellStyle name="20% - Accent5 22 60" xfId="14410"/>
    <cellStyle name="20% - Accent5 22 61" xfId="14411"/>
    <cellStyle name="20% - Accent5 22 62" xfId="14412"/>
    <cellStyle name="20% - Accent5 22 63" xfId="14413"/>
    <cellStyle name="20% - Accent5 22 64" xfId="14414"/>
    <cellStyle name="20% - Accent5 22 65" xfId="14415"/>
    <cellStyle name="20% - Accent5 22 66" xfId="14416"/>
    <cellStyle name="20% - Accent5 22 67" xfId="14417"/>
    <cellStyle name="20% - Accent5 22 68" xfId="14418"/>
    <cellStyle name="20% - Accent5 22 69" xfId="14419"/>
    <cellStyle name="20% - Accent5 22 7" xfId="14420"/>
    <cellStyle name="20% - Accent5 22 70" xfId="14421"/>
    <cellStyle name="20% - Accent5 22 71" xfId="14422"/>
    <cellStyle name="20% - Accent5 22 72" xfId="14423"/>
    <cellStyle name="20% - Accent5 22 73" xfId="14424"/>
    <cellStyle name="20% - Accent5 22 74" xfId="14425"/>
    <cellStyle name="20% - Accent5 22 75" xfId="14426"/>
    <cellStyle name="20% - Accent5 22 76" xfId="14427"/>
    <cellStyle name="20% - Accent5 22 77" xfId="14428"/>
    <cellStyle name="20% - Accent5 22 78" xfId="14429"/>
    <cellStyle name="20% - Accent5 22 79" xfId="14430"/>
    <cellStyle name="20% - Accent5 22 8" xfId="14431"/>
    <cellStyle name="20% - Accent5 22 80" xfId="14432"/>
    <cellStyle name="20% - Accent5 22 81" xfId="14433"/>
    <cellStyle name="20% - Accent5 22 82" xfId="14434"/>
    <cellStyle name="20% - Accent5 22 83" xfId="14435"/>
    <cellStyle name="20% - Accent5 22 84" xfId="14436"/>
    <cellStyle name="20% - Accent5 22 85" xfId="14437"/>
    <cellStyle name="20% - Accent5 22 86" xfId="14438"/>
    <cellStyle name="20% - Accent5 22 87" xfId="14439"/>
    <cellStyle name="20% - Accent5 22 88" xfId="14440"/>
    <cellStyle name="20% - Accent5 22 89" xfId="14441"/>
    <cellStyle name="20% - Accent5 22 9" xfId="14442"/>
    <cellStyle name="20% - Accent5 22 90" xfId="14443"/>
    <cellStyle name="20% - Accent5 22 91" xfId="14444"/>
    <cellStyle name="20% - Accent5 22 92" xfId="14445"/>
    <cellStyle name="20% - Accent5 22 93" xfId="14446"/>
    <cellStyle name="20% - Accent5 22 94" xfId="14447"/>
    <cellStyle name="20% - Accent5 22 95" xfId="14448"/>
    <cellStyle name="20% - Accent5 22 96" xfId="14449"/>
    <cellStyle name="20% - Accent5 22 97" xfId="14450"/>
    <cellStyle name="20% - Accent5 22 98" xfId="14451"/>
    <cellStyle name="20% - Accent5 22 99" xfId="14452"/>
    <cellStyle name="20% - Accent5 23" xfId="14453"/>
    <cellStyle name="20% - Accent5 23 10" xfId="14454"/>
    <cellStyle name="20% - Accent5 23 100" xfId="14455"/>
    <cellStyle name="20% - Accent5 23 101" xfId="14456"/>
    <cellStyle name="20% - Accent5 23 102" xfId="14457"/>
    <cellStyle name="20% - Accent5 23 103" xfId="14458"/>
    <cellStyle name="20% - Accent5 23 104" xfId="14459"/>
    <cellStyle name="20% - Accent5 23 105" xfId="14460"/>
    <cellStyle name="20% - Accent5 23 106" xfId="14461"/>
    <cellStyle name="20% - Accent5 23 107" xfId="14462"/>
    <cellStyle name="20% - Accent5 23 108" xfId="14463"/>
    <cellStyle name="20% - Accent5 23 109" xfId="14464"/>
    <cellStyle name="20% - Accent5 23 11" xfId="14465"/>
    <cellStyle name="20% - Accent5 23 110" xfId="14466"/>
    <cellStyle name="20% - Accent5 23 111" xfId="14467"/>
    <cellStyle name="20% - Accent5 23 112" xfId="14468"/>
    <cellStyle name="20% - Accent5 23 113" xfId="14469"/>
    <cellStyle name="20% - Accent5 23 114" xfId="14470"/>
    <cellStyle name="20% - Accent5 23 115" xfId="14471"/>
    <cellStyle name="20% - Accent5 23 12" xfId="14472"/>
    <cellStyle name="20% - Accent5 23 13" xfId="14473"/>
    <cellStyle name="20% - Accent5 23 14" xfId="14474"/>
    <cellStyle name="20% - Accent5 23 15" xfId="14475"/>
    <cellStyle name="20% - Accent5 23 16" xfId="14476"/>
    <cellStyle name="20% - Accent5 23 17" xfId="14477"/>
    <cellStyle name="20% - Accent5 23 18" xfId="14478"/>
    <cellStyle name="20% - Accent5 23 19" xfId="14479"/>
    <cellStyle name="20% - Accent5 23 2" xfId="14480"/>
    <cellStyle name="20% - Accent5 23 20" xfId="14481"/>
    <cellStyle name="20% - Accent5 23 21" xfId="14482"/>
    <cellStyle name="20% - Accent5 23 22" xfId="14483"/>
    <cellStyle name="20% - Accent5 23 23" xfId="14484"/>
    <cellStyle name="20% - Accent5 23 24" xfId="14485"/>
    <cellStyle name="20% - Accent5 23 25" xfId="14486"/>
    <cellStyle name="20% - Accent5 23 26" xfId="14487"/>
    <cellStyle name="20% - Accent5 23 27" xfId="14488"/>
    <cellStyle name="20% - Accent5 23 28" xfId="14489"/>
    <cellStyle name="20% - Accent5 23 29" xfId="14490"/>
    <cellStyle name="20% - Accent5 23 3" xfId="14491"/>
    <cellStyle name="20% - Accent5 23 30" xfId="14492"/>
    <cellStyle name="20% - Accent5 23 31" xfId="14493"/>
    <cellStyle name="20% - Accent5 23 32" xfId="14494"/>
    <cellStyle name="20% - Accent5 23 33" xfId="14495"/>
    <cellStyle name="20% - Accent5 23 34" xfId="14496"/>
    <cellStyle name="20% - Accent5 23 35" xfId="14497"/>
    <cellStyle name="20% - Accent5 23 36" xfId="14498"/>
    <cellStyle name="20% - Accent5 23 37" xfId="14499"/>
    <cellStyle name="20% - Accent5 23 38" xfId="14500"/>
    <cellStyle name="20% - Accent5 23 39" xfId="14501"/>
    <cellStyle name="20% - Accent5 23 4" xfId="14502"/>
    <cellStyle name="20% - Accent5 23 40" xfId="14503"/>
    <cellStyle name="20% - Accent5 23 41" xfId="14504"/>
    <cellStyle name="20% - Accent5 23 42" xfId="14505"/>
    <cellStyle name="20% - Accent5 23 43" xfId="14506"/>
    <cellStyle name="20% - Accent5 23 44" xfId="14507"/>
    <cellStyle name="20% - Accent5 23 45" xfId="14508"/>
    <cellStyle name="20% - Accent5 23 46" xfId="14509"/>
    <cellStyle name="20% - Accent5 23 47" xfId="14510"/>
    <cellStyle name="20% - Accent5 23 48" xfId="14511"/>
    <cellStyle name="20% - Accent5 23 49" xfId="14512"/>
    <cellStyle name="20% - Accent5 23 5" xfId="14513"/>
    <cellStyle name="20% - Accent5 23 50" xfId="14514"/>
    <cellStyle name="20% - Accent5 23 51" xfId="14515"/>
    <cellStyle name="20% - Accent5 23 52" xfId="14516"/>
    <cellStyle name="20% - Accent5 23 53" xfId="14517"/>
    <cellStyle name="20% - Accent5 23 54" xfId="14518"/>
    <cellStyle name="20% - Accent5 23 55" xfId="14519"/>
    <cellStyle name="20% - Accent5 23 56" xfId="14520"/>
    <cellStyle name="20% - Accent5 23 57" xfId="14521"/>
    <cellStyle name="20% - Accent5 23 58" xfId="14522"/>
    <cellStyle name="20% - Accent5 23 59" xfId="14523"/>
    <cellStyle name="20% - Accent5 23 6" xfId="14524"/>
    <cellStyle name="20% - Accent5 23 60" xfId="14525"/>
    <cellStyle name="20% - Accent5 23 61" xfId="14526"/>
    <cellStyle name="20% - Accent5 23 62" xfId="14527"/>
    <cellStyle name="20% - Accent5 23 63" xfId="14528"/>
    <cellStyle name="20% - Accent5 23 64" xfId="14529"/>
    <cellStyle name="20% - Accent5 23 65" xfId="14530"/>
    <cellStyle name="20% - Accent5 23 66" xfId="14531"/>
    <cellStyle name="20% - Accent5 23 67" xfId="14532"/>
    <cellStyle name="20% - Accent5 23 68" xfId="14533"/>
    <cellStyle name="20% - Accent5 23 69" xfId="14534"/>
    <cellStyle name="20% - Accent5 23 7" xfId="14535"/>
    <cellStyle name="20% - Accent5 23 70" xfId="14536"/>
    <cellStyle name="20% - Accent5 23 71" xfId="14537"/>
    <cellStyle name="20% - Accent5 23 72" xfId="14538"/>
    <cellStyle name="20% - Accent5 23 73" xfId="14539"/>
    <cellStyle name="20% - Accent5 23 74" xfId="14540"/>
    <cellStyle name="20% - Accent5 23 75" xfId="14541"/>
    <cellStyle name="20% - Accent5 23 76" xfId="14542"/>
    <cellStyle name="20% - Accent5 23 77" xfId="14543"/>
    <cellStyle name="20% - Accent5 23 78" xfId="14544"/>
    <cellStyle name="20% - Accent5 23 79" xfId="14545"/>
    <cellStyle name="20% - Accent5 23 8" xfId="14546"/>
    <cellStyle name="20% - Accent5 23 80" xfId="14547"/>
    <cellStyle name="20% - Accent5 23 81" xfId="14548"/>
    <cellStyle name="20% - Accent5 23 82" xfId="14549"/>
    <cellStyle name="20% - Accent5 23 83" xfId="14550"/>
    <cellStyle name="20% - Accent5 23 84" xfId="14551"/>
    <cellStyle name="20% - Accent5 23 85" xfId="14552"/>
    <cellStyle name="20% - Accent5 23 86" xfId="14553"/>
    <cellStyle name="20% - Accent5 23 87" xfId="14554"/>
    <cellStyle name="20% - Accent5 23 88" xfId="14555"/>
    <cellStyle name="20% - Accent5 23 89" xfId="14556"/>
    <cellStyle name="20% - Accent5 23 9" xfId="14557"/>
    <cellStyle name="20% - Accent5 23 90" xfId="14558"/>
    <cellStyle name="20% - Accent5 23 91" xfId="14559"/>
    <cellStyle name="20% - Accent5 23 92" xfId="14560"/>
    <cellStyle name="20% - Accent5 23 93" xfId="14561"/>
    <cellStyle name="20% - Accent5 23 94" xfId="14562"/>
    <cellStyle name="20% - Accent5 23 95" xfId="14563"/>
    <cellStyle name="20% - Accent5 23 96" xfId="14564"/>
    <cellStyle name="20% - Accent5 23 97" xfId="14565"/>
    <cellStyle name="20% - Accent5 23 98" xfId="14566"/>
    <cellStyle name="20% - Accent5 23 99" xfId="14567"/>
    <cellStyle name="20% - Accent5 24" xfId="14568"/>
    <cellStyle name="20% - Accent5 25" xfId="14569"/>
    <cellStyle name="20% - Accent5 26" xfId="14570"/>
    <cellStyle name="20% - Accent5 27" xfId="14571"/>
    <cellStyle name="20% - Accent5 28" xfId="14572"/>
    <cellStyle name="20% - Accent5 29" xfId="14573"/>
    <cellStyle name="20% - Accent5 3" xfId="74"/>
    <cellStyle name="20% - Accent5 3 10" xfId="14574"/>
    <cellStyle name="20% - Accent5 3 100" xfId="14575"/>
    <cellStyle name="20% - Accent5 3 101" xfId="14576"/>
    <cellStyle name="20% - Accent5 3 102" xfId="14577"/>
    <cellStyle name="20% - Accent5 3 103" xfId="14578"/>
    <cellStyle name="20% - Accent5 3 104" xfId="14579"/>
    <cellStyle name="20% - Accent5 3 105" xfId="14580"/>
    <cellStyle name="20% - Accent5 3 106" xfId="14581"/>
    <cellStyle name="20% - Accent5 3 107" xfId="14582"/>
    <cellStyle name="20% - Accent5 3 108" xfId="14583"/>
    <cellStyle name="20% - Accent5 3 109" xfId="14584"/>
    <cellStyle name="20% - Accent5 3 11" xfId="14585"/>
    <cellStyle name="20% - Accent5 3 110" xfId="14586"/>
    <cellStyle name="20% - Accent5 3 111" xfId="14587"/>
    <cellStyle name="20% - Accent5 3 112" xfId="14588"/>
    <cellStyle name="20% - Accent5 3 113" xfId="14589"/>
    <cellStyle name="20% - Accent5 3 114" xfId="14590"/>
    <cellStyle name="20% - Accent5 3 115" xfId="14591"/>
    <cellStyle name="20% - Accent5 3 12" xfId="14592"/>
    <cellStyle name="20% - Accent5 3 13" xfId="14593"/>
    <cellStyle name="20% - Accent5 3 14" xfId="14594"/>
    <cellStyle name="20% - Accent5 3 15" xfId="14595"/>
    <cellStyle name="20% - Accent5 3 16" xfId="14596"/>
    <cellStyle name="20% - Accent5 3 17" xfId="14597"/>
    <cellStyle name="20% - Accent5 3 18" xfId="14598"/>
    <cellStyle name="20% - Accent5 3 19" xfId="14599"/>
    <cellStyle name="20% - Accent5 3 2" xfId="14600"/>
    <cellStyle name="20% - Accent5 3 20" xfId="14601"/>
    <cellStyle name="20% - Accent5 3 21" xfId="14602"/>
    <cellStyle name="20% - Accent5 3 22" xfId="14603"/>
    <cellStyle name="20% - Accent5 3 23" xfId="14604"/>
    <cellStyle name="20% - Accent5 3 24" xfId="14605"/>
    <cellStyle name="20% - Accent5 3 25" xfId="14606"/>
    <cellStyle name="20% - Accent5 3 26" xfId="14607"/>
    <cellStyle name="20% - Accent5 3 27" xfId="14608"/>
    <cellStyle name="20% - Accent5 3 28" xfId="14609"/>
    <cellStyle name="20% - Accent5 3 29" xfId="14610"/>
    <cellStyle name="20% - Accent5 3 3" xfId="14611"/>
    <cellStyle name="20% - Accent5 3 30" xfId="14612"/>
    <cellStyle name="20% - Accent5 3 31" xfId="14613"/>
    <cellStyle name="20% - Accent5 3 32" xfId="14614"/>
    <cellStyle name="20% - Accent5 3 33" xfId="14615"/>
    <cellStyle name="20% - Accent5 3 34" xfId="14616"/>
    <cellStyle name="20% - Accent5 3 35" xfId="14617"/>
    <cellStyle name="20% - Accent5 3 36" xfId="14618"/>
    <cellStyle name="20% - Accent5 3 37" xfId="14619"/>
    <cellStyle name="20% - Accent5 3 38" xfId="14620"/>
    <cellStyle name="20% - Accent5 3 39" xfId="14621"/>
    <cellStyle name="20% - Accent5 3 4" xfId="14622"/>
    <cellStyle name="20% - Accent5 3 40" xfId="14623"/>
    <cellStyle name="20% - Accent5 3 41" xfId="14624"/>
    <cellStyle name="20% - Accent5 3 42" xfId="14625"/>
    <cellStyle name="20% - Accent5 3 43" xfId="14626"/>
    <cellStyle name="20% - Accent5 3 44" xfId="14627"/>
    <cellStyle name="20% - Accent5 3 45" xfId="14628"/>
    <cellStyle name="20% - Accent5 3 46" xfId="14629"/>
    <cellStyle name="20% - Accent5 3 47" xfId="14630"/>
    <cellStyle name="20% - Accent5 3 48" xfId="14631"/>
    <cellStyle name="20% - Accent5 3 49" xfId="14632"/>
    <cellStyle name="20% - Accent5 3 5" xfId="14633"/>
    <cellStyle name="20% - Accent5 3 50" xfId="14634"/>
    <cellStyle name="20% - Accent5 3 51" xfId="14635"/>
    <cellStyle name="20% - Accent5 3 52" xfId="14636"/>
    <cellStyle name="20% - Accent5 3 53" xfId="14637"/>
    <cellStyle name="20% - Accent5 3 54" xfId="14638"/>
    <cellStyle name="20% - Accent5 3 55" xfId="14639"/>
    <cellStyle name="20% - Accent5 3 56" xfId="14640"/>
    <cellStyle name="20% - Accent5 3 57" xfId="14641"/>
    <cellStyle name="20% - Accent5 3 58" xfId="14642"/>
    <cellStyle name="20% - Accent5 3 59" xfId="14643"/>
    <cellStyle name="20% - Accent5 3 6" xfId="14644"/>
    <cellStyle name="20% - Accent5 3 60" xfId="14645"/>
    <cellStyle name="20% - Accent5 3 61" xfId="14646"/>
    <cellStyle name="20% - Accent5 3 62" xfId="14647"/>
    <cellStyle name="20% - Accent5 3 63" xfId="14648"/>
    <cellStyle name="20% - Accent5 3 64" xfId="14649"/>
    <cellStyle name="20% - Accent5 3 65" xfId="14650"/>
    <cellStyle name="20% - Accent5 3 66" xfId="14651"/>
    <cellStyle name="20% - Accent5 3 67" xfId="14652"/>
    <cellStyle name="20% - Accent5 3 68" xfId="14653"/>
    <cellStyle name="20% - Accent5 3 69" xfId="14654"/>
    <cellStyle name="20% - Accent5 3 7" xfId="14655"/>
    <cellStyle name="20% - Accent5 3 70" xfId="14656"/>
    <cellStyle name="20% - Accent5 3 71" xfId="14657"/>
    <cellStyle name="20% - Accent5 3 72" xfId="14658"/>
    <cellStyle name="20% - Accent5 3 73" xfId="14659"/>
    <cellStyle name="20% - Accent5 3 74" xfId="14660"/>
    <cellStyle name="20% - Accent5 3 75" xfId="14661"/>
    <cellStyle name="20% - Accent5 3 76" xfId="14662"/>
    <cellStyle name="20% - Accent5 3 77" xfId="14663"/>
    <cellStyle name="20% - Accent5 3 78" xfId="14664"/>
    <cellStyle name="20% - Accent5 3 79" xfId="14665"/>
    <cellStyle name="20% - Accent5 3 8" xfId="14666"/>
    <cellStyle name="20% - Accent5 3 80" xfId="14667"/>
    <cellStyle name="20% - Accent5 3 81" xfId="14668"/>
    <cellStyle name="20% - Accent5 3 82" xfId="14669"/>
    <cellStyle name="20% - Accent5 3 83" xfId="14670"/>
    <cellStyle name="20% - Accent5 3 84" xfId="14671"/>
    <cellStyle name="20% - Accent5 3 85" xfId="14672"/>
    <cellStyle name="20% - Accent5 3 86" xfId="14673"/>
    <cellStyle name="20% - Accent5 3 87" xfId="14674"/>
    <cellStyle name="20% - Accent5 3 88" xfId="14675"/>
    <cellStyle name="20% - Accent5 3 89" xfId="14676"/>
    <cellStyle name="20% - Accent5 3 9" xfId="14677"/>
    <cellStyle name="20% - Accent5 3 90" xfId="14678"/>
    <cellStyle name="20% - Accent5 3 91" xfId="14679"/>
    <cellStyle name="20% - Accent5 3 92" xfId="14680"/>
    <cellStyle name="20% - Accent5 3 93" xfId="14681"/>
    <cellStyle name="20% - Accent5 3 94" xfId="14682"/>
    <cellStyle name="20% - Accent5 3 95" xfId="14683"/>
    <cellStyle name="20% - Accent5 3 96" xfId="14684"/>
    <cellStyle name="20% - Accent5 3 97" xfId="14685"/>
    <cellStyle name="20% - Accent5 3 98" xfId="14686"/>
    <cellStyle name="20% - Accent5 3 99" xfId="14687"/>
    <cellStyle name="20% - Accent5 30" xfId="14688"/>
    <cellStyle name="20% - Accent5 31" xfId="14689"/>
    <cellStyle name="20% - Accent5 32" xfId="14690"/>
    <cellStyle name="20% - Accent5 33" xfId="14691"/>
    <cellStyle name="20% - Accent5 34" xfId="14692"/>
    <cellStyle name="20% - Accent5 35" xfId="14693"/>
    <cellStyle name="20% - Accent5 36" xfId="14694"/>
    <cellStyle name="20% - Accent5 37" xfId="14695"/>
    <cellStyle name="20% - Accent5 38" xfId="14696"/>
    <cellStyle name="20% - Accent5 39" xfId="14697"/>
    <cellStyle name="20% - Accent5 4" xfId="75"/>
    <cellStyle name="20% - Accent5 4 10" xfId="14698"/>
    <cellStyle name="20% - Accent5 4 100" xfId="14699"/>
    <cellStyle name="20% - Accent5 4 101" xfId="14700"/>
    <cellStyle name="20% - Accent5 4 102" xfId="14701"/>
    <cellStyle name="20% - Accent5 4 103" xfId="14702"/>
    <cellStyle name="20% - Accent5 4 104" xfId="14703"/>
    <cellStyle name="20% - Accent5 4 105" xfId="14704"/>
    <cellStyle name="20% - Accent5 4 106" xfId="14705"/>
    <cellStyle name="20% - Accent5 4 107" xfId="14706"/>
    <cellStyle name="20% - Accent5 4 108" xfId="14707"/>
    <cellStyle name="20% - Accent5 4 109" xfId="14708"/>
    <cellStyle name="20% - Accent5 4 11" xfId="14709"/>
    <cellStyle name="20% - Accent5 4 110" xfId="14710"/>
    <cellStyle name="20% - Accent5 4 111" xfId="14711"/>
    <cellStyle name="20% - Accent5 4 112" xfId="14712"/>
    <cellStyle name="20% - Accent5 4 113" xfId="14713"/>
    <cellStyle name="20% - Accent5 4 114" xfId="14714"/>
    <cellStyle name="20% - Accent5 4 115" xfId="14715"/>
    <cellStyle name="20% - Accent5 4 12" xfId="14716"/>
    <cellStyle name="20% - Accent5 4 13" xfId="14717"/>
    <cellStyle name="20% - Accent5 4 14" xfId="14718"/>
    <cellStyle name="20% - Accent5 4 15" xfId="14719"/>
    <cellStyle name="20% - Accent5 4 16" xfId="14720"/>
    <cellStyle name="20% - Accent5 4 17" xfId="14721"/>
    <cellStyle name="20% - Accent5 4 18" xfId="14722"/>
    <cellStyle name="20% - Accent5 4 19" xfId="14723"/>
    <cellStyle name="20% - Accent5 4 2" xfId="14724"/>
    <cellStyle name="20% - Accent5 4 20" xfId="14725"/>
    <cellStyle name="20% - Accent5 4 21" xfId="14726"/>
    <cellStyle name="20% - Accent5 4 22" xfId="14727"/>
    <cellStyle name="20% - Accent5 4 23" xfId="14728"/>
    <cellStyle name="20% - Accent5 4 24" xfId="14729"/>
    <cellStyle name="20% - Accent5 4 25" xfId="14730"/>
    <cellStyle name="20% - Accent5 4 26" xfId="14731"/>
    <cellStyle name="20% - Accent5 4 27" xfId="14732"/>
    <cellStyle name="20% - Accent5 4 28" xfId="14733"/>
    <cellStyle name="20% - Accent5 4 29" xfId="14734"/>
    <cellStyle name="20% - Accent5 4 3" xfId="14735"/>
    <cellStyle name="20% - Accent5 4 30" xfId="14736"/>
    <cellStyle name="20% - Accent5 4 31" xfId="14737"/>
    <cellStyle name="20% - Accent5 4 32" xfId="14738"/>
    <cellStyle name="20% - Accent5 4 33" xfId="14739"/>
    <cellStyle name="20% - Accent5 4 34" xfId="14740"/>
    <cellStyle name="20% - Accent5 4 35" xfId="14741"/>
    <cellStyle name="20% - Accent5 4 36" xfId="14742"/>
    <cellStyle name="20% - Accent5 4 37" xfId="14743"/>
    <cellStyle name="20% - Accent5 4 38" xfId="14744"/>
    <cellStyle name="20% - Accent5 4 39" xfId="14745"/>
    <cellStyle name="20% - Accent5 4 4" xfId="14746"/>
    <cellStyle name="20% - Accent5 4 40" xfId="14747"/>
    <cellStyle name="20% - Accent5 4 41" xfId="14748"/>
    <cellStyle name="20% - Accent5 4 42" xfId="14749"/>
    <cellStyle name="20% - Accent5 4 43" xfId="14750"/>
    <cellStyle name="20% - Accent5 4 44" xfId="14751"/>
    <cellStyle name="20% - Accent5 4 45" xfId="14752"/>
    <cellStyle name="20% - Accent5 4 46" xfId="14753"/>
    <cellStyle name="20% - Accent5 4 47" xfId="14754"/>
    <cellStyle name="20% - Accent5 4 48" xfId="14755"/>
    <cellStyle name="20% - Accent5 4 49" xfId="14756"/>
    <cellStyle name="20% - Accent5 4 5" xfId="14757"/>
    <cellStyle name="20% - Accent5 4 50" xfId="14758"/>
    <cellStyle name="20% - Accent5 4 51" xfId="14759"/>
    <cellStyle name="20% - Accent5 4 52" xfId="14760"/>
    <cellStyle name="20% - Accent5 4 53" xfId="14761"/>
    <cellStyle name="20% - Accent5 4 54" xfId="14762"/>
    <cellStyle name="20% - Accent5 4 55" xfId="14763"/>
    <cellStyle name="20% - Accent5 4 56" xfId="14764"/>
    <cellStyle name="20% - Accent5 4 57" xfId="14765"/>
    <cellStyle name="20% - Accent5 4 58" xfId="14766"/>
    <cellStyle name="20% - Accent5 4 59" xfId="14767"/>
    <cellStyle name="20% - Accent5 4 6" xfId="14768"/>
    <cellStyle name="20% - Accent5 4 60" xfId="14769"/>
    <cellStyle name="20% - Accent5 4 61" xfId="14770"/>
    <cellStyle name="20% - Accent5 4 62" xfId="14771"/>
    <cellStyle name="20% - Accent5 4 63" xfId="14772"/>
    <cellStyle name="20% - Accent5 4 64" xfId="14773"/>
    <cellStyle name="20% - Accent5 4 65" xfId="14774"/>
    <cellStyle name="20% - Accent5 4 66" xfId="14775"/>
    <cellStyle name="20% - Accent5 4 67" xfId="14776"/>
    <cellStyle name="20% - Accent5 4 68" xfId="14777"/>
    <cellStyle name="20% - Accent5 4 69" xfId="14778"/>
    <cellStyle name="20% - Accent5 4 7" xfId="14779"/>
    <cellStyle name="20% - Accent5 4 70" xfId="14780"/>
    <cellStyle name="20% - Accent5 4 71" xfId="14781"/>
    <cellStyle name="20% - Accent5 4 72" xfId="14782"/>
    <cellStyle name="20% - Accent5 4 73" xfId="14783"/>
    <cellStyle name="20% - Accent5 4 74" xfId="14784"/>
    <cellStyle name="20% - Accent5 4 75" xfId="14785"/>
    <cellStyle name="20% - Accent5 4 76" xfId="14786"/>
    <cellStyle name="20% - Accent5 4 77" xfId="14787"/>
    <cellStyle name="20% - Accent5 4 78" xfId="14788"/>
    <cellStyle name="20% - Accent5 4 79" xfId="14789"/>
    <cellStyle name="20% - Accent5 4 8" xfId="14790"/>
    <cellStyle name="20% - Accent5 4 80" xfId="14791"/>
    <cellStyle name="20% - Accent5 4 81" xfId="14792"/>
    <cellStyle name="20% - Accent5 4 82" xfId="14793"/>
    <cellStyle name="20% - Accent5 4 83" xfId="14794"/>
    <cellStyle name="20% - Accent5 4 84" xfId="14795"/>
    <cellStyle name="20% - Accent5 4 85" xfId="14796"/>
    <cellStyle name="20% - Accent5 4 86" xfId="14797"/>
    <cellStyle name="20% - Accent5 4 87" xfId="14798"/>
    <cellStyle name="20% - Accent5 4 88" xfId="14799"/>
    <cellStyle name="20% - Accent5 4 89" xfId="14800"/>
    <cellStyle name="20% - Accent5 4 9" xfId="14801"/>
    <cellStyle name="20% - Accent5 4 90" xfId="14802"/>
    <cellStyle name="20% - Accent5 4 91" xfId="14803"/>
    <cellStyle name="20% - Accent5 4 92" xfId="14804"/>
    <cellStyle name="20% - Accent5 4 93" xfId="14805"/>
    <cellStyle name="20% - Accent5 4 94" xfId="14806"/>
    <cellStyle name="20% - Accent5 4 95" xfId="14807"/>
    <cellStyle name="20% - Accent5 4 96" xfId="14808"/>
    <cellStyle name="20% - Accent5 4 97" xfId="14809"/>
    <cellStyle name="20% - Accent5 4 98" xfId="14810"/>
    <cellStyle name="20% - Accent5 4 99" xfId="14811"/>
    <cellStyle name="20% - Accent5 40" xfId="14812"/>
    <cellStyle name="20% - Accent5 41" xfId="14813"/>
    <cellStyle name="20% - Accent5 42" xfId="14814"/>
    <cellStyle name="20% - Accent5 43" xfId="14815"/>
    <cellStyle name="20% - Accent5 44" xfId="14816"/>
    <cellStyle name="20% - Accent5 45" xfId="14817"/>
    <cellStyle name="20% - Accent5 46" xfId="14818"/>
    <cellStyle name="20% - Accent5 47" xfId="14819"/>
    <cellStyle name="20% - Accent5 48" xfId="14820"/>
    <cellStyle name="20% - Accent5 49" xfId="14821"/>
    <cellStyle name="20% - Accent5 5" xfId="76"/>
    <cellStyle name="20% - Accent5 5 10" xfId="14822"/>
    <cellStyle name="20% - Accent5 5 100" xfId="14823"/>
    <cellStyle name="20% - Accent5 5 101" xfId="14824"/>
    <cellStyle name="20% - Accent5 5 102" xfId="14825"/>
    <cellStyle name="20% - Accent5 5 103" xfId="14826"/>
    <cellStyle name="20% - Accent5 5 104" xfId="14827"/>
    <cellStyle name="20% - Accent5 5 105" xfId="14828"/>
    <cellStyle name="20% - Accent5 5 106" xfId="14829"/>
    <cellStyle name="20% - Accent5 5 107" xfId="14830"/>
    <cellStyle name="20% - Accent5 5 108" xfId="14831"/>
    <cellStyle name="20% - Accent5 5 109" xfId="14832"/>
    <cellStyle name="20% - Accent5 5 11" xfId="14833"/>
    <cellStyle name="20% - Accent5 5 110" xfId="14834"/>
    <cellStyle name="20% - Accent5 5 111" xfId="14835"/>
    <cellStyle name="20% - Accent5 5 112" xfId="14836"/>
    <cellStyle name="20% - Accent5 5 113" xfId="14837"/>
    <cellStyle name="20% - Accent5 5 114" xfId="14838"/>
    <cellStyle name="20% - Accent5 5 115" xfId="14839"/>
    <cellStyle name="20% - Accent5 5 12" xfId="14840"/>
    <cellStyle name="20% - Accent5 5 13" xfId="14841"/>
    <cellStyle name="20% - Accent5 5 14" xfId="14842"/>
    <cellStyle name="20% - Accent5 5 15" xfId="14843"/>
    <cellStyle name="20% - Accent5 5 16" xfId="14844"/>
    <cellStyle name="20% - Accent5 5 17" xfId="14845"/>
    <cellStyle name="20% - Accent5 5 18" xfId="14846"/>
    <cellStyle name="20% - Accent5 5 19" xfId="14847"/>
    <cellStyle name="20% - Accent5 5 2" xfId="14848"/>
    <cellStyle name="20% - Accent5 5 20" xfId="14849"/>
    <cellStyle name="20% - Accent5 5 21" xfId="14850"/>
    <cellStyle name="20% - Accent5 5 22" xfId="14851"/>
    <cellStyle name="20% - Accent5 5 23" xfId="14852"/>
    <cellStyle name="20% - Accent5 5 24" xfId="14853"/>
    <cellStyle name="20% - Accent5 5 25" xfId="14854"/>
    <cellStyle name="20% - Accent5 5 26" xfId="14855"/>
    <cellStyle name="20% - Accent5 5 27" xfId="14856"/>
    <cellStyle name="20% - Accent5 5 28" xfId="14857"/>
    <cellStyle name="20% - Accent5 5 29" xfId="14858"/>
    <cellStyle name="20% - Accent5 5 3" xfId="14859"/>
    <cellStyle name="20% - Accent5 5 30" xfId="14860"/>
    <cellStyle name="20% - Accent5 5 31" xfId="14861"/>
    <cellStyle name="20% - Accent5 5 32" xfId="14862"/>
    <cellStyle name="20% - Accent5 5 33" xfId="14863"/>
    <cellStyle name="20% - Accent5 5 34" xfId="14864"/>
    <cellStyle name="20% - Accent5 5 35" xfId="14865"/>
    <cellStyle name="20% - Accent5 5 36" xfId="14866"/>
    <cellStyle name="20% - Accent5 5 37" xfId="14867"/>
    <cellStyle name="20% - Accent5 5 38" xfId="14868"/>
    <cellStyle name="20% - Accent5 5 39" xfId="14869"/>
    <cellStyle name="20% - Accent5 5 4" xfId="14870"/>
    <cellStyle name="20% - Accent5 5 40" xfId="14871"/>
    <cellStyle name="20% - Accent5 5 41" xfId="14872"/>
    <cellStyle name="20% - Accent5 5 42" xfId="14873"/>
    <cellStyle name="20% - Accent5 5 43" xfId="14874"/>
    <cellStyle name="20% - Accent5 5 44" xfId="14875"/>
    <cellStyle name="20% - Accent5 5 45" xfId="14876"/>
    <cellStyle name="20% - Accent5 5 46" xfId="14877"/>
    <cellStyle name="20% - Accent5 5 47" xfId="14878"/>
    <cellStyle name="20% - Accent5 5 48" xfId="14879"/>
    <cellStyle name="20% - Accent5 5 49" xfId="14880"/>
    <cellStyle name="20% - Accent5 5 5" xfId="14881"/>
    <cellStyle name="20% - Accent5 5 50" xfId="14882"/>
    <cellStyle name="20% - Accent5 5 51" xfId="14883"/>
    <cellStyle name="20% - Accent5 5 52" xfId="14884"/>
    <cellStyle name="20% - Accent5 5 53" xfId="14885"/>
    <cellStyle name="20% - Accent5 5 54" xfId="14886"/>
    <cellStyle name="20% - Accent5 5 55" xfId="14887"/>
    <cellStyle name="20% - Accent5 5 56" xfId="14888"/>
    <cellStyle name="20% - Accent5 5 57" xfId="14889"/>
    <cellStyle name="20% - Accent5 5 58" xfId="14890"/>
    <cellStyle name="20% - Accent5 5 59" xfId="14891"/>
    <cellStyle name="20% - Accent5 5 6" xfId="14892"/>
    <cellStyle name="20% - Accent5 5 60" xfId="14893"/>
    <cellStyle name="20% - Accent5 5 61" xfId="14894"/>
    <cellStyle name="20% - Accent5 5 62" xfId="14895"/>
    <cellStyle name="20% - Accent5 5 63" xfId="14896"/>
    <cellStyle name="20% - Accent5 5 64" xfId="14897"/>
    <cellStyle name="20% - Accent5 5 65" xfId="14898"/>
    <cellStyle name="20% - Accent5 5 66" xfId="14899"/>
    <cellStyle name="20% - Accent5 5 67" xfId="14900"/>
    <cellStyle name="20% - Accent5 5 68" xfId="14901"/>
    <cellStyle name="20% - Accent5 5 69" xfId="14902"/>
    <cellStyle name="20% - Accent5 5 7" xfId="14903"/>
    <cellStyle name="20% - Accent5 5 70" xfId="14904"/>
    <cellStyle name="20% - Accent5 5 71" xfId="14905"/>
    <cellStyle name="20% - Accent5 5 72" xfId="14906"/>
    <cellStyle name="20% - Accent5 5 73" xfId="14907"/>
    <cellStyle name="20% - Accent5 5 74" xfId="14908"/>
    <cellStyle name="20% - Accent5 5 75" xfId="14909"/>
    <cellStyle name="20% - Accent5 5 76" xfId="14910"/>
    <cellStyle name="20% - Accent5 5 77" xfId="14911"/>
    <cellStyle name="20% - Accent5 5 78" xfId="14912"/>
    <cellStyle name="20% - Accent5 5 79" xfId="14913"/>
    <cellStyle name="20% - Accent5 5 8" xfId="14914"/>
    <cellStyle name="20% - Accent5 5 80" xfId="14915"/>
    <cellStyle name="20% - Accent5 5 81" xfId="14916"/>
    <cellStyle name="20% - Accent5 5 82" xfId="14917"/>
    <cellStyle name="20% - Accent5 5 83" xfId="14918"/>
    <cellStyle name="20% - Accent5 5 84" xfId="14919"/>
    <cellStyle name="20% - Accent5 5 85" xfId="14920"/>
    <cellStyle name="20% - Accent5 5 86" xfId="14921"/>
    <cellStyle name="20% - Accent5 5 87" xfId="14922"/>
    <cellStyle name="20% - Accent5 5 88" xfId="14923"/>
    <cellStyle name="20% - Accent5 5 89" xfId="14924"/>
    <cellStyle name="20% - Accent5 5 9" xfId="14925"/>
    <cellStyle name="20% - Accent5 5 90" xfId="14926"/>
    <cellStyle name="20% - Accent5 5 91" xfId="14927"/>
    <cellStyle name="20% - Accent5 5 92" xfId="14928"/>
    <cellStyle name="20% - Accent5 5 93" xfId="14929"/>
    <cellStyle name="20% - Accent5 5 94" xfId="14930"/>
    <cellStyle name="20% - Accent5 5 95" xfId="14931"/>
    <cellStyle name="20% - Accent5 5 96" xfId="14932"/>
    <cellStyle name="20% - Accent5 5 97" xfId="14933"/>
    <cellStyle name="20% - Accent5 5 98" xfId="14934"/>
    <cellStyle name="20% - Accent5 5 99" xfId="14935"/>
    <cellStyle name="20% - Accent5 50" xfId="14936"/>
    <cellStyle name="20% - Accent5 51" xfId="14937"/>
    <cellStyle name="20% - Accent5 52" xfId="14938"/>
    <cellStyle name="20% - Accent5 53" xfId="14939"/>
    <cellStyle name="20% - Accent5 54" xfId="14940"/>
    <cellStyle name="20% - Accent5 55" xfId="14941"/>
    <cellStyle name="20% - Accent5 56" xfId="14942"/>
    <cellStyle name="20% - Accent5 57" xfId="14943"/>
    <cellStyle name="20% - Accent5 58" xfId="14944"/>
    <cellStyle name="20% - Accent5 59" xfId="14945"/>
    <cellStyle name="20% - Accent5 6" xfId="77"/>
    <cellStyle name="20% - Accent5 6 10" xfId="14946"/>
    <cellStyle name="20% - Accent5 6 100" xfId="14947"/>
    <cellStyle name="20% - Accent5 6 101" xfId="14948"/>
    <cellStyle name="20% - Accent5 6 102" xfId="14949"/>
    <cellStyle name="20% - Accent5 6 103" xfId="14950"/>
    <cellStyle name="20% - Accent5 6 104" xfId="14951"/>
    <cellStyle name="20% - Accent5 6 105" xfId="14952"/>
    <cellStyle name="20% - Accent5 6 106" xfId="14953"/>
    <cellStyle name="20% - Accent5 6 107" xfId="14954"/>
    <cellStyle name="20% - Accent5 6 108" xfId="14955"/>
    <cellStyle name="20% - Accent5 6 109" xfId="14956"/>
    <cellStyle name="20% - Accent5 6 11" xfId="14957"/>
    <cellStyle name="20% - Accent5 6 110" xfId="14958"/>
    <cellStyle name="20% - Accent5 6 111" xfId="14959"/>
    <cellStyle name="20% - Accent5 6 112" xfId="14960"/>
    <cellStyle name="20% - Accent5 6 113" xfId="14961"/>
    <cellStyle name="20% - Accent5 6 114" xfId="14962"/>
    <cellStyle name="20% - Accent5 6 115" xfId="14963"/>
    <cellStyle name="20% - Accent5 6 12" xfId="14964"/>
    <cellStyle name="20% - Accent5 6 13" xfId="14965"/>
    <cellStyle name="20% - Accent5 6 14" xfId="14966"/>
    <cellStyle name="20% - Accent5 6 15" xfId="14967"/>
    <cellStyle name="20% - Accent5 6 16" xfId="14968"/>
    <cellStyle name="20% - Accent5 6 17" xfId="14969"/>
    <cellStyle name="20% - Accent5 6 18" xfId="14970"/>
    <cellStyle name="20% - Accent5 6 19" xfId="14971"/>
    <cellStyle name="20% - Accent5 6 2" xfId="14972"/>
    <cellStyle name="20% - Accent5 6 20" xfId="14973"/>
    <cellStyle name="20% - Accent5 6 21" xfId="14974"/>
    <cellStyle name="20% - Accent5 6 22" xfId="14975"/>
    <cellStyle name="20% - Accent5 6 23" xfId="14976"/>
    <cellStyle name="20% - Accent5 6 24" xfId="14977"/>
    <cellStyle name="20% - Accent5 6 25" xfId="14978"/>
    <cellStyle name="20% - Accent5 6 26" xfId="14979"/>
    <cellStyle name="20% - Accent5 6 27" xfId="14980"/>
    <cellStyle name="20% - Accent5 6 28" xfId="14981"/>
    <cellStyle name="20% - Accent5 6 29" xfId="14982"/>
    <cellStyle name="20% - Accent5 6 3" xfId="14983"/>
    <cellStyle name="20% - Accent5 6 30" xfId="14984"/>
    <cellStyle name="20% - Accent5 6 31" xfId="14985"/>
    <cellStyle name="20% - Accent5 6 32" xfId="14986"/>
    <cellStyle name="20% - Accent5 6 33" xfId="14987"/>
    <cellStyle name="20% - Accent5 6 34" xfId="14988"/>
    <cellStyle name="20% - Accent5 6 35" xfId="14989"/>
    <cellStyle name="20% - Accent5 6 36" xfId="14990"/>
    <cellStyle name="20% - Accent5 6 37" xfId="14991"/>
    <cellStyle name="20% - Accent5 6 38" xfId="14992"/>
    <cellStyle name="20% - Accent5 6 39" xfId="14993"/>
    <cellStyle name="20% - Accent5 6 4" xfId="14994"/>
    <cellStyle name="20% - Accent5 6 40" xfId="14995"/>
    <cellStyle name="20% - Accent5 6 41" xfId="14996"/>
    <cellStyle name="20% - Accent5 6 42" xfId="14997"/>
    <cellStyle name="20% - Accent5 6 43" xfId="14998"/>
    <cellStyle name="20% - Accent5 6 44" xfId="14999"/>
    <cellStyle name="20% - Accent5 6 45" xfId="15000"/>
    <cellStyle name="20% - Accent5 6 46" xfId="15001"/>
    <cellStyle name="20% - Accent5 6 47" xfId="15002"/>
    <cellStyle name="20% - Accent5 6 48" xfId="15003"/>
    <cellStyle name="20% - Accent5 6 49" xfId="15004"/>
    <cellStyle name="20% - Accent5 6 5" xfId="15005"/>
    <cellStyle name="20% - Accent5 6 50" xfId="15006"/>
    <cellStyle name="20% - Accent5 6 51" xfId="15007"/>
    <cellStyle name="20% - Accent5 6 52" xfId="15008"/>
    <cellStyle name="20% - Accent5 6 53" xfId="15009"/>
    <cellStyle name="20% - Accent5 6 54" xfId="15010"/>
    <cellStyle name="20% - Accent5 6 55" xfId="15011"/>
    <cellStyle name="20% - Accent5 6 56" xfId="15012"/>
    <cellStyle name="20% - Accent5 6 57" xfId="15013"/>
    <cellStyle name="20% - Accent5 6 58" xfId="15014"/>
    <cellStyle name="20% - Accent5 6 59" xfId="15015"/>
    <cellStyle name="20% - Accent5 6 6" xfId="15016"/>
    <cellStyle name="20% - Accent5 6 60" xfId="15017"/>
    <cellStyle name="20% - Accent5 6 61" xfId="15018"/>
    <cellStyle name="20% - Accent5 6 62" xfId="15019"/>
    <cellStyle name="20% - Accent5 6 63" xfId="15020"/>
    <cellStyle name="20% - Accent5 6 64" xfId="15021"/>
    <cellStyle name="20% - Accent5 6 65" xfId="15022"/>
    <cellStyle name="20% - Accent5 6 66" xfId="15023"/>
    <cellStyle name="20% - Accent5 6 67" xfId="15024"/>
    <cellStyle name="20% - Accent5 6 68" xfId="15025"/>
    <cellStyle name="20% - Accent5 6 69" xfId="15026"/>
    <cellStyle name="20% - Accent5 6 7" xfId="15027"/>
    <cellStyle name="20% - Accent5 6 70" xfId="15028"/>
    <cellStyle name="20% - Accent5 6 71" xfId="15029"/>
    <cellStyle name="20% - Accent5 6 72" xfId="15030"/>
    <cellStyle name="20% - Accent5 6 73" xfId="15031"/>
    <cellStyle name="20% - Accent5 6 74" xfId="15032"/>
    <cellStyle name="20% - Accent5 6 75" xfId="15033"/>
    <cellStyle name="20% - Accent5 6 76" xfId="15034"/>
    <cellStyle name="20% - Accent5 6 77" xfId="15035"/>
    <cellStyle name="20% - Accent5 6 78" xfId="15036"/>
    <cellStyle name="20% - Accent5 6 79" xfId="15037"/>
    <cellStyle name="20% - Accent5 6 8" xfId="15038"/>
    <cellStyle name="20% - Accent5 6 80" xfId="15039"/>
    <cellStyle name="20% - Accent5 6 81" xfId="15040"/>
    <cellStyle name="20% - Accent5 6 82" xfId="15041"/>
    <cellStyle name="20% - Accent5 6 83" xfId="15042"/>
    <cellStyle name="20% - Accent5 6 84" xfId="15043"/>
    <cellStyle name="20% - Accent5 6 85" xfId="15044"/>
    <cellStyle name="20% - Accent5 6 86" xfId="15045"/>
    <cellStyle name="20% - Accent5 6 87" xfId="15046"/>
    <cellStyle name="20% - Accent5 6 88" xfId="15047"/>
    <cellStyle name="20% - Accent5 6 89" xfId="15048"/>
    <cellStyle name="20% - Accent5 6 9" xfId="15049"/>
    <cellStyle name="20% - Accent5 6 90" xfId="15050"/>
    <cellStyle name="20% - Accent5 6 91" xfId="15051"/>
    <cellStyle name="20% - Accent5 6 92" xfId="15052"/>
    <cellStyle name="20% - Accent5 6 93" xfId="15053"/>
    <cellStyle name="20% - Accent5 6 94" xfId="15054"/>
    <cellStyle name="20% - Accent5 6 95" xfId="15055"/>
    <cellStyle name="20% - Accent5 6 96" xfId="15056"/>
    <cellStyle name="20% - Accent5 6 97" xfId="15057"/>
    <cellStyle name="20% - Accent5 6 98" xfId="15058"/>
    <cellStyle name="20% - Accent5 6 99" xfId="15059"/>
    <cellStyle name="20% - Accent5 60" xfId="15060"/>
    <cellStyle name="20% - Accent5 61" xfId="15061"/>
    <cellStyle name="20% - Accent5 62" xfId="15062"/>
    <cellStyle name="20% - Accent5 63" xfId="15063"/>
    <cellStyle name="20% - Accent5 64" xfId="15064"/>
    <cellStyle name="20% - Accent5 65" xfId="15065"/>
    <cellStyle name="20% - Accent5 66" xfId="15066"/>
    <cellStyle name="20% - Accent5 67" xfId="15067"/>
    <cellStyle name="20% - Accent5 68" xfId="15068"/>
    <cellStyle name="20% - Accent5 69" xfId="15069"/>
    <cellStyle name="20% - Accent5 7" xfId="78"/>
    <cellStyle name="20% - Accent5 7 10" xfId="15070"/>
    <cellStyle name="20% - Accent5 7 100" xfId="15071"/>
    <cellStyle name="20% - Accent5 7 101" xfId="15072"/>
    <cellStyle name="20% - Accent5 7 102" xfId="15073"/>
    <cellStyle name="20% - Accent5 7 103" xfId="15074"/>
    <cellStyle name="20% - Accent5 7 104" xfId="15075"/>
    <cellStyle name="20% - Accent5 7 105" xfId="15076"/>
    <cellStyle name="20% - Accent5 7 106" xfId="15077"/>
    <cellStyle name="20% - Accent5 7 107" xfId="15078"/>
    <cellStyle name="20% - Accent5 7 108" xfId="15079"/>
    <cellStyle name="20% - Accent5 7 109" xfId="15080"/>
    <cellStyle name="20% - Accent5 7 11" xfId="15081"/>
    <cellStyle name="20% - Accent5 7 110" xfId="15082"/>
    <cellStyle name="20% - Accent5 7 111" xfId="15083"/>
    <cellStyle name="20% - Accent5 7 112" xfId="15084"/>
    <cellStyle name="20% - Accent5 7 113" xfId="15085"/>
    <cellStyle name="20% - Accent5 7 114" xfId="15086"/>
    <cellStyle name="20% - Accent5 7 115" xfId="15087"/>
    <cellStyle name="20% - Accent5 7 12" xfId="15088"/>
    <cellStyle name="20% - Accent5 7 13" xfId="15089"/>
    <cellStyle name="20% - Accent5 7 14" xfId="15090"/>
    <cellStyle name="20% - Accent5 7 15" xfId="15091"/>
    <cellStyle name="20% - Accent5 7 16" xfId="15092"/>
    <cellStyle name="20% - Accent5 7 17" xfId="15093"/>
    <cellStyle name="20% - Accent5 7 18" xfId="15094"/>
    <cellStyle name="20% - Accent5 7 19" xfId="15095"/>
    <cellStyle name="20% - Accent5 7 2" xfId="15096"/>
    <cellStyle name="20% - Accent5 7 20" xfId="15097"/>
    <cellStyle name="20% - Accent5 7 21" xfId="15098"/>
    <cellStyle name="20% - Accent5 7 22" xfId="15099"/>
    <cellStyle name="20% - Accent5 7 23" xfId="15100"/>
    <cellStyle name="20% - Accent5 7 24" xfId="15101"/>
    <cellStyle name="20% - Accent5 7 25" xfId="15102"/>
    <cellStyle name="20% - Accent5 7 26" xfId="15103"/>
    <cellStyle name="20% - Accent5 7 27" xfId="15104"/>
    <cellStyle name="20% - Accent5 7 28" xfId="15105"/>
    <cellStyle name="20% - Accent5 7 29" xfId="15106"/>
    <cellStyle name="20% - Accent5 7 3" xfId="15107"/>
    <cellStyle name="20% - Accent5 7 30" xfId="15108"/>
    <cellStyle name="20% - Accent5 7 31" xfId="15109"/>
    <cellStyle name="20% - Accent5 7 32" xfId="15110"/>
    <cellStyle name="20% - Accent5 7 33" xfId="15111"/>
    <cellStyle name="20% - Accent5 7 34" xfId="15112"/>
    <cellStyle name="20% - Accent5 7 35" xfId="15113"/>
    <cellStyle name="20% - Accent5 7 36" xfId="15114"/>
    <cellStyle name="20% - Accent5 7 37" xfId="15115"/>
    <cellStyle name="20% - Accent5 7 38" xfId="15116"/>
    <cellStyle name="20% - Accent5 7 39" xfId="15117"/>
    <cellStyle name="20% - Accent5 7 4" xfId="15118"/>
    <cellStyle name="20% - Accent5 7 40" xfId="15119"/>
    <cellStyle name="20% - Accent5 7 41" xfId="15120"/>
    <cellStyle name="20% - Accent5 7 42" xfId="15121"/>
    <cellStyle name="20% - Accent5 7 43" xfId="15122"/>
    <cellStyle name="20% - Accent5 7 44" xfId="15123"/>
    <cellStyle name="20% - Accent5 7 45" xfId="15124"/>
    <cellStyle name="20% - Accent5 7 46" xfId="15125"/>
    <cellStyle name="20% - Accent5 7 47" xfId="15126"/>
    <cellStyle name="20% - Accent5 7 48" xfId="15127"/>
    <cellStyle name="20% - Accent5 7 49" xfId="15128"/>
    <cellStyle name="20% - Accent5 7 5" xfId="15129"/>
    <cellStyle name="20% - Accent5 7 50" xfId="15130"/>
    <cellStyle name="20% - Accent5 7 51" xfId="15131"/>
    <cellStyle name="20% - Accent5 7 52" xfId="15132"/>
    <cellStyle name="20% - Accent5 7 53" xfId="15133"/>
    <cellStyle name="20% - Accent5 7 54" xfId="15134"/>
    <cellStyle name="20% - Accent5 7 55" xfId="15135"/>
    <cellStyle name="20% - Accent5 7 56" xfId="15136"/>
    <cellStyle name="20% - Accent5 7 57" xfId="15137"/>
    <cellStyle name="20% - Accent5 7 58" xfId="15138"/>
    <cellStyle name="20% - Accent5 7 59" xfId="15139"/>
    <cellStyle name="20% - Accent5 7 6" xfId="15140"/>
    <cellStyle name="20% - Accent5 7 60" xfId="15141"/>
    <cellStyle name="20% - Accent5 7 61" xfId="15142"/>
    <cellStyle name="20% - Accent5 7 62" xfId="15143"/>
    <cellStyle name="20% - Accent5 7 63" xfId="15144"/>
    <cellStyle name="20% - Accent5 7 64" xfId="15145"/>
    <cellStyle name="20% - Accent5 7 65" xfId="15146"/>
    <cellStyle name="20% - Accent5 7 66" xfId="15147"/>
    <cellStyle name="20% - Accent5 7 67" xfId="15148"/>
    <cellStyle name="20% - Accent5 7 68" xfId="15149"/>
    <cellStyle name="20% - Accent5 7 69" xfId="15150"/>
    <cellStyle name="20% - Accent5 7 7" xfId="15151"/>
    <cellStyle name="20% - Accent5 7 70" xfId="15152"/>
    <cellStyle name="20% - Accent5 7 71" xfId="15153"/>
    <cellStyle name="20% - Accent5 7 72" xfId="15154"/>
    <cellStyle name="20% - Accent5 7 73" xfId="15155"/>
    <cellStyle name="20% - Accent5 7 74" xfId="15156"/>
    <cellStyle name="20% - Accent5 7 75" xfId="15157"/>
    <cellStyle name="20% - Accent5 7 76" xfId="15158"/>
    <cellStyle name="20% - Accent5 7 77" xfId="15159"/>
    <cellStyle name="20% - Accent5 7 78" xfId="15160"/>
    <cellStyle name="20% - Accent5 7 79" xfId="15161"/>
    <cellStyle name="20% - Accent5 7 8" xfId="15162"/>
    <cellStyle name="20% - Accent5 7 80" xfId="15163"/>
    <cellStyle name="20% - Accent5 7 81" xfId="15164"/>
    <cellStyle name="20% - Accent5 7 82" xfId="15165"/>
    <cellStyle name="20% - Accent5 7 83" xfId="15166"/>
    <cellStyle name="20% - Accent5 7 84" xfId="15167"/>
    <cellStyle name="20% - Accent5 7 85" xfId="15168"/>
    <cellStyle name="20% - Accent5 7 86" xfId="15169"/>
    <cellStyle name="20% - Accent5 7 87" xfId="15170"/>
    <cellStyle name="20% - Accent5 7 88" xfId="15171"/>
    <cellStyle name="20% - Accent5 7 89" xfId="15172"/>
    <cellStyle name="20% - Accent5 7 9" xfId="15173"/>
    <cellStyle name="20% - Accent5 7 90" xfId="15174"/>
    <cellStyle name="20% - Accent5 7 91" xfId="15175"/>
    <cellStyle name="20% - Accent5 7 92" xfId="15176"/>
    <cellStyle name="20% - Accent5 7 93" xfId="15177"/>
    <cellStyle name="20% - Accent5 7 94" xfId="15178"/>
    <cellStyle name="20% - Accent5 7 95" xfId="15179"/>
    <cellStyle name="20% - Accent5 7 96" xfId="15180"/>
    <cellStyle name="20% - Accent5 7 97" xfId="15181"/>
    <cellStyle name="20% - Accent5 7 98" xfId="15182"/>
    <cellStyle name="20% - Accent5 7 99" xfId="15183"/>
    <cellStyle name="20% - Accent5 70" xfId="15184"/>
    <cellStyle name="20% - Accent5 71" xfId="15185"/>
    <cellStyle name="20% - Accent5 72" xfId="15186"/>
    <cellStyle name="20% - Accent5 73" xfId="15187"/>
    <cellStyle name="20% - Accent5 74" xfId="15188"/>
    <cellStyle name="20% - Accent5 75" xfId="15189"/>
    <cellStyle name="20% - Accent5 76" xfId="15190"/>
    <cellStyle name="20% - Accent5 77" xfId="15191"/>
    <cellStyle name="20% - Accent5 78" xfId="15192"/>
    <cellStyle name="20% - Accent5 79" xfId="15193"/>
    <cellStyle name="20% - Accent5 8" xfId="79"/>
    <cellStyle name="20% - Accent5 8 10" xfId="15194"/>
    <cellStyle name="20% - Accent5 8 100" xfId="15195"/>
    <cellStyle name="20% - Accent5 8 101" xfId="15196"/>
    <cellStyle name="20% - Accent5 8 102" xfId="15197"/>
    <cellStyle name="20% - Accent5 8 103" xfId="15198"/>
    <cellStyle name="20% - Accent5 8 104" xfId="15199"/>
    <cellStyle name="20% - Accent5 8 105" xfId="15200"/>
    <cellStyle name="20% - Accent5 8 106" xfId="15201"/>
    <cellStyle name="20% - Accent5 8 107" xfId="15202"/>
    <cellStyle name="20% - Accent5 8 108" xfId="15203"/>
    <cellStyle name="20% - Accent5 8 109" xfId="15204"/>
    <cellStyle name="20% - Accent5 8 11" xfId="15205"/>
    <cellStyle name="20% - Accent5 8 110" xfId="15206"/>
    <cellStyle name="20% - Accent5 8 111" xfId="15207"/>
    <cellStyle name="20% - Accent5 8 112" xfId="15208"/>
    <cellStyle name="20% - Accent5 8 113" xfId="15209"/>
    <cellStyle name="20% - Accent5 8 114" xfId="15210"/>
    <cellStyle name="20% - Accent5 8 115" xfId="15211"/>
    <cellStyle name="20% - Accent5 8 12" xfId="15212"/>
    <cellStyle name="20% - Accent5 8 13" xfId="15213"/>
    <cellStyle name="20% - Accent5 8 14" xfId="15214"/>
    <cellStyle name="20% - Accent5 8 15" xfId="15215"/>
    <cellStyle name="20% - Accent5 8 16" xfId="15216"/>
    <cellStyle name="20% - Accent5 8 17" xfId="15217"/>
    <cellStyle name="20% - Accent5 8 18" xfId="15218"/>
    <cellStyle name="20% - Accent5 8 19" xfId="15219"/>
    <cellStyle name="20% - Accent5 8 2" xfId="15220"/>
    <cellStyle name="20% - Accent5 8 20" xfId="15221"/>
    <cellStyle name="20% - Accent5 8 21" xfId="15222"/>
    <cellStyle name="20% - Accent5 8 22" xfId="15223"/>
    <cellStyle name="20% - Accent5 8 23" xfId="15224"/>
    <cellStyle name="20% - Accent5 8 24" xfId="15225"/>
    <cellStyle name="20% - Accent5 8 25" xfId="15226"/>
    <cellStyle name="20% - Accent5 8 26" xfId="15227"/>
    <cellStyle name="20% - Accent5 8 27" xfId="15228"/>
    <cellStyle name="20% - Accent5 8 28" xfId="15229"/>
    <cellStyle name="20% - Accent5 8 29" xfId="15230"/>
    <cellStyle name="20% - Accent5 8 3" xfId="15231"/>
    <cellStyle name="20% - Accent5 8 30" xfId="15232"/>
    <cellStyle name="20% - Accent5 8 31" xfId="15233"/>
    <cellStyle name="20% - Accent5 8 32" xfId="15234"/>
    <cellStyle name="20% - Accent5 8 33" xfId="15235"/>
    <cellStyle name="20% - Accent5 8 34" xfId="15236"/>
    <cellStyle name="20% - Accent5 8 35" xfId="15237"/>
    <cellStyle name="20% - Accent5 8 36" xfId="15238"/>
    <cellStyle name="20% - Accent5 8 37" xfId="15239"/>
    <cellStyle name="20% - Accent5 8 38" xfId="15240"/>
    <cellStyle name="20% - Accent5 8 39" xfId="15241"/>
    <cellStyle name="20% - Accent5 8 4" xfId="15242"/>
    <cellStyle name="20% - Accent5 8 40" xfId="15243"/>
    <cellStyle name="20% - Accent5 8 41" xfId="15244"/>
    <cellStyle name="20% - Accent5 8 42" xfId="15245"/>
    <cellStyle name="20% - Accent5 8 43" xfId="15246"/>
    <cellStyle name="20% - Accent5 8 44" xfId="15247"/>
    <cellStyle name="20% - Accent5 8 45" xfId="15248"/>
    <cellStyle name="20% - Accent5 8 46" xfId="15249"/>
    <cellStyle name="20% - Accent5 8 47" xfId="15250"/>
    <cellStyle name="20% - Accent5 8 48" xfId="15251"/>
    <cellStyle name="20% - Accent5 8 49" xfId="15252"/>
    <cellStyle name="20% - Accent5 8 5" xfId="15253"/>
    <cellStyle name="20% - Accent5 8 50" xfId="15254"/>
    <cellStyle name="20% - Accent5 8 51" xfId="15255"/>
    <cellStyle name="20% - Accent5 8 52" xfId="15256"/>
    <cellStyle name="20% - Accent5 8 53" xfId="15257"/>
    <cellStyle name="20% - Accent5 8 54" xfId="15258"/>
    <cellStyle name="20% - Accent5 8 55" xfId="15259"/>
    <cellStyle name="20% - Accent5 8 56" xfId="15260"/>
    <cellStyle name="20% - Accent5 8 57" xfId="15261"/>
    <cellStyle name="20% - Accent5 8 58" xfId="15262"/>
    <cellStyle name="20% - Accent5 8 59" xfId="15263"/>
    <cellStyle name="20% - Accent5 8 6" xfId="15264"/>
    <cellStyle name="20% - Accent5 8 60" xfId="15265"/>
    <cellStyle name="20% - Accent5 8 61" xfId="15266"/>
    <cellStyle name="20% - Accent5 8 62" xfId="15267"/>
    <cellStyle name="20% - Accent5 8 63" xfId="15268"/>
    <cellStyle name="20% - Accent5 8 64" xfId="15269"/>
    <cellStyle name="20% - Accent5 8 65" xfId="15270"/>
    <cellStyle name="20% - Accent5 8 66" xfId="15271"/>
    <cellStyle name="20% - Accent5 8 67" xfId="15272"/>
    <cellStyle name="20% - Accent5 8 68" xfId="15273"/>
    <cellStyle name="20% - Accent5 8 69" xfId="15274"/>
    <cellStyle name="20% - Accent5 8 7" xfId="15275"/>
    <cellStyle name="20% - Accent5 8 70" xfId="15276"/>
    <cellStyle name="20% - Accent5 8 71" xfId="15277"/>
    <cellStyle name="20% - Accent5 8 72" xfId="15278"/>
    <cellStyle name="20% - Accent5 8 73" xfId="15279"/>
    <cellStyle name="20% - Accent5 8 74" xfId="15280"/>
    <cellStyle name="20% - Accent5 8 75" xfId="15281"/>
    <cellStyle name="20% - Accent5 8 76" xfId="15282"/>
    <cellStyle name="20% - Accent5 8 77" xfId="15283"/>
    <cellStyle name="20% - Accent5 8 78" xfId="15284"/>
    <cellStyle name="20% - Accent5 8 79" xfId="15285"/>
    <cellStyle name="20% - Accent5 8 8" xfId="15286"/>
    <cellStyle name="20% - Accent5 8 80" xfId="15287"/>
    <cellStyle name="20% - Accent5 8 81" xfId="15288"/>
    <cellStyle name="20% - Accent5 8 82" xfId="15289"/>
    <cellStyle name="20% - Accent5 8 83" xfId="15290"/>
    <cellStyle name="20% - Accent5 8 84" xfId="15291"/>
    <cellStyle name="20% - Accent5 8 85" xfId="15292"/>
    <cellStyle name="20% - Accent5 8 86" xfId="15293"/>
    <cellStyle name="20% - Accent5 8 87" xfId="15294"/>
    <cellStyle name="20% - Accent5 8 88" xfId="15295"/>
    <cellStyle name="20% - Accent5 8 89" xfId="15296"/>
    <cellStyle name="20% - Accent5 8 9" xfId="15297"/>
    <cellStyle name="20% - Accent5 8 90" xfId="15298"/>
    <cellStyle name="20% - Accent5 8 91" xfId="15299"/>
    <cellStyle name="20% - Accent5 8 92" xfId="15300"/>
    <cellStyle name="20% - Accent5 8 93" xfId="15301"/>
    <cellStyle name="20% - Accent5 8 94" xfId="15302"/>
    <cellStyle name="20% - Accent5 8 95" xfId="15303"/>
    <cellStyle name="20% - Accent5 8 96" xfId="15304"/>
    <cellStyle name="20% - Accent5 8 97" xfId="15305"/>
    <cellStyle name="20% - Accent5 8 98" xfId="15306"/>
    <cellStyle name="20% - Accent5 8 99" xfId="15307"/>
    <cellStyle name="20% - Accent5 80" xfId="15308"/>
    <cellStyle name="20% - Accent5 81" xfId="15309"/>
    <cellStyle name="20% - Accent5 82" xfId="15310"/>
    <cellStyle name="20% - Accent5 83" xfId="15311"/>
    <cellStyle name="20% - Accent5 84" xfId="15312"/>
    <cellStyle name="20% - Accent5 85" xfId="15313"/>
    <cellStyle name="20% - Accent5 86" xfId="15314"/>
    <cellStyle name="20% - Accent5 87" xfId="15315"/>
    <cellStyle name="20% - Accent5 88" xfId="15316"/>
    <cellStyle name="20% - Accent5 89" xfId="15317"/>
    <cellStyle name="20% - Accent5 9" xfId="15318"/>
    <cellStyle name="20% - Accent5 9 10" xfId="15319"/>
    <cellStyle name="20% - Accent5 9 100" xfId="15320"/>
    <cellStyle name="20% - Accent5 9 101" xfId="15321"/>
    <cellStyle name="20% - Accent5 9 102" xfId="15322"/>
    <cellStyle name="20% - Accent5 9 103" xfId="15323"/>
    <cellStyle name="20% - Accent5 9 104" xfId="15324"/>
    <cellStyle name="20% - Accent5 9 105" xfId="15325"/>
    <cellStyle name="20% - Accent5 9 106" xfId="15326"/>
    <cellStyle name="20% - Accent5 9 107" xfId="15327"/>
    <cellStyle name="20% - Accent5 9 108" xfId="15328"/>
    <cellStyle name="20% - Accent5 9 109" xfId="15329"/>
    <cellStyle name="20% - Accent5 9 11" xfId="15330"/>
    <cellStyle name="20% - Accent5 9 110" xfId="15331"/>
    <cellStyle name="20% - Accent5 9 111" xfId="15332"/>
    <cellStyle name="20% - Accent5 9 112" xfId="15333"/>
    <cellStyle name="20% - Accent5 9 113" xfId="15334"/>
    <cellStyle name="20% - Accent5 9 114" xfId="15335"/>
    <cellStyle name="20% - Accent5 9 115" xfId="15336"/>
    <cellStyle name="20% - Accent5 9 12" xfId="15337"/>
    <cellStyle name="20% - Accent5 9 13" xfId="15338"/>
    <cellStyle name="20% - Accent5 9 14" xfId="15339"/>
    <cellStyle name="20% - Accent5 9 15" xfId="15340"/>
    <cellStyle name="20% - Accent5 9 16" xfId="15341"/>
    <cellStyle name="20% - Accent5 9 17" xfId="15342"/>
    <cellStyle name="20% - Accent5 9 18" xfId="15343"/>
    <cellStyle name="20% - Accent5 9 19" xfId="15344"/>
    <cellStyle name="20% - Accent5 9 2" xfId="15345"/>
    <cellStyle name="20% - Accent5 9 20" xfId="15346"/>
    <cellStyle name="20% - Accent5 9 21" xfId="15347"/>
    <cellStyle name="20% - Accent5 9 22" xfId="15348"/>
    <cellStyle name="20% - Accent5 9 23" xfId="15349"/>
    <cellStyle name="20% - Accent5 9 24" xfId="15350"/>
    <cellStyle name="20% - Accent5 9 25" xfId="15351"/>
    <cellStyle name="20% - Accent5 9 26" xfId="15352"/>
    <cellStyle name="20% - Accent5 9 27" xfId="15353"/>
    <cellStyle name="20% - Accent5 9 28" xfId="15354"/>
    <cellStyle name="20% - Accent5 9 29" xfId="15355"/>
    <cellStyle name="20% - Accent5 9 3" xfId="15356"/>
    <cellStyle name="20% - Accent5 9 30" xfId="15357"/>
    <cellStyle name="20% - Accent5 9 31" xfId="15358"/>
    <cellStyle name="20% - Accent5 9 32" xfId="15359"/>
    <cellStyle name="20% - Accent5 9 33" xfId="15360"/>
    <cellStyle name="20% - Accent5 9 34" xfId="15361"/>
    <cellStyle name="20% - Accent5 9 35" xfId="15362"/>
    <cellStyle name="20% - Accent5 9 36" xfId="15363"/>
    <cellStyle name="20% - Accent5 9 37" xfId="15364"/>
    <cellStyle name="20% - Accent5 9 38" xfId="15365"/>
    <cellStyle name="20% - Accent5 9 39" xfId="15366"/>
    <cellStyle name="20% - Accent5 9 4" xfId="15367"/>
    <cellStyle name="20% - Accent5 9 40" xfId="15368"/>
    <cellStyle name="20% - Accent5 9 41" xfId="15369"/>
    <cellStyle name="20% - Accent5 9 42" xfId="15370"/>
    <cellStyle name="20% - Accent5 9 43" xfId="15371"/>
    <cellStyle name="20% - Accent5 9 44" xfId="15372"/>
    <cellStyle name="20% - Accent5 9 45" xfId="15373"/>
    <cellStyle name="20% - Accent5 9 46" xfId="15374"/>
    <cellStyle name="20% - Accent5 9 47" xfId="15375"/>
    <cellStyle name="20% - Accent5 9 48" xfId="15376"/>
    <cellStyle name="20% - Accent5 9 49" xfId="15377"/>
    <cellStyle name="20% - Accent5 9 5" xfId="15378"/>
    <cellStyle name="20% - Accent5 9 50" xfId="15379"/>
    <cellStyle name="20% - Accent5 9 51" xfId="15380"/>
    <cellStyle name="20% - Accent5 9 52" xfId="15381"/>
    <cellStyle name="20% - Accent5 9 53" xfId="15382"/>
    <cellStyle name="20% - Accent5 9 54" xfId="15383"/>
    <cellStyle name="20% - Accent5 9 55" xfId="15384"/>
    <cellStyle name="20% - Accent5 9 56" xfId="15385"/>
    <cellStyle name="20% - Accent5 9 57" xfId="15386"/>
    <cellStyle name="20% - Accent5 9 58" xfId="15387"/>
    <cellStyle name="20% - Accent5 9 59" xfId="15388"/>
    <cellStyle name="20% - Accent5 9 6" xfId="15389"/>
    <cellStyle name="20% - Accent5 9 60" xfId="15390"/>
    <cellStyle name="20% - Accent5 9 61" xfId="15391"/>
    <cellStyle name="20% - Accent5 9 62" xfId="15392"/>
    <cellStyle name="20% - Accent5 9 63" xfId="15393"/>
    <cellStyle name="20% - Accent5 9 64" xfId="15394"/>
    <cellStyle name="20% - Accent5 9 65" xfId="15395"/>
    <cellStyle name="20% - Accent5 9 66" xfId="15396"/>
    <cellStyle name="20% - Accent5 9 67" xfId="15397"/>
    <cellStyle name="20% - Accent5 9 68" xfId="15398"/>
    <cellStyle name="20% - Accent5 9 69" xfId="15399"/>
    <cellStyle name="20% - Accent5 9 7" xfId="15400"/>
    <cellStyle name="20% - Accent5 9 70" xfId="15401"/>
    <cellStyle name="20% - Accent5 9 71" xfId="15402"/>
    <cellStyle name="20% - Accent5 9 72" xfId="15403"/>
    <cellStyle name="20% - Accent5 9 73" xfId="15404"/>
    <cellStyle name="20% - Accent5 9 74" xfId="15405"/>
    <cellStyle name="20% - Accent5 9 75" xfId="15406"/>
    <cellStyle name="20% - Accent5 9 76" xfId="15407"/>
    <cellStyle name="20% - Accent5 9 77" xfId="15408"/>
    <cellStyle name="20% - Accent5 9 78" xfId="15409"/>
    <cellStyle name="20% - Accent5 9 79" xfId="15410"/>
    <cellStyle name="20% - Accent5 9 8" xfId="15411"/>
    <cellStyle name="20% - Accent5 9 80" xfId="15412"/>
    <cellStyle name="20% - Accent5 9 81" xfId="15413"/>
    <cellStyle name="20% - Accent5 9 82" xfId="15414"/>
    <cellStyle name="20% - Accent5 9 83" xfId="15415"/>
    <cellStyle name="20% - Accent5 9 84" xfId="15416"/>
    <cellStyle name="20% - Accent5 9 85" xfId="15417"/>
    <cellStyle name="20% - Accent5 9 86" xfId="15418"/>
    <cellStyle name="20% - Accent5 9 87" xfId="15419"/>
    <cellStyle name="20% - Accent5 9 88" xfId="15420"/>
    <cellStyle name="20% - Accent5 9 89" xfId="15421"/>
    <cellStyle name="20% - Accent5 9 9" xfId="15422"/>
    <cellStyle name="20% - Accent5 9 90" xfId="15423"/>
    <cellStyle name="20% - Accent5 9 91" xfId="15424"/>
    <cellStyle name="20% - Accent5 9 92" xfId="15425"/>
    <cellStyle name="20% - Accent5 9 93" xfId="15426"/>
    <cellStyle name="20% - Accent5 9 94" xfId="15427"/>
    <cellStyle name="20% - Accent5 9 95" xfId="15428"/>
    <cellStyle name="20% - Accent5 9 96" xfId="15429"/>
    <cellStyle name="20% - Accent5 9 97" xfId="15430"/>
    <cellStyle name="20% - Accent5 9 98" xfId="15431"/>
    <cellStyle name="20% - Accent5 9 99" xfId="15432"/>
    <cellStyle name="20% - Accent5 90" xfId="15433"/>
    <cellStyle name="20% - Accent5 91" xfId="15434"/>
    <cellStyle name="20% - Accent5 92" xfId="15435"/>
    <cellStyle name="20% - Accent5 93" xfId="15436"/>
    <cellStyle name="20% - Accent5 94" xfId="15437"/>
    <cellStyle name="20% - Accent5 95" xfId="15438"/>
    <cellStyle name="20% - Accent5 96" xfId="15439"/>
    <cellStyle name="20% - Accent5 97" xfId="15440"/>
    <cellStyle name="20% - Accent5 98" xfId="15441"/>
    <cellStyle name="20% - Accent5 99" xfId="15442"/>
    <cellStyle name="20% - Accent6" xfId="40" builtinId="50" customBuiltin="1"/>
    <cellStyle name="20% - Accent6 10" xfId="15443"/>
    <cellStyle name="20% - Accent6 10 10" xfId="15444"/>
    <cellStyle name="20% - Accent6 10 100" xfId="15445"/>
    <cellStyle name="20% - Accent6 10 101" xfId="15446"/>
    <cellStyle name="20% - Accent6 10 102" xfId="15447"/>
    <cellStyle name="20% - Accent6 10 103" xfId="15448"/>
    <cellStyle name="20% - Accent6 10 104" xfId="15449"/>
    <cellStyle name="20% - Accent6 10 105" xfId="15450"/>
    <cellStyle name="20% - Accent6 10 106" xfId="15451"/>
    <cellStyle name="20% - Accent6 10 107" xfId="15452"/>
    <cellStyle name="20% - Accent6 10 108" xfId="15453"/>
    <cellStyle name="20% - Accent6 10 109" xfId="15454"/>
    <cellStyle name="20% - Accent6 10 11" xfId="15455"/>
    <cellStyle name="20% - Accent6 10 110" xfId="15456"/>
    <cellStyle name="20% - Accent6 10 111" xfId="15457"/>
    <cellStyle name="20% - Accent6 10 112" xfId="15458"/>
    <cellStyle name="20% - Accent6 10 113" xfId="15459"/>
    <cellStyle name="20% - Accent6 10 114" xfId="15460"/>
    <cellStyle name="20% - Accent6 10 115" xfId="15461"/>
    <cellStyle name="20% - Accent6 10 12" xfId="15462"/>
    <cellStyle name="20% - Accent6 10 13" xfId="15463"/>
    <cellStyle name="20% - Accent6 10 14" xfId="15464"/>
    <cellStyle name="20% - Accent6 10 15" xfId="15465"/>
    <cellStyle name="20% - Accent6 10 16" xfId="15466"/>
    <cellStyle name="20% - Accent6 10 17" xfId="15467"/>
    <cellStyle name="20% - Accent6 10 18" xfId="15468"/>
    <cellStyle name="20% - Accent6 10 19" xfId="15469"/>
    <cellStyle name="20% - Accent6 10 2" xfId="15470"/>
    <cellStyle name="20% - Accent6 10 20" xfId="15471"/>
    <cellStyle name="20% - Accent6 10 21" xfId="15472"/>
    <cellStyle name="20% - Accent6 10 22" xfId="15473"/>
    <cellStyle name="20% - Accent6 10 23" xfId="15474"/>
    <cellStyle name="20% - Accent6 10 24" xfId="15475"/>
    <cellStyle name="20% - Accent6 10 25" xfId="15476"/>
    <cellStyle name="20% - Accent6 10 26" xfId="15477"/>
    <cellStyle name="20% - Accent6 10 27" xfId="15478"/>
    <cellStyle name="20% - Accent6 10 28" xfId="15479"/>
    <cellStyle name="20% - Accent6 10 29" xfId="15480"/>
    <cellStyle name="20% - Accent6 10 3" xfId="15481"/>
    <cellStyle name="20% - Accent6 10 30" xfId="15482"/>
    <cellStyle name="20% - Accent6 10 31" xfId="15483"/>
    <cellStyle name="20% - Accent6 10 32" xfId="15484"/>
    <cellStyle name="20% - Accent6 10 33" xfId="15485"/>
    <cellStyle name="20% - Accent6 10 34" xfId="15486"/>
    <cellStyle name="20% - Accent6 10 35" xfId="15487"/>
    <cellStyle name="20% - Accent6 10 36" xfId="15488"/>
    <cellStyle name="20% - Accent6 10 37" xfId="15489"/>
    <cellStyle name="20% - Accent6 10 38" xfId="15490"/>
    <cellStyle name="20% - Accent6 10 39" xfId="15491"/>
    <cellStyle name="20% - Accent6 10 4" xfId="15492"/>
    <cellStyle name="20% - Accent6 10 40" xfId="15493"/>
    <cellStyle name="20% - Accent6 10 41" xfId="15494"/>
    <cellStyle name="20% - Accent6 10 42" xfId="15495"/>
    <cellStyle name="20% - Accent6 10 43" xfId="15496"/>
    <cellStyle name="20% - Accent6 10 44" xfId="15497"/>
    <cellStyle name="20% - Accent6 10 45" xfId="15498"/>
    <cellStyle name="20% - Accent6 10 46" xfId="15499"/>
    <cellStyle name="20% - Accent6 10 47" xfId="15500"/>
    <cellStyle name="20% - Accent6 10 48" xfId="15501"/>
    <cellStyle name="20% - Accent6 10 49" xfId="15502"/>
    <cellStyle name="20% - Accent6 10 5" xfId="15503"/>
    <cellStyle name="20% - Accent6 10 50" xfId="15504"/>
    <cellStyle name="20% - Accent6 10 51" xfId="15505"/>
    <cellStyle name="20% - Accent6 10 52" xfId="15506"/>
    <cellStyle name="20% - Accent6 10 53" xfId="15507"/>
    <cellStyle name="20% - Accent6 10 54" xfId="15508"/>
    <cellStyle name="20% - Accent6 10 55" xfId="15509"/>
    <cellStyle name="20% - Accent6 10 56" xfId="15510"/>
    <cellStyle name="20% - Accent6 10 57" xfId="15511"/>
    <cellStyle name="20% - Accent6 10 58" xfId="15512"/>
    <cellStyle name="20% - Accent6 10 59" xfId="15513"/>
    <cellStyle name="20% - Accent6 10 6" xfId="15514"/>
    <cellStyle name="20% - Accent6 10 60" xfId="15515"/>
    <cellStyle name="20% - Accent6 10 61" xfId="15516"/>
    <cellStyle name="20% - Accent6 10 62" xfId="15517"/>
    <cellStyle name="20% - Accent6 10 63" xfId="15518"/>
    <cellStyle name="20% - Accent6 10 64" xfId="15519"/>
    <cellStyle name="20% - Accent6 10 65" xfId="15520"/>
    <cellStyle name="20% - Accent6 10 66" xfId="15521"/>
    <cellStyle name="20% - Accent6 10 67" xfId="15522"/>
    <cellStyle name="20% - Accent6 10 68" xfId="15523"/>
    <cellStyle name="20% - Accent6 10 69" xfId="15524"/>
    <cellStyle name="20% - Accent6 10 7" xfId="15525"/>
    <cellStyle name="20% - Accent6 10 70" xfId="15526"/>
    <cellStyle name="20% - Accent6 10 71" xfId="15527"/>
    <cellStyle name="20% - Accent6 10 72" xfId="15528"/>
    <cellStyle name="20% - Accent6 10 73" xfId="15529"/>
    <cellStyle name="20% - Accent6 10 74" xfId="15530"/>
    <cellStyle name="20% - Accent6 10 75" xfId="15531"/>
    <cellStyle name="20% - Accent6 10 76" xfId="15532"/>
    <cellStyle name="20% - Accent6 10 77" xfId="15533"/>
    <cellStyle name="20% - Accent6 10 78" xfId="15534"/>
    <cellStyle name="20% - Accent6 10 79" xfId="15535"/>
    <cellStyle name="20% - Accent6 10 8" xfId="15536"/>
    <cellStyle name="20% - Accent6 10 80" xfId="15537"/>
    <cellStyle name="20% - Accent6 10 81" xfId="15538"/>
    <cellStyle name="20% - Accent6 10 82" xfId="15539"/>
    <cellStyle name="20% - Accent6 10 83" xfId="15540"/>
    <cellStyle name="20% - Accent6 10 84" xfId="15541"/>
    <cellStyle name="20% - Accent6 10 85" xfId="15542"/>
    <cellStyle name="20% - Accent6 10 86" xfId="15543"/>
    <cellStyle name="20% - Accent6 10 87" xfId="15544"/>
    <cellStyle name="20% - Accent6 10 88" xfId="15545"/>
    <cellStyle name="20% - Accent6 10 89" xfId="15546"/>
    <cellStyle name="20% - Accent6 10 9" xfId="15547"/>
    <cellStyle name="20% - Accent6 10 90" xfId="15548"/>
    <cellStyle name="20% - Accent6 10 91" xfId="15549"/>
    <cellStyle name="20% - Accent6 10 92" xfId="15550"/>
    <cellStyle name="20% - Accent6 10 93" xfId="15551"/>
    <cellStyle name="20% - Accent6 10 94" xfId="15552"/>
    <cellStyle name="20% - Accent6 10 95" xfId="15553"/>
    <cellStyle name="20% - Accent6 10 96" xfId="15554"/>
    <cellStyle name="20% - Accent6 10 97" xfId="15555"/>
    <cellStyle name="20% - Accent6 10 98" xfId="15556"/>
    <cellStyle name="20% - Accent6 10 99" xfId="15557"/>
    <cellStyle name="20% - Accent6 100" xfId="15558"/>
    <cellStyle name="20% - Accent6 101" xfId="15559"/>
    <cellStyle name="20% - Accent6 102" xfId="15560"/>
    <cellStyle name="20% - Accent6 103" xfId="15561"/>
    <cellStyle name="20% - Accent6 104" xfId="15562"/>
    <cellStyle name="20% - Accent6 105" xfId="15563"/>
    <cellStyle name="20% - Accent6 106" xfId="15564"/>
    <cellStyle name="20% - Accent6 107" xfId="15565"/>
    <cellStyle name="20% - Accent6 108" xfId="15566"/>
    <cellStyle name="20% - Accent6 109" xfId="15567"/>
    <cellStyle name="20% - Accent6 11" xfId="15568"/>
    <cellStyle name="20% - Accent6 11 10" xfId="15569"/>
    <cellStyle name="20% - Accent6 11 100" xfId="15570"/>
    <cellStyle name="20% - Accent6 11 101" xfId="15571"/>
    <cellStyle name="20% - Accent6 11 102" xfId="15572"/>
    <cellStyle name="20% - Accent6 11 103" xfId="15573"/>
    <cellStyle name="20% - Accent6 11 104" xfId="15574"/>
    <cellStyle name="20% - Accent6 11 105" xfId="15575"/>
    <cellStyle name="20% - Accent6 11 106" xfId="15576"/>
    <cellStyle name="20% - Accent6 11 107" xfId="15577"/>
    <cellStyle name="20% - Accent6 11 108" xfId="15578"/>
    <cellStyle name="20% - Accent6 11 109" xfId="15579"/>
    <cellStyle name="20% - Accent6 11 11" xfId="15580"/>
    <cellStyle name="20% - Accent6 11 110" xfId="15581"/>
    <cellStyle name="20% - Accent6 11 111" xfId="15582"/>
    <cellStyle name="20% - Accent6 11 112" xfId="15583"/>
    <cellStyle name="20% - Accent6 11 113" xfId="15584"/>
    <cellStyle name="20% - Accent6 11 114" xfId="15585"/>
    <cellStyle name="20% - Accent6 11 115" xfId="15586"/>
    <cellStyle name="20% - Accent6 11 12" xfId="15587"/>
    <cellStyle name="20% - Accent6 11 13" xfId="15588"/>
    <cellStyle name="20% - Accent6 11 14" xfId="15589"/>
    <cellStyle name="20% - Accent6 11 15" xfId="15590"/>
    <cellStyle name="20% - Accent6 11 16" xfId="15591"/>
    <cellStyle name="20% - Accent6 11 17" xfId="15592"/>
    <cellStyle name="20% - Accent6 11 18" xfId="15593"/>
    <cellStyle name="20% - Accent6 11 19" xfId="15594"/>
    <cellStyle name="20% - Accent6 11 2" xfId="15595"/>
    <cellStyle name="20% - Accent6 11 20" xfId="15596"/>
    <cellStyle name="20% - Accent6 11 21" xfId="15597"/>
    <cellStyle name="20% - Accent6 11 22" xfId="15598"/>
    <cellStyle name="20% - Accent6 11 23" xfId="15599"/>
    <cellStyle name="20% - Accent6 11 24" xfId="15600"/>
    <cellStyle name="20% - Accent6 11 25" xfId="15601"/>
    <cellStyle name="20% - Accent6 11 26" xfId="15602"/>
    <cellStyle name="20% - Accent6 11 27" xfId="15603"/>
    <cellStyle name="20% - Accent6 11 28" xfId="15604"/>
    <cellStyle name="20% - Accent6 11 29" xfId="15605"/>
    <cellStyle name="20% - Accent6 11 3" xfId="15606"/>
    <cellStyle name="20% - Accent6 11 30" xfId="15607"/>
    <cellStyle name="20% - Accent6 11 31" xfId="15608"/>
    <cellStyle name="20% - Accent6 11 32" xfId="15609"/>
    <cellStyle name="20% - Accent6 11 33" xfId="15610"/>
    <cellStyle name="20% - Accent6 11 34" xfId="15611"/>
    <cellStyle name="20% - Accent6 11 35" xfId="15612"/>
    <cellStyle name="20% - Accent6 11 36" xfId="15613"/>
    <cellStyle name="20% - Accent6 11 37" xfId="15614"/>
    <cellStyle name="20% - Accent6 11 38" xfId="15615"/>
    <cellStyle name="20% - Accent6 11 39" xfId="15616"/>
    <cellStyle name="20% - Accent6 11 4" xfId="15617"/>
    <cellStyle name="20% - Accent6 11 40" xfId="15618"/>
    <cellStyle name="20% - Accent6 11 41" xfId="15619"/>
    <cellStyle name="20% - Accent6 11 42" xfId="15620"/>
    <cellStyle name="20% - Accent6 11 43" xfId="15621"/>
    <cellStyle name="20% - Accent6 11 44" xfId="15622"/>
    <cellStyle name="20% - Accent6 11 45" xfId="15623"/>
    <cellStyle name="20% - Accent6 11 46" xfId="15624"/>
    <cellStyle name="20% - Accent6 11 47" xfId="15625"/>
    <cellStyle name="20% - Accent6 11 48" xfId="15626"/>
    <cellStyle name="20% - Accent6 11 49" xfId="15627"/>
    <cellStyle name="20% - Accent6 11 5" xfId="15628"/>
    <cellStyle name="20% - Accent6 11 50" xfId="15629"/>
    <cellStyle name="20% - Accent6 11 51" xfId="15630"/>
    <cellStyle name="20% - Accent6 11 52" xfId="15631"/>
    <cellStyle name="20% - Accent6 11 53" xfId="15632"/>
    <cellStyle name="20% - Accent6 11 54" xfId="15633"/>
    <cellStyle name="20% - Accent6 11 55" xfId="15634"/>
    <cellStyle name="20% - Accent6 11 56" xfId="15635"/>
    <cellStyle name="20% - Accent6 11 57" xfId="15636"/>
    <cellStyle name="20% - Accent6 11 58" xfId="15637"/>
    <cellStyle name="20% - Accent6 11 59" xfId="15638"/>
    <cellStyle name="20% - Accent6 11 6" xfId="15639"/>
    <cellStyle name="20% - Accent6 11 60" xfId="15640"/>
    <cellStyle name="20% - Accent6 11 61" xfId="15641"/>
    <cellStyle name="20% - Accent6 11 62" xfId="15642"/>
    <cellStyle name="20% - Accent6 11 63" xfId="15643"/>
    <cellStyle name="20% - Accent6 11 64" xfId="15644"/>
    <cellStyle name="20% - Accent6 11 65" xfId="15645"/>
    <cellStyle name="20% - Accent6 11 66" xfId="15646"/>
    <cellStyle name="20% - Accent6 11 67" xfId="15647"/>
    <cellStyle name="20% - Accent6 11 68" xfId="15648"/>
    <cellStyle name="20% - Accent6 11 69" xfId="15649"/>
    <cellStyle name="20% - Accent6 11 7" xfId="15650"/>
    <cellStyle name="20% - Accent6 11 70" xfId="15651"/>
    <cellStyle name="20% - Accent6 11 71" xfId="15652"/>
    <cellStyle name="20% - Accent6 11 72" xfId="15653"/>
    <cellStyle name="20% - Accent6 11 73" xfId="15654"/>
    <cellStyle name="20% - Accent6 11 74" xfId="15655"/>
    <cellStyle name="20% - Accent6 11 75" xfId="15656"/>
    <cellStyle name="20% - Accent6 11 76" xfId="15657"/>
    <cellStyle name="20% - Accent6 11 77" xfId="15658"/>
    <cellStyle name="20% - Accent6 11 78" xfId="15659"/>
    <cellStyle name="20% - Accent6 11 79" xfId="15660"/>
    <cellStyle name="20% - Accent6 11 8" xfId="15661"/>
    <cellStyle name="20% - Accent6 11 80" xfId="15662"/>
    <cellStyle name="20% - Accent6 11 81" xfId="15663"/>
    <cellStyle name="20% - Accent6 11 82" xfId="15664"/>
    <cellStyle name="20% - Accent6 11 83" xfId="15665"/>
    <cellStyle name="20% - Accent6 11 84" xfId="15666"/>
    <cellStyle name="20% - Accent6 11 85" xfId="15667"/>
    <cellStyle name="20% - Accent6 11 86" xfId="15668"/>
    <cellStyle name="20% - Accent6 11 87" xfId="15669"/>
    <cellStyle name="20% - Accent6 11 88" xfId="15670"/>
    <cellStyle name="20% - Accent6 11 89" xfId="15671"/>
    <cellStyle name="20% - Accent6 11 9" xfId="15672"/>
    <cellStyle name="20% - Accent6 11 90" xfId="15673"/>
    <cellStyle name="20% - Accent6 11 91" xfId="15674"/>
    <cellStyle name="20% - Accent6 11 92" xfId="15675"/>
    <cellStyle name="20% - Accent6 11 93" xfId="15676"/>
    <cellStyle name="20% - Accent6 11 94" xfId="15677"/>
    <cellStyle name="20% - Accent6 11 95" xfId="15678"/>
    <cellStyle name="20% - Accent6 11 96" xfId="15679"/>
    <cellStyle name="20% - Accent6 11 97" xfId="15680"/>
    <cellStyle name="20% - Accent6 11 98" xfId="15681"/>
    <cellStyle name="20% - Accent6 11 99" xfId="15682"/>
    <cellStyle name="20% - Accent6 110" xfId="15683"/>
    <cellStyle name="20% - Accent6 111" xfId="15684"/>
    <cellStyle name="20% - Accent6 112" xfId="15685"/>
    <cellStyle name="20% - Accent6 113" xfId="15686"/>
    <cellStyle name="20% - Accent6 114" xfId="15687"/>
    <cellStyle name="20% - Accent6 115" xfId="15688"/>
    <cellStyle name="20% - Accent6 116" xfId="15689"/>
    <cellStyle name="20% - Accent6 117" xfId="15690"/>
    <cellStyle name="20% - Accent6 118" xfId="15691"/>
    <cellStyle name="20% - Accent6 119" xfId="15692"/>
    <cellStyle name="20% - Accent6 12" xfId="15693"/>
    <cellStyle name="20% - Accent6 12 10" xfId="15694"/>
    <cellStyle name="20% - Accent6 12 100" xfId="15695"/>
    <cellStyle name="20% - Accent6 12 101" xfId="15696"/>
    <cellStyle name="20% - Accent6 12 102" xfId="15697"/>
    <cellStyle name="20% - Accent6 12 103" xfId="15698"/>
    <cellStyle name="20% - Accent6 12 104" xfId="15699"/>
    <cellStyle name="20% - Accent6 12 105" xfId="15700"/>
    <cellStyle name="20% - Accent6 12 106" xfId="15701"/>
    <cellStyle name="20% - Accent6 12 107" xfId="15702"/>
    <cellStyle name="20% - Accent6 12 108" xfId="15703"/>
    <cellStyle name="20% - Accent6 12 109" xfId="15704"/>
    <cellStyle name="20% - Accent6 12 11" xfId="15705"/>
    <cellStyle name="20% - Accent6 12 110" xfId="15706"/>
    <cellStyle name="20% - Accent6 12 111" xfId="15707"/>
    <cellStyle name="20% - Accent6 12 112" xfId="15708"/>
    <cellStyle name="20% - Accent6 12 113" xfId="15709"/>
    <cellStyle name="20% - Accent6 12 114" xfId="15710"/>
    <cellStyle name="20% - Accent6 12 115" xfId="15711"/>
    <cellStyle name="20% - Accent6 12 12" xfId="15712"/>
    <cellStyle name="20% - Accent6 12 13" xfId="15713"/>
    <cellStyle name="20% - Accent6 12 14" xfId="15714"/>
    <cellStyle name="20% - Accent6 12 15" xfId="15715"/>
    <cellStyle name="20% - Accent6 12 16" xfId="15716"/>
    <cellStyle name="20% - Accent6 12 17" xfId="15717"/>
    <cellStyle name="20% - Accent6 12 18" xfId="15718"/>
    <cellStyle name="20% - Accent6 12 19" xfId="15719"/>
    <cellStyle name="20% - Accent6 12 2" xfId="15720"/>
    <cellStyle name="20% - Accent6 12 20" xfId="15721"/>
    <cellStyle name="20% - Accent6 12 21" xfId="15722"/>
    <cellStyle name="20% - Accent6 12 22" xfId="15723"/>
    <cellStyle name="20% - Accent6 12 23" xfId="15724"/>
    <cellStyle name="20% - Accent6 12 24" xfId="15725"/>
    <cellStyle name="20% - Accent6 12 25" xfId="15726"/>
    <cellStyle name="20% - Accent6 12 26" xfId="15727"/>
    <cellStyle name="20% - Accent6 12 27" xfId="15728"/>
    <cellStyle name="20% - Accent6 12 28" xfId="15729"/>
    <cellStyle name="20% - Accent6 12 29" xfId="15730"/>
    <cellStyle name="20% - Accent6 12 3" xfId="15731"/>
    <cellStyle name="20% - Accent6 12 30" xfId="15732"/>
    <cellStyle name="20% - Accent6 12 31" xfId="15733"/>
    <cellStyle name="20% - Accent6 12 32" xfId="15734"/>
    <cellStyle name="20% - Accent6 12 33" xfId="15735"/>
    <cellStyle name="20% - Accent6 12 34" xfId="15736"/>
    <cellStyle name="20% - Accent6 12 35" xfId="15737"/>
    <cellStyle name="20% - Accent6 12 36" xfId="15738"/>
    <cellStyle name="20% - Accent6 12 37" xfId="15739"/>
    <cellStyle name="20% - Accent6 12 38" xfId="15740"/>
    <cellStyle name="20% - Accent6 12 39" xfId="15741"/>
    <cellStyle name="20% - Accent6 12 4" xfId="15742"/>
    <cellStyle name="20% - Accent6 12 40" xfId="15743"/>
    <cellStyle name="20% - Accent6 12 41" xfId="15744"/>
    <cellStyle name="20% - Accent6 12 42" xfId="15745"/>
    <cellStyle name="20% - Accent6 12 43" xfId="15746"/>
    <cellStyle name="20% - Accent6 12 44" xfId="15747"/>
    <cellStyle name="20% - Accent6 12 45" xfId="15748"/>
    <cellStyle name="20% - Accent6 12 46" xfId="15749"/>
    <cellStyle name="20% - Accent6 12 47" xfId="15750"/>
    <cellStyle name="20% - Accent6 12 48" xfId="15751"/>
    <cellStyle name="20% - Accent6 12 49" xfId="15752"/>
    <cellStyle name="20% - Accent6 12 5" xfId="15753"/>
    <cellStyle name="20% - Accent6 12 50" xfId="15754"/>
    <cellStyle name="20% - Accent6 12 51" xfId="15755"/>
    <cellStyle name="20% - Accent6 12 52" xfId="15756"/>
    <cellStyle name="20% - Accent6 12 53" xfId="15757"/>
    <cellStyle name="20% - Accent6 12 54" xfId="15758"/>
    <cellStyle name="20% - Accent6 12 55" xfId="15759"/>
    <cellStyle name="20% - Accent6 12 56" xfId="15760"/>
    <cellStyle name="20% - Accent6 12 57" xfId="15761"/>
    <cellStyle name="20% - Accent6 12 58" xfId="15762"/>
    <cellStyle name="20% - Accent6 12 59" xfId="15763"/>
    <cellStyle name="20% - Accent6 12 6" xfId="15764"/>
    <cellStyle name="20% - Accent6 12 60" xfId="15765"/>
    <cellStyle name="20% - Accent6 12 61" xfId="15766"/>
    <cellStyle name="20% - Accent6 12 62" xfId="15767"/>
    <cellStyle name="20% - Accent6 12 63" xfId="15768"/>
    <cellStyle name="20% - Accent6 12 64" xfId="15769"/>
    <cellStyle name="20% - Accent6 12 65" xfId="15770"/>
    <cellStyle name="20% - Accent6 12 66" xfId="15771"/>
    <cellStyle name="20% - Accent6 12 67" xfId="15772"/>
    <cellStyle name="20% - Accent6 12 68" xfId="15773"/>
    <cellStyle name="20% - Accent6 12 69" xfId="15774"/>
    <cellStyle name="20% - Accent6 12 7" xfId="15775"/>
    <cellStyle name="20% - Accent6 12 70" xfId="15776"/>
    <cellStyle name="20% - Accent6 12 71" xfId="15777"/>
    <cellStyle name="20% - Accent6 12 72" xfId="15778"/>
    <cellStyle name="20% - Accent6 12 73" xfId="15779"/>
    <cellStyle name="20% - Accent6 12 74" xfId="15780"/>
    <cellStyle name="20% - Accent6 12 75" xfId="15781"/>
    <cellStyle name="20% - Accent6 12 76" xfId="15782"/>
    <cellStyle name="20% - Accent6 12 77" xfId="15783"/>
    <cellStyle name="20% - Accent6 12 78" xfId="15784"/>
    <cellStyle name="20% - Accent6 12 79" xfId="15785"/>
    <cellStyle name="20% - Accent6 12 8" xfId="15786"/>
    <cellStyle name="20% - Accent6 12 80" xfId="15787"/>
    <cellStyle name="20% - Accent6 12 81" xfId="15788"/>
    <cellStyle name="20% - Accent6 12 82" xfId="15789"/>
    <cellStyle name="20% - Accent6 12 83" xfId="15790"/>
    <cellStyle name="20% - Accent6 12 84" xfId="15791"/>
    <cellStyle name="20% - Accent6 12 85" xfId="15792"/>
    <cellStyle name="20% - Accent6 12 86" xfId="15793"/>
    <cellStyle name="20% - Accent6 12 87" xfId="15794"/>
    <cellStyle name="20% - Accent6 12 88" xfId="15795"/>
    <cellStyle name="20% - Accent6 12 89" xfId="15796"/>
    <cellStyle name="20% - Accent6 12 9" xfId="15797"/>
    <cellStyle name="20% - Accent6 12 90" xfId="15798"/>
    <cellStyle name="20% - Accent6 12 91" xfId="15799"/>
    <cellStyle name="20% - Accent6 12 92" xfId="15800"/>
    <cellStyle name="20% - Accent6 12 93" xfId="15801"/>
    <cellStyle name="20% - Accent6 12 94" xfId="15802"/>
    <cellStyle name="20% - Accent6 12 95" xfId="15803"/>
    <cellStyle name="20% - Accent6 12 96" xfId="15804"/>
    <cellStyle name="20% - Accent6 12 97" xfId="15805"/>
    <cellStyle name="20% - Accent6 12 98" xfId="15806"/>
    <cellStyle name="20% - Accent6 12 99" xfId="15807"/>
    <cellStyle name="20% - Accent6 120" xfId="15808"/>
    <cellStyle name="20% - Accent6 121" xfId="15809"/>
    <cellStyle name="20% - Accent6 122" xfId="15810"/>
    <cellStyle name="20% - Accent6 123" xfId="15811"/>
    <cellStyle name="20% - Accent6 124" xfId="15812"/>
    <cellStyle name="20% - Accent6 125" xfId="15813"/>
    <cellStyle name="20% - Accent6 126" xfId="15814"/>
    <cellStyle name="20% - Accent6 127" xfId="15815"/>
    <cellStyle name="20% - Accent6 128" xfId="15816"/>
    <cellStyle name="20% - Accent6 129" xfId="15817"/>
    <cellStyle name="20% - Accent6 13" xfId="15818"/>
    <cellStyle name="20% - Accent6 13 10" xfId="15819"/>
    <cellStyle name="20% - Accent6 13 100" xfId="15820"/>
    <cellStyle name="20% - Accent6 13 101" xfId="15821"/>
    <cellStyle name="20% - Accent6 13 102" xfId="15822"/>
    <cellStyle name="20% - Accent6 13 103" xfId="15823"/>
    <cellStyle name="20% - Accent6 13 104" xfId="15824"/>
    <cellStyle name="20% - Accent6 13 105" xfId="15825"/>
    <cellStyle name="20% - Accent6 13 106" xfId="15826"/>
    <cellStyle name="20% - Accent6 13 107" xfId="15827"/>
    <cellStyle name="20% - Accent6 13 108" xfId="15828"/>
    <cellStyle name="20% - Accent6 13 109" xfId="15829"/>
    <cellStyle name="20% - Accent6 13 11" xfId="15830"/>
    <cellStyle name="20% - Accent6 13 110" xfId="15831"/>
    <cellStyle name="20% - Accent6 13 111" xfId="15832"/>
    <cellStyle name="20% - Accent6 13 112" xfId="15833"/>
    <cellStyle name="20% - Accent6 13 113" xfId="15834"/>
    <cellStyle name="20% - Accent6 13 114" xfId="15835"/>
    <cellStyle name="20% - Accent6 13 115" xfId="15836"/>
    <cellStyle name="20% - Accent6 13 12" xfId="15837"/>
    <cellStyle name="20% - Accent6 13 13" xfId="15838"/>
    <cellStyle name="20% - Accent6 13 14" xfId="15839"/>
    <cellStyle name="20% - Accent6 13 15" xfId="15840"/>
    <cellStyle name="20% - Accent6 13 16" xfId="15841"/>
    <cellStyle name="20% - Accent6 13 17" xfId="15842"/>
    <cellStyle name="20% - Accent6 13 18" xfId="15843"/>
    <cellStyle name="20% - Accent6 13 19" xfId="15844"/>
    <cellStyle name="20% - Accent6 13 2" xfId="15845"/>
    <cellStyle name="20% - Accent6 13 20" xfId="15846"/>
    <cellStyle name="20% - Accent6 13 21" xfId="15847"/>
    <cellStyle name="20% - Accent6 13 22" xfId="15848"/>
    <cellStyle name="20% - Accent6 13 23" xfId="15849"/>
    <cellStyle name="20% - Accent6 13 24" xfId="15850"/>
    <cellStyle name="20% - Accent6 13 25" xfId="15851"/>
    <cellStyle name="20% - Accent6 13 26" xfId="15852"/>
    <cellStyle name="20% - Accent6 13 27" xfId="15853"/>
    <cellStyle name="20% - Accent6 13 28" xfId="15854"/>
    <cellStyle name="20% - Accent6 13 29" xfId="15855"/>
    <cellStyle name="20% - Accent6 13 3" xfId="15856"/>
    <cellStyle name="20% - Accent6 13 30" xfId="15857"/>
    <cellStyle name="20% - Accent6 13 31" xfId="15858"/>
    <cellStyle name="20% - Accent6 13 32" xfId="15859"/>
    <cellStyle name="20% - Accent6 13 33" xfId="15860"/>
    <cellStyle name="20% - Accent6 13 34" xfId="15861"/>
    <cellStyle name="20% - Accent6 13 35" xfId="15862"/>
    <cellStyle name="20% - Accent6 13 36" xfId="15863"/>
    <cellStyle name="20% - Accent6 13 37" xfId="15864"/>
    <cellStyle name="20% - Accent6 13 38" xfId="15865"/>
    <cellStyle name="20% - Accent6 13 39" xfId="15866"/>
    <cellStyle name="20% - Accent6 13 4" xfId="15867"/>
    <cellStyle name="20% - Accent6 13 40" xfId="15868"/>
    <cellStyle name="20% - Accent6 13 41" xfId="15869"/>
    <cellStyle name="20% - Accent6 13 42" xfId="15870"/>
    <cellStyle name="20% - Accent6 13 43" xfId="15871"/>
    <cellStyle name="20% - Accent6 13 44" xfId="15872"/>
    <cellStyle name="20% - Accent6 13 45" xfId="15873"/>
    <cellStyle name="20% - Accent6 13 46" xfId="15874"/>
    <cellStyle name="20% - Accent6 13 47" xfId="15875"/>
    <cellStyle name="20% - Accent6 13 48" xfId="15876"/>
    <cellStyle name="20% - Accent6 13 49" xfId="15877"/>
    <cellStyle name="20% - Accent6 13 5" xfId="15878"/>
    <cellStyle name="20% - Accent6 13 50" xfId="15879"/>
    <cellStyle name="20% - Accent6 13 51" xfId="15880"/>
    <cellStyle name="20% - Accent6 13 52" xfId="15881"/>
    <cellStyle name="20% - Accent6 13 53" xfId="15882"/>
    <cellStyle name="20% - Accent6 13 54" xfId="15883"/>
    <cellStyle name="20% - Accent6 13 55" xfId="15884"/>
    <cellStyle name="20% - Accent6 13 56" xfId="15885"/>
    <cellStyle name="20% - Accent6 13 57" xfId="15886"/>
    <cellStyle name="20% - Accent6 13 58" xfId="15887"/>
    <cellStyle name="20% - Accent6 13 59" xfId="15888"/>
    <cellStyle name="20% - Accent6 13 6" xfId="15889"/>
    <cellStyle name="20% - Accent6 13 60" xfId="15890"/>
    <cellStyle name="20% - Accent6 13 61" xfId="15891"/>
    <cellStyle name="20% - Accent6 13 62" xfId="15892"/>
    <cellStyle name="20% - Accent6 13 63" xfId="15893"/>
    <cellStyle name="20% - Accent6 13 64" xfId="15894"/>
    <cellStyle name="20% - Accent6 13 65" xfId="15895"/>
    <cellStyle name="20% - Accent6 13 66" xfId="15896"/>
    <cellStyle name="20% - Accent6 13 67" xfId="15897"/>
    <cellStyle name="20% - Accent6 13 68" xfId="15898"/>
    <cellStyle name="20% - Accent6 13 69" xfId="15899"/>
    <cellStyle name="20% - Accent6 13 7" xfId="15900"/>
    <cellStyle name="20% - Accent6 13 70" xfId="15901"/>
    <cellStyle name="20% - Accent6 13 71" xfId="15902"/>
    <cellStyle name="20% - Accent6 13 72" xfId="15903"/>
    <cellStyle name="20% - Accent6 13 73" xfId="15904"/>
    <cellStyle name="20% - Accent6 13 74" xfId="15905"/>
    <cellStyle name="20% - Accent6 13 75" xfId="15906"/>
    <cellStyle name="20% - Accent6 13 76" xfId="15907"/>
    <cellStyle name="20% - Accent6 13 77" xfId="15908"/>
    <cellStyle name="20% - Accent6 13 78" xfId="15909"/>
    <cellStyle name="20% - Accent6 13 79" xfId="15910"/>
    <cellStyle name="20% - Accent6 13 8" xfId="15911"/>
    <cellStyle name="20% - Accent6 13 80" xfId="15912"/>
    <cellStyle name="20% - Accent6 13 81" xfId="15913"/>
    <cellStyle name="20% - Accent6 13 82" xfId="15914"/>
    <cellStyle name="20% - Accent6 13 83" xfId="15915"/>
    <cellStyle name="20% - Accent6 13 84" xfId="15916"/>
    <cellStyle name="20% - Accent6 13 85" xfId="15917"/>
    <cellStyle name="20% - Accent6 13 86" xfId="15918"/>
    <cellStyle name="20% - Accent6 13 87" xfId="15919"/>
    <cellStyle name="20% - Accent6 13 88" xfId="15920"/>
    <cellStyle name="20% - Accent6 13 89" xfId="15921"/>
    <cellStyle name="20% - Accent6 13 9" xfId="15922"/>
    <cellStyle name="20% - Accent6 13 90" xfId="15923"/>
    <cellStyle name="20% - Accent6 13 91" xfId="15924"/>
    <cellStyle name="20% - Accent6 13 92" xfId="15925"/>
    <cellStyle name="20% - Accent6 13 93" xfId="15926"/>
    <cellStyle name="20% - Accent6 13 94" xfId="15927"/>
    <cellStyle name="20% - Accent6 13 95" xfId="15928"/>
    <cellStyle name="20% - Accent6 13 96" xfId="15929"/>
    <cellStyle name="20% - Accent6 13 97" xfId="15930"/>
    <cellStyle name="20% - Accent6 13 98" xfId="15931"/>
    <cellStyle name="20% - Accent6 13 99" xfId="15932"/>
    <cellStyle name="20% - Accent6 130" xfId="15933"/>
    <cellStyle name="20% - Accent6 131" xfId="15934"/>
    <cellStyle name="20% - Accent6 132" xfId="15935"/>
    <cellStyle name="20% - Accent6 133" xfId="15936"/>
    <cellStyle name="20% - Accent6 134" xfId="15937"/>
    <cellStyle name="20% - Accent6 135" xfId="15938"/>
    <cellStyle name="20% - Accent6 136" xfId="15939"/>
    <cellStyle name="20% - Accent6 137" xfId="15940"/>
    <cellStyle name="20% - Accent6 138" xfId="15941"/>
    <cellStyle name="20% - Accent6 139" xfId="15942"/>
    <cellStyle name="20% - Accent6 14" xfId="15943"/>
    <cellStyle name="20% - Accent6 14 10" xfId="15944"/>
    <cellStyle name="20% - Accent6 14 100" xfId="15945"/>
    <cellStyle name="20% - Accent6 14 101" xfId="15946"/>
    <cellStyle name="20% - Accent6 14 102" xfId="15947"/>
    <cellStyle name="20% - Accent6 14 103" xfId="15948"/>
    <cellStyle name="20% - Accent6 14 104" xfId="15949"/>
    <cellStyle name="20% - Accent6 14 105" xfId="15950"/>
    <cellStyle name="20% - Accent6 14 106" xfId="15951"/>
    <cellStyle name="20% - Accent6 14 107" xfId="15952"/>
    <cellStyle name="20% - Accent6 14 108" xfId="15953"/>
    <cellStyle name="20% - Accent6 14 109" xfId="15954"/>
    <cellStyle name="20% - Accent6 14 11" xfId="15955"/>
    <cellStyle name="20% - Accent6 14 110" xfId="15956"/>
    <cellStyle name="20% - Accent6 14 111" xfId="15957"/>
    <cellStyle name="20% - Accent6 14 112" xfId="15958"/>
    <cellStyle name="20% - Accent6 14 113" xfId="15959"/>
    <cellStyle name="20% - Accent6 14 114" xfId="15960"/>
    <cellStyle name="20% - Accent6 14 115" xfId="15961"/>
    <cellStyle name="20% - Accent6 14 12" xfId="15962"/>
    <cellStyle name="20% - Accent6 14 13" xfId="15963"/>
    <cellStyle name="20% - Accent6 14 14" xfId="15964"/>
    <cellStyle name="20% - Accent6 14 15" xfId="15965"/>
    <cellStyle name="20% - Accent6 14 16" xfId="15966"/>
    <cellStyle name="20% - Accent6 14 17" xfId="15967"/>
    <cellStyle name="20% - Accent6 14 18" xfId="15968"/>
    <cellStyle name="20% - Accent6 14 19" xfId="15969"/>
    <cellStyle name="20% - Accent6 14 2" xfId="15970"/>
    <cellStyle name="20% - Accent6 14 20" xfId="15971"/>
    <cellStyle name="20% - Accent6 14 21" xfId="15972"/>
    <cellStyle name="20% - Accent6 14 22" xfId="15973"/>
    <cellStyle name="20% - Accent6 14 23" xfId="15974"/>
    <cellStyle name="20% - Accent6 14 24" xfId="15975"/>
    <cellStyle name="20% - Accent6 14 25" xfId="15976"/>
    <cellStyle name="20% - Accent6 14 26" xfId="15977"/>
    <cellStyle name="20% - Accent6 14 27" xfId="15978"/>
    <cellStyle name="20% - Accent6 14 28" xfId="15979"/>
    <cellStyle name="20% - Accent6 14 29" xfId="15980"/>
    <cellStyle name="20% - Accent6 14 3" xfId="15981"/>
    <cellStyle name="20% - Accent6 14 30" xfId="15982"/>
    <cellStyle name="20% - Accent6 14 31" xfId="15983"/>
    <cellStyle name="20% - Accent6 14 32" xfId="15984"/>
    <cellStyle name="20% - Accent6 14 33" xfId="15985"/>
    <cellStyle name="20% - Accent6 14 34" xfId="15986"/>
    <cellStyle name="20% - Accent6 14 35" xfId="15987"/>
    <cellStyle name="20% - Accent6 14 36" xfId="15988"/>
    <cellStyle name="20% - Accent6 14 37" xfId="15989"/>
    <cellStyle name="20% - Accent6 14 38" xfId="15990"/>
    <cellStyle name="20% - Accent6 14 39" xfId="15991"/>
    <cellStyle name="20% - Accent6 14 4" xfId="15992"/>
    <cellStyle name="20% - Accent6 14 40" xfId="15993"/>
    <cellStyle name="20% - Accent6 14 41" xfId="15994"/>
    <cellStyle name="20% - Accent6 14 42" xfId="15995"/>
    <cellStyle name="20% - Accent6 14 43" xfId="15996"/>
    <cellStyle name="20% - Accent6 14 44" xfId="15997"/>
    <cellStyle name="20% - Accent6 14 45" xfId="15998"/>
    <cellStyle name="20% - Accent6 14 46" xfId="15999"/>
    <cellStyle name="20% - Accent6 14 47" xfId="16000"/>
    <cellStyle name="20% - Accent6 14 48" xfId="16001"/>
    <cellStyle name="20% - Accent6 14 49" xfId="16002"/>
    <cellStyle name="20% - Accent6 14 5" xfId="16003"/>
    <cellStyle name="20% - Accent6 14 50" xfId="16004"/>
    <cellStyle name="20% - Accent6 14 51" xfId="16005"/>
    <cellStyle name="20% - Accent6 14 52" xfId="16006"/>
    <cellStyle name="20% - Accent6 14 53" xfId="16007"/>
    <cellStyle name="20% - Accent6 14 54" xfId="16008"/>
    <cellStyle name="20% - Accent6 14 55" xfId="16009"/>
    <cellStyle name="20% - Accent6 14 56" xfId="16010"/>
    <cellStyle name="20% - Accent6 14 57" xfId="16011"/>
    <cellStyle name="20% - Accent6 14 58" xfId="16012"/>
    <cellStyle name="20% - Accent6 14 59" xfId="16013"/>
    <cellStyle name="20% - Accent6 14 6" xfId="16014"/>
    <cellStyle name="20% - Accent6 14 60" xfId="16015"/>
    <cellStyle name="20% - Accent6 14 61" xfId="16016"/>
    <cellStyle name="20% - Accent6 14 62" xfId="16017"/>
    <cellStyle name="20% - Accent6 14 63" xfId="16018"/>
    <cellStyle name="20% - Accent6 14 64" xfId="16019"/>
    <cellStyle name="20% - Accent6 14 65" xfId="16020"/>
    <cellStyle name="20% - Accent6 14 66" xfId="16021"/>
    <cellStyle name="20% - Accent6 14 67" xfId="16022"/>
    <cellStyle name="20% - Accent6 14 68" xfId="16023"/>
    <cellStyle name="20% - Accent6 14 69" xfId="16024"/>
    <cellStyle name="20% - Accent6 14 7" xfId="16025"/>
    <cellStyle name="20% - Accent6 14 70" xfId="16026"/>
    <cellStyle name="20% - Accent6 14 71" xfId="16027"/>
    <cellStyle name="20% - Accent6 14 72" xfId="16028"/>
    <cellStyle name="20% - Accent6 14 73" xfId="16029"/>
    <cellStyle name="20% - Accent6 14 74" xfId="16030"/>
    <cellStyle name="20% - Accent6 14 75" xfId="16031"/>
    <cellStyle name="20% - Accent6 14 76" xfId="16032"/>
    <cellStyle name="20% - Accent6 14 77" xfId="16033"/>
    <cellStyle name="20% - Accent6 14 78" xfId="16034"/>
    <cellStyle name="20% - Accent6 14 79" xfId="16035"/>
    <cellStyle name="20% - Accent6 14 8" xfId="16036"/>
    <cellStyle name="20% - Accent6 14 80" xfId="16037"/>
    <cellStyle name="20% - Accent6 14 81" xfId="16038"/>
    <cellStyle name="20% - Accent6 14 82" xfId="16039"/>
    <cellStyle name="20% - Accent6 14 83" xfId="16040"/>
    <cellStyle name="20% - Accent6 14 84" xfId="16041"/>
    <cellStyle name="20% - Accent6 14 85" xfId="16042"/>
    <cellStyle name="20% - Accent6 14 86" xfId="16043"/>
    <cellStyle name="20% - Accent6 14 87" xfId="16044"/>
    <cellStyle name="20% - Accent6 14 88" xfId="16045"/>
    <cellStyle name="20% - Accent6 14 89" xfId="16046"/>
    <cellStyle name="20% - Accent6 14 9" xfId="16047"/>
    <cellStyle name="20% - Accent6 14 90" xfId="16048"/>
    <cellStyle name="20% - Accent6 14 91" xfId="16049"/>
    <cellStyle name="20% - Accent6 14 92" xfId="16050"/>
    <cellStyle name="20% - Accent6 14 93" xfId="16051"/>
    <cellStyle name="20% - Accent6 14 94" xfId="16052"/>
    <cellStyle name="20% - Accent6 14 95" xfId="16053"/>
    <cellStyle name="20% - Accent6 14 96" xfId="16054"/>
    <cellStyle name="20% - Accent6 14 97" xfId="16055"/>
    <cellStyle name="20% - Accent6 14 98" xfId="16056"/>
    <cellStyle name="20% - Accent6 14 99" xfId="16057"/>
    <cellStyle name="20% - Accent6 140" xfId="16058"/>
    <cellStyle name="20% - Accent6 141" xfId="16059"/>
    <cellStyle name="20% - Accent6 142" xfId="16060"/>
    <cellStyle name="20% - Accent6 143" xfId="16061"/>
    <cellStyle name="20% - Accent6 144" xfId="16062"/>
    <cellStyle name="20% - Accent6 145" xfId="16063"/>
    <cellStyle name="20% - Accent6 146" xfId="16064"/>
    <cellStyle name="20% - Accent6 147" xfId="16065"/>
    <cellStyle name="20% - Accent6 148" xfId="16066"/>
    <cellStyle name="20% - Accent6 149" xfId="16067"/>
    <cellStyle name="20% - Accent6 15" xfId="16068"/>
    <cellStyle name="20% - Accent6 15 10" xfId="16069"/>
    <cellStyle name="20% - Accent6 15 100" xfId="16070"/>
    <cellStyle name="20% - Accent6 15 101" xfId="16071"/>
    <cellStyle name="20% - Accent6 15 102" xfId="16072"/>
    <cellStyle name="20% - Accent6 15 103" xfId="16073"/>
    <cellStyle name="20% - Accent6 15 104" xfId="16074"/>
    <cellStyle name="20% - Accent6 15 105" xfId="16075"/>
    <cellStyle name="20% - Accent6 15 106" xfId="16076"/>
    <cellStyle name="20% - Accent6 15 107" xfId="16077"/>
    <cellStyle name="20% - Accent6 15 108" xfId="16078"/>
    <cellStyle name="20% - Accent6 15 109" xfId="16079"/>
    <cellStyle name="20% - Accent6 15 11" xfId="16080"/>
    <cellStyle name="20% - Accent6 15 110" xfId="16081"/>
    <cellStyle name="20% - Accent6 15 111" xfId="16082"/>
    <cellStyle name="20% - Accent6 15 112" xfId="16083"/>
    <cellStyle name="20% - Accent6 15 113" xfId="16084"/>
    <cellStyle name="20% - Accent6 15 114" xfId="16085"/>
    <cellStyle name="20% - Accent6 15 115" xfId="16086"/>
    <cellStyle name="20% - Accent6 15 12" xfId="16087"/>
    <cellStyle name="20% - Accent6 15 13" xfId="16088"/>
    <cellStyle name="20% - Accent6 15 14" xfId="16089"/>
    <cellStyle name="20% - Accent6 15 15" xfId="16090"/>
    <cellStyle name="20% - Accent6 15 16" xfId="16091"/>
    <cellStyle name="20% - Accent6 15 17" xfId="16092"/>
    <cellStyle name="20% - Accent6 15 18" xfId="16093"/>
    <cellStyle name="20% - Accent6 15 19" xfId="16094"/>
    <cellStyle name="20% - Accent6 15 2" xfId="16095"/>
    <cellStyle name="20% - Accent6 15 20" xfId="16096"/>
    <cellStyle name="20% - Accent6 15 21" xfId="16097"/>
    <cellStyle name="20% - Accent6 15 22" xfId="16098"/>
    <cellStyle name="20% - Accent6 15 23" xfId="16099"/>
    <cellStyle name="20% - Accent6 15 24" xfId="16100"/>
    <cellStyle name="20% - Accent6 15 25" xfId="16101"/>
    <cellStyle name="20% - Accent6 15 26" xfId="16102"/>
    <cellStyle name="20% - Accent6 15 27" xfId="16103"/>
    <cellStyle name="20% - Accent6 15 28" xfId="16104"/>
    <cellStyle name="20% - Accent6 15 29" xfId="16105"/>
    <cellStyle name="20% - Accent6 15 3" xfId="16106"/>
    <cellStyle name="20% - Accent6 15 30" xfId="16107"/>
    <cellStyle name="20% - Accent6 15 31" xfId="16108"/>
    <cellStyle name="20% - Accent6 15 32" xfId="16109"/>
    <cellStyle name="20% - Accent6 15 33" xfId="16110"/>
    <cellStyle name="20% - Accent6 15 34" xfId="16111"/>
    <cellStyle name="20% - Accent6 15 35" xfId="16112"/>
    <cellStyle name="20% - Accent6 15 36" xfId="16113"/>
    <cellStyle name="20% - Accent6 15 37" xfId="16114"/>
    <cellStyle name="20% - Accent6 15 38" xfId="16115"/>
    <cellStyle name="20% - Accent6 15 39" xfId="16116"/>
    <cellStyle name="20% - Accent6 15 4" xfId="16117"/>
    <cellStyle name="20% - Accent6 15 40" xfId="16118"/>
    <cellStyle name="20% - Accent6 15 41" xfId="16119"/>
    <cellStyle name="20% - Accent6 15 42" xfId="16120"/>
    <cellStyle name="20% - Accent6 15 43" xfId="16121"/>
    <cellStyle name="20% - Accent6 15 44" xfId="16122"/>
    <cellStyle name="20% - Accent6 15 45" xfId="16123"/>
    <cellStyle name="20% - Accent6 15 46" xfId="16124"/>
    <cellStyle name="20% - Accent6 15 47" xfId="16125"/>
    <cellStyle name="20% - Accent6 15 48" xfId="16126"/>
    <cellStyle name="20% - Accent6 15 49" xfId="16127"/>
    <cellStyle name="20% - Accent6 15 5" xfId="16128"/>
    <cellStyle name="20% - Accent6 15 50" xfId="16129"/>
    <cellStyle name="20% - Accent6 15 51" xfId="16130"/>
    <cellStyle name="20% - Accent6 15 52" xfId="16131"/>
    <cellStyle name="20% - Accent6 15 53" xfId="16132"/>
    <cellStyle name="20% - Accent6 15 54" xfId="16133"/>
    <cellStyle name="20% - Accent6 15 55" xfId="16134"/>
    <cellStyle name="20% - Accent6 15 56" xfId="16135"/>
    <cellStyle name="20% - Accent6 15 57" xfId="16136"/>
    <cellStyle name="20% - Accent6 15 58" xfId="16137"/>
    <cellStyle name="20% - Accent6 15 59" xfId="16138"/>
    <cellStyle name="20% - Accent6 15 6" xfId="16139"/>
    <cellStyle name="20% - Accent6 15 60" xfId="16140"/>
    <cellStyle name="20% - Accent6 15 61" xfId="16141"/>
    <cellStyle name="20% - Accent6 15 62" xfId="16142"/>
    <cellStyle name="20% - Accent6 15 63" xfId="16143"/>
    <cellStyle name="20% - Accent6 15 64" xfId="16144"/>
    <cellStyle name="20% - Accent6 15 65" xfId="16145"/>
    <cellStyle name="20% - Accent6 15 66" xfId="16146"/>
    <cellStyle name="20% - Accent6 15 67" xfId="16147"/>
    <cellStyle name="20% - Accent6 15 68" xfId="16148"/>
    <cellStyle name="20% - Accent6 15 69" xfId="16149"/>
    <cellStyle name="20% - Accent6 15 7" xfId="16150"/>
    <cellStyle name="20% - Accent6 15 70" xfId="16151"/>
    <cellStyle name="20% - Accent6 15 71" xfId="16152"/>
    <cellStyle name="20% - Accent6 15 72" xfId="16153"/>
    <cellStyle name="20% - Accent6 15 73" xfId="16154"/>
    <cellStyle name="20% - Accent6 15 74" xfId="16155"/>
    <cellStyle name="20% - Accent6 15 75" xfId="16156"/>
    <cellStyle name="20% - Accent6 15 76" xfId="16157"/>
    <cellStyle name="20% - Accent6 15 77" xfId="16158"/>
    <cellStyle name="20% - Accent6 15 78" xfId="16159"/>
    <cellStyle name="20% - Accent6 15 79" xfId="16160"/>
    <cellStyle name="20% - Accent6 15 8" xfId="16161"/>
    <cellStyle name="20% - Accent6 15 80" xfId="16162"/>
    <cellStyle name="20% - Accent6 15 81" xfId="16163"/>
    <cellStyle name="20% - Accent6 15 82" xfId="16164"/>
    <cellStyle name="20% - Accent6 15 83" xfId="16165"/>
    <cellStyle name="20% - Accent6 15 84" xfId="16166"/>
    <cellStyle name="20% - Accent6 15 85" xfId="16167"/>
    <cellStyle name="20% - Accent6 15 86" xfId="16168"/>
    <cellStyle name="20% - Accent6 15 87" xfId="16169"/>
    <cellStyle name="20% - Accent6 15 88" xfId="16170"/>
    <cellStyle name="20% - Accent6 15 89" xfId="16171"/>
    <cellStyle name="20% - Accent6 15 9" xfId="16172"/>
    <cellStyle name="20% - Accent6 15 90" xfId="16173"/>
    <cellStyle name="20% - Accent6 15 91" xfId="16174"/>
    <cellStyle name="20% - Accent6 15 92" xfId="16175"/>
    <cellStyle name="20% - Accent6 15 93" xfId="16176"/>
    <cellStyle name="20% - Accent6 15 94" xfId="16177"/>
    <cellStyle name="20% - Accent6 15 95" xfId="16178"/>
    <cellStyle name="20% - Accent6 15 96" xfId="16179"/>
    <cellStyle name="20% - Accent6 15 97" xfId="16180"/>
    <cellStyle name="20% - Accent6 15 98" xfId="16181"/>
    <cellStyle name="20% - Accent6 15 99" xfId="16182"/>
    <cellStyle name="20% - Accent6 150" xfId="16183"/>
    <cellStyle name="20% - Accent6 151" xfId="16184"/>
    <cellStyle name="20% - Accent6 152" xfId="16185"/>
    <cellStyle name="20% - Accent6 153" xfId="16186"/>
    <cellStyle name="20% - Accent6 154" xfId="16187"/>
    <cellStyle name="20% - Accent6 155" xfId="16188"/>
    <cellStyle name="20% - Accent6 156" xfId="16189"/>
    <cellStyle name="20% - Accent6 157" xfId="16190"/>
    <cellStyle name="20% - Accent6 158" xfId="16191"/>
    <cellStyle name="20% - Accent6 159" xfId="16192"/>
    <cellStyle name="20% - Accent6 16" xfId="16193"/>
    <cellStyle name="20% - Accent6 16 10" xfId="16194"/>
    <cellStyle name="20% - Accent6 16 100" xfId="16195"/>
    <cellStyle name="20% - Accent6 16 101" xfId="16196"/>
    <cellStyle name="20% - Accent6 16 102" xfId="16197"/>
    <cellStyle name="20% - Accent6 16 103" xfId="16198"/>
    <cellStyle name="20% - Accent6 16 104" xfId="16199"/>
    <cellStyle name="20% - Accent6 16 105" xfId="16200"/>
    <cellStyle name="20% - Accent6 16 106" xfId="16201"/>
    <cellStyle name="20% - Accent6 16 107" xfId="16202"/>
    <cellStyle name="20% - Accent6 16 108" xfId="16203"/>
    <cellStyle name="20% - Accent6 16 109" xfId="16204"/>
    <cellStyle name="20% - Accent6 16 11" xfId="16205"/>
    <cellStyle name="20% - Accent6 16 110" xfId="16206"/>
    <cellStyle name="20% - Accent6 16 111" xfId="16207"/>
    <cellStyle name="20% - Accent6 16 112" xfId="16208"/>
    <cellStyle name="20% - Accent6 16 113" xfId="16209"/>
    <cellStyle name="20% - Accent6 16 114" xfId="16210"/>
    <cellStyle name="20% - Accent6 16 115" xfId="16211"/>
    <cellStyle name="20% - Accent6 16 12" xfId="16212"/>
    <cellStyle name="20% - Accent6 16 13" xfId="16213"/>
    <cellStyle name="20% - Accent6 16 14" xfId="16214"/>
    <cellStyle name="20% - Accent6 16 15" xfId="16215"/>
    <cellStyle name="20% - Accent6 16 16" xfId="16216"/>
    <cellStyle name="20% - Accent6 16 17" xfId="16217"/>
    <cellStyle name="20% - Accent6 16 18" xfId="16218"/>
    <cellStyle name="20% - Accent6 16 19" xfId="16219"/>
    <cellStyle name="20% - Accent6 16 2" xfId="16220"/>
    <cellStyle name="20% - Accent6 16 20" xfId="16221"/>
    <cellStyle name="20% - Accent6 16 21" xfId="16222"/>
    <cellStyle name="20% - Accent6 16 22" xfId="16223"/>
    <cellStyle name="20% - Accent6 16 23" xfId="16224"/>
    <cellStyle name="20% - Accent6 16 24" xfId="16225"/>
    <cellStyle name="20% - Accent6 16 25" xfId="16226"/>
    <cellStyle name="20% - Accent6 16 26" xfId="16227"/>
    <cellStyle name="20% - Accent6 16 27" xfId="16228"/>
    <cellStyle name="20% - Accent6 16 28" xfId="16229"/>
    <cellStyle name="20% - Accent6 16 29" xfId="16230"/>
    <cellStyle name="20% - Accent6 16 3" xfId="16231"/>
    <cellStyle name="20% - Accent6 16 30" xfId="16232"/>
    <cellStyle name="20% - Accent6 16 31" xfId="16233"/>
    <cellStyle name="20% - Accent6 16 32" xfId="16234"/>
    <cellStyle name="20% - Accent6 16 33" xfId="16235"/>
    <cellStyle name="20% - Accent6 16 34" xfId="16236"/>
    <cellStyle name="20% - Accent6 16 35" xfId="16237"/>
    <cellStyle name="20% - Accent6 16 36" xfId="16238"/>
    <cellStyle name="20% - Accent6 16 37" xfId="16239"/>
    <cellStyle name="20% - Accent6 16 38" xfId="16240"/>
    <cellStyle name="20% - Accent6 16 39" xfId="16241"/>
    <cellStyle name="20% - Accent6 16 4" xfId="16242"/>
    <cellStyle name="20% - Accent6 16 40" xfId="16243"/>
    <cellStyle name="20% - Accent6 16 41" xfId="16244"/>
    <cellStyle name="20% - Accent6 16 42" xfId="16245"/>
    <cellStyle name="20% - Accent6 16 43" xfId="16246"/>
    <cellStyle name="20% - Accent6 16 44" xfId="16247"/>
    <cellStyle name="20% - Accent6 16 45" xfId="16248"/>
    <cellStyle name="20% - Accent6 16 46" xfId="16249"/>
    <cellStyle name="20% - Accent6 16 47" xfId="16250"/>
    <cellStyle name="20% - Accent6 16 48" xfId="16251"/>
    <cellStyle name="20% - Accent6 16 49" xfId="16252"/>
    <cellStyle name="20% - Accent6 16 5" xfId="16253"/>
    <cellStyle name="20% - Accent6 16 50" xfId="16254"/>
    <cellStyle name="20% - Accent6 16 51" xfId="16255"/>
    <cellStyle name="20% - Accent6 16 52" xfId="16256"/>
    <cellStyle name="20% - Accent6 16 53" xfId="16257"/>
    <cellStyle name="20% - Accent6 16 54" xfId="16258"/>
    <cellStyle name="20% - Accent6 16 55" xfId="16259"/>
    <cellStyle name="20% - Accent6 16 56" xfId="16260"/>
    <cellStyle name="20% - Accent6 16 57" xfId="16261"/>
    <cellStyle name="20% - Accent6 16 58" xfId="16262"/>
    <cellStyle name="20% - Accent6 16 59" xfId="16263"/>
    <cellStyle name="20% - Accent6 16 6" xfId="16264"/>
    <cellStyle name="20% - Accent6 16 60" xfId="16265"/>
    <cellStyle name="20% - Accent6 16 61" xfId="16266"/>
    <cellStyle name="20% - Accent6 16 62" xfId="16267"/>
    <cellStyle name="20% - Accent6 16 63" xfId="16268"/>
    <cellStyle name="20% - Accent6 16 64" xfId="16269"/>
    <cellStyle name="20% - Accent6 16 65" xfId="16270"/>
    <cellStyle name="20% - Accent6 16 66" xfId="16271"/>
    <cellStyle name="20% - Accent6 16 67" xfId="16272"/>
    <cellStyle name="20% - Accent6 16 68" xfId="16273"/>
    <cellStyle name="20% - Accent6 16 69" xfId="16274"/>
    <cellStyle name="20% - Accent6 16 7" xfId="16275"/>
    <cellStyle name="20% - Accent6 16 70" xfId="16276"/>
    <cellStyle name="20% - Accent6 16 71" xfId="16277"/>
    <cellStyle name="20% - Accent6 16 72" xfId="16278"/>
    <cellStyle name="20% - Accent6 16 73" xfId="16279"/>
    <cellStyle name="20% - Accent6 16 74" xfId="16280"/>
    <cellStyle name="20% - Accent6 16 75" xfId="16281"/>
    <cellStyle name="20% - Accent6 16 76" xfId="16282"/>
    <cellStyle name="20% - Accent6 16 77" xfId="16283"/>
    <cellStyle name="20% - Accent6 16 78" xfId="16284"/>
    <cellStyle name="20% - Accent6 16 79" xfId="16285"/>
    <cellStyle name="20% - Accent6 16 8" xfId="16286"/>
    <cellStyle name="20% - Accent6 16 80" xfId="16287"/>
    <cellStyle name="20% - Accent6 16 81" xfId="16288"/>
    <cellStyle name="20% - Accent6 16 82" xfId="16289"/>
    <cellStyle name="20% - Accent6 16 83" xfId="16290"/>
    <cellStyle name="20% - Accent6 16 84" xfId="16291"/>
    <cellStyle name="20% - Accent6 16 85" xfId="16292"/>
    <cellStyle name="20% - Accent6 16 86" xfId="16293"/>
    <cellStyle name="20% - Accent6 16 87" xfId="16294"/>
    <cellStyle name="20% - Accent6 16 88" xfId="16295"/>
    <cellStyle name="20% - Accent6 16 89" xfId="16296"/>
    <cellStyle name="20% - Accent6 16 9" xfId="16297"/>
    <cellStyle name="20% - Accent6 16 90" xfId="16298"/>
    <cellStyle name="20% - Accent6 16 91" xfId="16299"/>
    <cellStyle name="20% - Accent6 16 92" xfId="16300"/>
    <cellStyle name="20% - Accent6 16 93" xfId="16301"/>
    <cellStyle name="20% - Accent6 16 94" xfId="16302"/>
    <cellStyle name="20% - Accent6 16 95" xfId="16303"/>
    <cellStyle name="20% - Accent6 16 96" xfId="16304"/>
    <cellStyle name="20% - Accent6 16 97" xfId="16305"/>
    <cellStyle name="20% - Accent6 16 98" xfId="16306"/>
    <cellStyle name="20% - Accent6 16 99" xfId="16307"/>
    <cellStyle name="20% - Accent6 160" xfId="16308"/>
    <cellStyle name="20% - Accent6 161" xfId="16309"/>
    <cellStyle name="20% - Accent6 162" xfId="16310"/>
    <cellStyle name="20% - Accent6 163" xfId="16311"/>
    <cellStyle name="20% - Accent6 164" xfId="16312"/>
    <cellStyle name="20% - Accent6 165" xfId="16313"/>
    <cellStyle name="20% - Accent6 166" xfId="16314"/>
    <cellStyle name="20% - Accent6 167" xfId="16315"/>
    <cellStyle name="20% - Accent6 168" xfId="16316"/>
    <cellStyle name="20% - Accent6 17" xfId="16317"/>
    <cellStyle name="20% - Accent6 17 10" xfId="16318"/>
    <cellStyle name="20% - Accent6 17 100" xfId="16319"/>
    <cellStyle name="20% - Accent6 17 101" xfId="16320"/>
    <cellStyle name="20% - Accent6 17 102" xfId="16321"/>
    <cellStyle name="20% - Accent6 17 103" xfId="16322"/>
    <cellStyle name="20% - Accent6 17 104" xfId="16323"/>
    <cellStyle name="20% - Accent6 17 105" xfId="16324"/>
    <cellStyle name="20% - Accent6 17 106" xfId="16325"/>
    <cellStyle name="20% - Accent6 17 107" xfId="16326"/>
    <cellStyle name="20% - Accent6 17 108" xfId="16327"/>
    <cellStyle name="20% - Accent6 17 109" xfId="16328"/>
    <cellStyle name="20% - Accent6 17 11" xfId="16329"/>
    <cellStyle name="20% - Accent6 17 110" xfId="16330"/>
    <cellStyle name="20% - Accent6 17 111" xfId="16331"/>
    <cellStyle name="20% - Accent6 17 112" xfId="16332"/>
    <cellStyle name="20% - Accent6 17 113" xfId="16333"/>
    <cellStyle name="20% - Accent6 17 114" xfId="16334"/>
    <cellStyle name="20% - Accent6 17 115" xfId="16335"/>
    <cellStyle name="20% - Accent6 17 12" xfId="16336"/>
    <cellStyle name="20% - Accent6 17 13" xfId="16337"/>
    <cellStyle name="20% - Accent6 17 14" xfId="16338"/>
    <cellStyle name="20% - Accent6 17 15" xfId="16339"/>
    <cellStyle name="20% - Accent6 17 16" xfId="16340"/>
    <cellStyle name="20% - Accent6 17 17" xfId="16341"/>
    <cellStyle name="20% - Accent6 17 18" xfId="16342"/>
    <cellStyle name="20% - Accent6 17 19" xfId="16343"/>
    <cellStyle name="20% - Accent6 17 2" xfId="16344"/>
    <cellStyle name="20% - Accent6 17 20" xfId="16345"/>
    <cellStyle name="20% - Accent6 17 21" xfId="16346"/>
    <cellStyle name="20% - Accent6 17 22" xfId="16347"/>
    <cellStyle name="20% - Accent6 17 23" xfId="16348"/>
    <cellStyle name="20% - Accent6 17 24" xfId="16349"/>
    <cellStyle name="20% - Accent6 17 25" xfId="16350"/>
    <cellStyle name="20% - Accent6 17 26" xfId="16351"/>
    <cellStyle name="20% - Accent6 17 27" xfId="16352"/>
    <cellStyle name="20% - Accent6 17 28" xfId="16353"/>
    <cellStyle name="20% - Accent6 17 29" xfId="16354"/>
    <cellStyle name="20% - Accent6 17 3" xfId="16355"/>
    <cellStyle name="20% - Accent6 17 30" xfId="16356"/>
    <cellStyle name="20% - Accent6 17 31" xfId="16357"/>
    <cellStyle name="20% - Accent6 17 32" xfId="16358"/>
    <cellStyle name="20% - Accent6 17 33" xfId="16359"/>
    <cellStyle name="20% - Accent6 17 34" xfId="16360"/>
    <cellStyle name="20% - Accent6 17 35" xfId="16361"/>
    <cellStyle name="20% - Accent6 17 36" xfId="16362"/>
    <cellStyle name="20% - Accent6 17 37" xfId="16363"/>
    <cellStyle name="20% - Accent6 17 38" xfId="16364"/>
    <cellStyle name="20% - Accent6 17 39" xfId="16365"/>
    <cellStyle name="20% - Accent6 17 4" xfId="16366"/>
    <cellStyle name="20% - Accent6 17 40" xfId="16367"/>
    <cellStyle name="20% - Accent6 17 41" xfId="16368"/>
    <cellStyle name="20% - Accent6 17 42" xfId="16369"/>
    <cellStyle name="20% - Accent6 17 43" xfId="16370"/>
    <cellStyle name="20% - Accent6 17 44" xfId="16371"/>
    <cellStyle name="20% - Accent6 17 45" xfId="16372"/>
    <cellStyle name="20% - Accent6 17 46" xfId="16373"/>
    <cellStyle name="20% - Accent6 17 47" xfId="16374"/>
    <cellStyle name="20% - Accent6 17 48" xfId="16375"/>
    <cellStyle name="20% - Accent6 17 49" xfId="16376"/>
    <cellStyle name="20% - Accent6 17 5" xfId="16377"/>
    <cellStyle name="20% - Accent6 17 50" xfId="16378"/>
    <cellStyle name="20% - Accent6 17 51" xfId="16379"/>
    <cellStyle name="20% - Accent6 17 52" xfId="16380"/>
    <cellStyle name="20% - Accent6 17 53" xfId="16381"/>
    <cellStyle name="20% - Accent6 17 54" xfId="16382"/>
    <cellStyle name="20% - Accent6 17 55" xfId="16383"/>
    <cellStyle name="20% - Accent6 17 56" xfId="16384"/>
    <cellStyle name="20% - Accent6 17 57" xfId="16385"/>
    <cellStyle name="20% - Accent6 17 58" xfId="16386"/>
    <cellStyle name="20% - Accent6 17 59" xfId="16387"/>
    <cellStyle name="20% - Accent6 17 6" xfId="16388"/>
    <cellStyle name="20% - Accent6 17 60" xfId="16389"/>
    <cellStyle name="20% - Accent6 17 61" xfId="16390"/>
    <cellStyle name="20% - Accent6 17 62" xfId="16391"/>
    <cellStyle name="20% - Accent6 17 63" xfId="16392"/>
    <cellStyle name="20% - Accent6 17 64" xfId="16393"/>
    <cellStyle name="20% - Accent6 17 65" xfId="16394"/>
    <cellStyle name="20% - Accent6 17 66" xfId="16395"/>
    <cellStyle name="20% - Accent6 17 67" xfId="16396"/>
    <cellStyle name="20% - Accent6 17 68" xfId="16397"/>
    <cellStyle name="20% - Accent6 17 69" xfId="16398"/>
    <cellStyle name="20% - Accent6 17 7" xfId="16399"/>
    <cellStyle name="20% - Accent6 17 70" xfId="16400"/>
    <cellStyle name="20% - Accent6 17 71" xfId="16401"/>
    <cellStyle name="20% - Accent6 17 72" xfId="16402"/>
    <cellStyle name="20% - Accent6 17 73" xfId="16403"/>
    <cellStyle name="20% - Accent6 17 74" xfId="16404"/>
    <cellStyle name="20% - Accent6 17 75" xfId="16405"/>
    <cellStyle name="20% - Accent6 17 76" xfId="16406"/>
    <cellStyle name="20% - Accent6 17 77" xfId="16407"/>
    <cellStyle name="20% - Accent6 17 78" xfId="16408"/>
    <cellStyle name="20% - Accent6 17 79" xfId="16409"/>
    <cellStyle name="20% - Accent6 17 8" xfId="16410"/>
    <cellStyle name="20% - Accent6 17 80" xfId="16411"/>
    <cellStyle name="20% - Accent6 17 81" xfId="16412"/>
    <cellStyle name="20% - Accent6 17 82" xfId="16413"/>
    <cellStyle name="20% - Accent6 17 83" xfId="16414"/>
    <cellStyle name="20% - Accent6 17 84" xfId="16415"/>
    <cellStyle name="20% - Accent6 17 85" xfId="16416"/>
    <cellStyle name="20% - Accent6 17 86" xfId="16417"/>
    <cellStyle name="20% - Accent6 17 87" xfId="16418"/>
    <cellStyle name="20% - Accent6 17 88" xfId="16419"/>
    <cellStyle name="20% - Accent6 17 89" xfId="16420"/>
    <cellStyle name="20% - Accent6 17 9" xfId="16421"/>
    <cellStyle name="20% - Accent6 17 90" xfId="16422"/>
    <cellStyle name="20% - Accent6 17 91" xfId="16423"/>
    <cellStyle name="20% - Accent6 17 92" xfId="16424"/>
    <cellStyle name="20% - Accent6 17 93" xfId="16425"/>
    <cellStyle name="20% - Accent6 17 94" xfId="16426"/>
    <cellStyle name="20% - Accent6 17 95" xfId="16427"/>
    <cellStyle name="20% - Accent6 17 96" xfId="16428"/>
    <cellStyle name="20% - Accent6 17 97" xfId="16429"/>
    <cellStyle name="20% - Accent6 17 98" xfId="16430"/>
    <cellStyle name="20% - Accent6 17 99" xfId="16431"/>
    <cellStyle name="20% - Accent6 18" xfId="16432"/>
    <cellStyle name="20% - Accent6 18 10" xfId="16433"/>
    <cellStyle name="20% - Accent6 18 100" xfId="16434"/>
    <cellStyle name="20% - Accent6 18 101" xfId="16435"/>
    <cellStyle name="20% - Accent6 18 102" xfId="16436"/>
    <cellStyle name="20% - Accent6 18 103" xfId="16437"/>
    <cellStyle name="20% - Accent6 18 104" xfId="16438"/>
    <cellStyle name="20% - Accent6 18 105" xfId="16439"/>
    <cellStyle name="20% - Accent6 18 106" xfId="16440"/>
    <cellStyle name="20% - Accent6 18 107" xfId="16441"/>
    <cellStyle name="20% - Accent6 18 108" xfId="16442"/>
    <cellStyle name="20% - Accent6 18 109" xfId="16443"/>
    <cellStyle name="20% - Accent6 18 11" xfId="16444"/>
    <cellStyle name="20% - Accent6 18 110" xfId="16445"/>
    <cellStyle name="20% - Accent6 18 111" xfId="16446"/>
    <cellStyle name="20% - Accent6 18 112" xfId="16447"/>
    <cellStyle name="20% - Accent6 18 113" xfId="16448"/>
    <cellStyle name="20% - Accent6 18 114" xfId="16449"/>
    <cellStyle name="20% - Accent6 18 115" xfId="16450"/>
    <cellStyle name="20% - Accent6 18 12" xfId="16451"/>
    <cellStyle name="20% - Accent6 18 13" xfId="16452"/>
    <cellStyle name="20% - Accent6 18 14" xfId="16453"/>
    <cellStyle name="20% - Accent6 18 15" xfId="16454"/>
    <cellStyle name="20% - Accent6 18 16" xfId="16455"/>
    <cellStyle name="20% - Accent6 18 17" xfId="16456"/>
    <cellStyle name="20% - Accent6 18 18" xfId="16457"/>
    <cellStyle name="20% - Accent6 18 19" xfId="16458"/>
    <cellStyle name="20% - Accent6 18 2" xfId="16459"/>
    <cellStyle name="20% - Accent6 18 20" xfId="16460"/>
    <cellStyle name="20% - Accent6 18 21" xfId="16461"/>
    <cellStyle name="20% - Accent6 18 22" xfId="16462"/>
    <cellStyle name="20% - Accent6 18 23" xfId="16463"/>
    <cellStyle name="20% - Accent6 18 24" xfId="16464"/>
    <cellStyle name="20% - Accent6 18 25" xfId="16465"/>
    <cellStyle name="20% - Accent6 18 26" xfId="16466"/>
    <cellStyle name="20% - Accent6 18 27" xfId="16467"/>
    <cellStyle name="20% - Accent6 18 28" xfId="16468"/>
    <cellStyle name="20% - Accent6 18 29" xfId="16469"/>
    <cellStyle name="20% - Accent6 18 3" xfId="16470"/>
    <cellStyle name="20% - Accent6 18 30" xfId="16471"/>
    <cellStyle name="20% - Accent6 18 31" xfId="16472"/>
    <cellStyle name="20% - Accent6 18 32" xfId="16473"/>
    <cellStyle name="20% - Accent6 18 33" xfId="16474"/>
    <cellStyle name="20% - Accent6 18 34" xfId="16475"/>
    <cellStyle name="20% - Accent6 18 35" xfId="16476"/>
    <cellStyle name="20% - Accent6 18 36" xfId="16477"/>
    <cellStyle name="20% - Accent6 18 37" xfId="16478"/>
    <cellStyle name="20% - Accent6 18 38" xfId="16479"/>
    <cellStyle name="20% - Accent6 18 39" xfId="16480"/>
    <cellStyle name="20% - Accent6 18 4" xfId="16481"/>
    <cellStyle name="20% - Accent6 18 40" xfId="16482"/>
    <cellStyle name="20% - Accent6 18 41" xfId="16483"/>
    <cellStyle name="20% - Accent6 18 42" xfId="16484"/>
    <cellStyle name="20% - Accent6 18 43" xfId="16485"/>
    <cellStyle name="20% - Accent6 18 44" xfId="16486"/>
    <cellStyle name="20% - Accent6 18 45" xfId="16487"/>
    <cellStyle name="20% - Accent6 18 46" xfId="16488"/>
    <cellStyle name="20% - Accent6 18 47" xfId="16489"/>
    <cellStyle name="20% - Accent6 18 48" xfId="16490"/>
    <cellStyle name="20% - Accent6 18 49" xfId="16491"/>
    <cellStyle name="20% - Accent6 18 5" xfId="16492"/>
    <cellStyle name="20% - Accent6 18 50" xfId="16493"/>
    <cellStyle name="20% - Accent6 18 51" xfId="16494"/>
    <cellStyle name="20% - Accent6 18 52" xfId="16495"/>
    <cellStyle name="20% - Accent6 18 53" xfId="16496"/>
    <cellStyle name="20% - Accent6 18 54" xfId="16497"/>
    <cellStyle name="20% - Accent6 18 55" xfId="16498"/>
    <cellStyle name="20% - Accent6 18 56" xfId="16499"/>
    <cellStyle name="20% - Accent6 18 57" xfId="16500"/>
    <cellStyle name="20% - Accent6 18 58" xfId="16501"/>
    <cellStyle name="20% - Accent6 18 59" xfId="16502"/>
    <cellStyle name="20% - Accent6 18 6" xfId="16503"/>
    <cellStyle name="20% - Accent6 18 60" xfId="16504"/>
    <cellStyle name="20% - Accent6 18 61" xfId="16505"/>
    <cellStyle name="20% - Accent6 18 62" xfId="16506"/>
    <cellStyle name="20% - Accent6 18 63" xfId="16507"/>
    <cellStyle name="20% - Accent6 18 64" xfId="16508"/>
    <cellStyle name="20% - Accent6 18 65" xfId="16509"/>
    <cellStyle name="20% - Accent6 18 66" xfId="16510"/>
    <cellStyle name="20% - Accent6 18 67" xfId="16511"/>
    <cellStyle name="20% - Accent6 18 68" xfId="16512"/>
    <cellStyle name="20% - Accent6 18 69" xfId="16513"/>
    <cellStyle name="20% - Accent6 18 7" xfId="16514"/>
    <cellStyle name="20% - Accent6 18 70" xfId="16515"/>
    <cellStyle name="20% - Accent6 18 71" xfId="16516"/>
    <cellStyle name="20% - Accent6 18 72" xfId="16517"/>
    <cellStyle name="20% - Accent6 18 73" xfId="16518"/>
    <cellStyle name="20% - Accent6 18 74" xfId="16519"/>
    <cellStyle name="20% - Accent6 18 75" xfId="16520"/>
    <cellStyle name="20% - Accent6 18 76" xfId="16521"/>
    <cellStyle name="20% - Accent6 18 77" xfId="16522"/>
    <cellStyle name="20% - Accent6 18 78" xfId="16523"/>
    <cellStyle name="20% - Accent6 18 79" xfId="16524"/>
    <cellStyle name="20% - Accent6 18 8" xfId="16525"/>
    <cellStyle name="20% - Accent6 18 80" xfId="16526"/>
    <cellStyle name="20% - Accent6 18 81" xfId="16527"/>
    <cellStyle name="20% - Accent6 18 82" xfId="16528"/>
    <cellStyle name="20% - Accent6 18 83" xfId="16529"/>
    <cellStyle name="20% - Accent6 18 84" xfId="16530"/>
    <cellStyle name="20% - Accent6 18 85" xfId="16531"/>
    <cellStyle name="20% - Accent6 18 86" xfId="16532"/>
    <cellStyle name="20% - Accent6 18 87" xfId="16533"/>
    <cellStyle name="20% - Accent6 18 88" xfId="16534"/>
    <cellStyle name="20% - Accent6 18 89" xfId="16535"/>
    <cellStyle name="20% - Accent6 18 9" xfId="16536"/>
    <cellStyle name="20% - Accent6 18 90" xfId="16537"/>
    <cellStyle name="20% - Accent6 18 91" xfId="16538"/>
    <cellStyle name="20% - Accent6 18 92" xfId="16539"/>
    <cellStyle name="20% - Accent6 18 93" xfId="16540"/>
    <cellStyle name="20% - Accent6 18 94" xfId="16541"/>
    <cellStyle name="20% - Accent6 18 95" xfId="16542"/>
    <cellStyle name="20% - Accent6 18 96" xfId="16543"/>
    <cellStyle name="20% - Accent6 18 97" xfId="16544"/>
    <cellStyle name="20% - Accent6 18 98" xfId="16545"/>
    <cellStyle name="20% - Accent6 18 99" xfId="16546"/>
    <cellStyle name="20% - Accent6 19" xfId="16547"/>
    <cellStyle name="20% - Accent6 19 10" xfId="16548"/>
    <cellStyle name="20% - Accent6 19 100" xfId="16549"/>
    <cellStyle name="20% - Accent6 19 101" xfId="16550"/>
    <cellStyle name="20% - Accent6 19 102" xfId="16551"/>
    <cellStyle name="20% - Accent6 19 103" xfId="16552"/>
    <cellStyle name="20% - Accent6 19 104" xfId="16553"/>
    <cellStyle name="20% - Accent6 19 105" xfId="16554"/>
    <cellStyle name="20% - Accent6 19 106" xfId="16555"/>
    <cellStyle name="20% - Accent6 19 107" xfId="16556"/>
    <cellStyle name="20% - Accent6 19 108" xfId="16557"/>
    <cellStyle name="20% - Accent6 19 109" xfId="16558"/>
    <cellStyle name="20% - Accent6 19 11" xfId="16559"/>
    <cellStyle name="20% - Accent6 19 110" xfId="16560"/>
    <cellStyle name="20% - Accent6 19 111" xfId="16561"/>
    <cellStyle name="20% - Accent6 19 112" xfId="16562"/>
    <cellStyle name="20% - Accent6 19 113" xfId="16563"/>
    <cellStyle name="20% - Accent6 19 114" xfId="16564"/>
    <cellStyle name="20% - Accent6 19 115" xfId="16565"/>
    <cellStyle name="20% - Accent6 19 12" xfId="16566"/>
    <cellStyle name="20% - Accent6 19 13" xfId="16567"/>
    <cellStyle name="20% - Accent6 19 14" xfId="16568"/>
    <cellStyle name="20% - Accent6 19 15" xfId="16569"/>
    <cellStyle name="20% - Accent6 19 16" xfId="16570"/>
    <cellStyle name="20% - Accent6 19 17" xfId="16571"/>
    <cellStyle name="20% - Accent6 19 18" xfId="16572"/>
    <cellStyle name="20% - Accent6 19 19" xfId="16573"/>
    <cellStyle name="20% - Accent6 19 2" xfId="16574"/>
    <cellStyle name="20% - Accent6 19 20" xfId="16575"/>
    <cellStyle name="20% - Accent6 19 21" xfId="16576"/>
    <cellStyle name="20% - Accent6 19 22" xfId="16577"/>
    <cellStyle name="20% - Accent6 19 23" xfId="16578"/>
    <cellStyle name="20% - Accent6 19 24" xfId="16579"/>
    <cellStyle name="20% - Accent6 19 25" xfId="16580"/>
    <cellStyle name="20% - Accent6 19 26" xfId="16581"/>
    <cellStyle name="20% - Accent6 19 27" xfId="16582"/>
    <cellStyle name="20% - Accent6 19 28" xfId="16583"/>
    <cellStyle name="20% - Accent6 19 29" xfId="16584"/>
    <cellStyle name="20% - Accent6 19 3" xfId="16585"/>
    <cellStyle name="20% - Accent6 19 30" xfId="16586"/>
    <cellStyle name="20% - Accent6 19 31" xfId="16587"/>
    <cellStyle name="20% - Accent6 19 32" xfId="16588"/>
    <cellStyle name="20% - Accent6 19 33" xfId="16589"/>
    <cellStyle name="20% - Accent6 19 34" xfId="16590"/>
    <cellStyle name="20% - Accent6 19 35" xfId="16591"/>
    <cellStyle name="20% - Accent6 19 36" xfId="16592"/>
    <cellStyle name="20% - Accent6 19 37" xfId="16593"/>
    <cellStyle name="20% - Accent6 19 38" xfId="16594"/>
    <cellStyle name="20% - Accent6 19 39" xfId="16595"/>
    <cellStyle name="20% - Accent6 19 4" xfId="16596"/>
    <cellStyle name="20% - Accent6 19 40" xfId="16597"/>
    <cellStyle name="20% - Accent6 19 41" xfId="16598"/>
    <cellStyle name="20% - Accent6 19 42" xfId="16599"/>
    <cellStyle name="20% - Accent6 19 43" xfId="16600"/>
    <cellStyle name="20% - Accent6 19 44" xfId="16601"/>
    <cellStyle name="20% - Accent6 19 45" xfId="16602"/>
    <cellStyle name="20% - Accent6 19 46" xfId="16603"/>
    <cellStyle name="20% - Accent6 19 47" xfId="16604"/>
    <cellStyle name="20% - Accent6 19 48" xfId="16605"/>
    <cellStyle name="20% - Accent6 19 49" xfId="16606"/>
    <cellStyle name="20% - Accent6 19 5" xfId="16607"/>
    <cellStyle name="20% - Accent6 19 50" xfId="16608"/>
    <cellStyle name="20% - Accent6 19 51" xfId="16609"/>
    <cellStyle name="20% - Accent6 19 52" xfId="16610"/>
    <cellStyle name="20% - Accent6 19 53" xfId="16611"/>
    <cellStyle name="20% - Accent6 19 54" xfId="16612"/>
    <cellStyle name="20% - Accent6 19 55" xfId="16613"/>
    <cellStyle name="20% - Accent6 19 56" xfId="16614"/>
    <cellStyle name="20% - Accent6 19 57" xfId="16615"/>
    <cellStyle name="20% - Accent6 19 58" xfId="16616"/>
    <cellStyle name="20% - Accent6 19 59" xfId="16617"/>
    <cellStyle name="20% - Accent6 19 6" xfId="16618"/>
    <cellStyle name="20% - Accent6 19 60" xfId="16619"/>
    <cellStyle name="20% - Accent6 19 61" xfId="16620"/>
    <cellStyle name="20% - Accent6 19 62" xfId="16621"/>
    <cellStyle name="20% - Accent6 19 63" xfId="16622"/>
    <cellStyle name="20% - Accent6 19 64" xfId="16623"/>
    <cellStyle name="20% - Accent6 19 65" xfId="16624"/>
    <cellStyle name="20% - Accent6 19 66" xfId="16625"/>
    <cellStyle name="20% - Accent6 19 67" xfId="16626"/>
    <cellStyle name="20% - Accent6 19 68" xfId="16627"/>
    <cellStyle name="20% - Accent6 19 69" xfId="16628"/>
    <cellStyle name="20% - Accent6 19 7" xfId="16629"/>
    <cellStyle name="20% - Accent6 19 70" xfId="16630"/>
    <cellStyle name="20% - Accent6 19 71" xfId="16631"/>
    <cellStyle name="20% - Accent6 19 72" xfId="16632"/>
    <cellStyle name="20% - Accent6 19 73" xfId="16633"/>
    <cellStyle name="20% - Accent6 19 74" xfId="16634"/>
    <cellStyle name="20% - Accent6 19 75" xfId="16635"/>
    <cellStyle name="20% - Accent6 19 76" xfId="16636"/>
    <cellStyle name="20% - Accent6 19 77" xfId="16637"/>
    <cellStyle name="20% - Accent6 19 78" xfId="16638"/>
    <cellStyle name="20% - Accent6 19 79" xfId="16639"/>
    <cellStyle name="20% - Accent6 19 8" xfId="16640"/>
    <cellStyle name="20% - Accent6 19 80" xfId="16641"/>
    <cellStyle name="20% - Accent6 19 81" xfId="16642"/>
    <cellStyle name="20% - Accent6 19 82" xfId="16643"/>
    <cellStyle name="20% - Accent6 19 83" xfId="16644"/>
    <cellStyle name="20% - Accent6 19 84" xfId="16645"/>
    <cellStyle name="20% - Accent6 19 85" xfId="16646"/>
    <cellStyle name="20% - Accent6 19 86" xfId="16647"/>
    <cellStyle name="20% - Accent6 19 87" xfId="16648"/>
    <cellStyle name="20% - Accent6 19 88" xfId="16649"/>
    <cellStyle name="20% - Accent6 19 89" xfId="16650"/>
    <cellStyle name="20% - Accent6 19 9" xfId="16651"/>
    <cellStyle name="20% - Accent6 19 90" xfId="16652"/>
    <cellStyle name="20% - Accent6 19 91" xfId="16653"/>
    <cellStyle name="20% - Accent6 19 92" xfId="16654"/>
    <cellStyle name="20% - Accent6 19 93" xfId="16655"/>
    <cellStyle name="20% - Accent6 19 94" xfId="16656"/>
    <cellStyle name="20% - Accent6 19 95" xfId="16657"/>
    <cellStyle name="20% - Accent6 19 96" xfId="16658"/>
    <cellStyle name="20% - Accent6 19 97" xfId="16659"/>
    <cellStyle name="20% - Accent6 19 98" xfId="16660"/>
    <cellStyle name="20% - Accent6 19 99" xfId="16661"/>
    <cellStyle name="20% - Accent6 2" xfId="80"/>
    <cellStyle name="20% - Accent6 2 10" xfId="16662"/>
    <cellStyle name="20% - Accent6 2 100" xfId="16663"/>
    <cellStyle name="20% - Accent6 2 101" xfId="16664"/>
    <cellStyle name="20% - Accent6 2 102" xfId="16665"/>
    <cellStyle name="20% - Accent6 2 103" xfId="16666"/>
    <cellStyle name="20% - Accent6 2 104" xfId="16667"/>
    <cellStyle name="20% - Accent6 2 105" xfId="16668"/>
    <cellStyle name="20% - Accent6 2 106" xfId="16669"/>
    <cellStyle name="20% - Accent6 2 107" xfId="16670"/>
    <cellStyle name="20% - Accent6 2 108" xfId="16671"/>
    <cellStyle name="20% - Accent6 2 109" xfId="16672"/>
    <cellStyle name="20% - Accent6 2 11" xfId="16673"/>
    <cellStyle name="20% - Accent6 2 110" xfId="16674"/>
    <cellStyle name="20% - Accent6 2 111" xfId="16675"/>
    <cellStyle name="20% - Accent6 2 112" xfId="16676"/>
    <cellStyle name="20% - Accent6 2 113" xfId="16677"/>
    <cellStyle name="20% - Accent6 2 114" xfId="16678"/>
    <cellStyle name="20% - Accent6 2 115" xfId="16679"/>
    <cellStyle name="20% - Accent6 2 116" xfId="16680"/>
    <cellStyle name="20% - Accent6 2 117" xfId="16681"/>
    <cellStyle name="20% - Accent6 2 118" xfId="16682"/>
    <cellStyle name="20% - Accent6 2 12" xfId="16683"/>
    <cellStyle name="20% - Accent6 2 13" xfId="16684"/>
    <cellStyle name="20% - Accent6 2 14" xfId="16685"/>
    <cellStyle name="20% - Accent6 2 15" xfId="16686"/>
    <cellStyle name="20% - Accent6 2 16" xfId="16687"/>
    <cellStyle name="20% - Accent6 2 17" xfId="16688"/>
    <cellStyle name="20% - Accent6 2 18" xfId="16689"/>
    <cellStyle name="20% - Accent6 2 19" xfId="16690"/>
    <cellStyle name="20% - Accent6 2 2" xfId="16691"/>
    <cellStyle name="20% - Accent6 2 2 10" xfId="16692"/>
    <cellStyle name="20% - Accent6 2 2 100" xfId="16693"/>
    <cellStyle name="20% - Accent6 2 2 101" xfId="16694"/>
    <cellStyle name="20% - Accent6 2 2 102" xfId="16695"/>
    <cellStyle name="20% - Accent6 2 2 103" xfId="16696"/>
    <cellStyle name="20% - Accent6 2 2 104" xfId="16697"/>
    <cellStyle name="20% - Accent6 2 2 105" xfId="16698"/>
    <cellStyle name="20% - Accent6 2 2 106" xfId="16699"/>
    <cellStyle name="20% - Accent6 2 2 107" xfId="16700"/>
    <cellStyle name="20% - Accent6 2 2 108" xfId="16701"/>
    <cellStyle name="20% - Accent6 2 2 109" xfId="16702"/>
    <cellStyle name="20% - Accent6 2 2 11" xfId="16703"/>
    <cellStyle name="20% - Accent6 2 2 110" xfId="16704"/>
    <cellStyle name="20% - Accent6 2 2 111" xfId="16705"/>
    <cellStyle name="20% - Accent6 2 2 112" xfId="16706"/>
    <cellStyle name="20% - Accent6 2 2 113" xfId="16707"/>
    <cellStyle name="20% - Accent6 2 2 114" xfId="16708"/>
    <cellStyle name="20% - Accent6 2 2 115" xfId="16709"/>
    <cellStyle name="20% - Accent6 2 2 12" xfId="16710"/>
    <cellStyle name="20% - Accent6 2 2 13" xfId="16711"/>
    <cellStyle name="20% - Accent6 2 2 14" xfId="16712"/>
    <cellStyle name="20% - Accent6 2 2 15" xfId="16713"/>
    <cellStyle name="20% - Accent6 2 2 16" xfId="16714"/>
    <cellStyle name="20% - Accent6 2 2 17" xfId="16715"/>
    <cellStyle name="20% - Accent6 2 2 18" xfId="16716"/>
    <cellStyle name="20% - Accent6 2 2 19" xfId="16717"/>
    <cellStyle name="20% - Accent6 2 2 2" xfId="16718"/>
    <cellStyle name="20% - Accent6 2 2 20" xfId="16719"/>
    <cellStyle name="20% - Accent6 2 2 21" xfId="16720"/>
    <cellStyle name="20% - Accent6 2 2 22" xfId="16721"/>
    <cellStyle name="20% - Accent6 2 2 23" xfId="16722"/>
    <cellStyle name="20% - Accent6 2 2 24" xfId="16723"/>
    <cellStyle name="20% - Accent6 2 2 25" xfId="16724"/>
    <cellStyle name="20% - Accent6 2 2 26" xfId="16725"/>
    <cellStyle name="20% - Accent6 2 2 27" xfId="16726"/>
    <cellStyle name="20% - Accent6 2 2 28" xfId="16727"/>
    <cellStyle name="20% - Accent6 2 2 29" xfId="16728"/>
    <cellStyle name="20% - Accent6 2 2 3" xfId="16729"/>
    <cellStyle name="20% - Accent6 2 2 30" xfId="16730"/>
    <cellStyle name="20% - Accent6 2 2 31" xfId="16731"/>
    <cellStyle name="20% - Accent6 2 2 32" xfId="16732"/>
    <cellStyle name="20% - Accent6 2 2 33" xfId="16733"/>
    <cellStyle name="20% - Accent6 2 2 34" xfId="16734"/>
    <cellStyle name="20% - Accent6 2 2 35" xfId="16735"/>
    <cellStyle name="20% - Accent6 2 2 36" xfId="16736"/>
    <cellStyle name="20% - Accent6 2 2 37" xfId="16737"/>
    <cellStyle name="20% - Accent6 2 2 38" xfId="16738"/>
    <cellStyle name="20% - Accent6 2 2 39" xfId="16739"/>
    <cellStyle name="20% - Accent6 2 2 4" xfId="16740"/>
    <cellStyle name="20% - Accent6 2 2 40" xfId="16741"/>
    <cellStyle name="20% - Accent6 2 2 41" xfId="16742"/>
    <cellStyle name="20% - Accent6 2 2 42" xfId="16743"/>
    <cellStyle name="20% - Accent6 2 2 43" xfId="16744"/>
    <cellStyle name="20% - Accent6 2 2 44" xfId="16745"/>
    <cellStyle name="20% - Accent6 2 2 45" xfId="16746"/>
    <cellStyle name="20% - Accent6 2 2 46" xfId="16747"/>
    <cellStyle name="20% - Accent6 2 2 47" xfId="16748"/>
    <cellStyle name="20% - Accent6 2 2 48" xfId="16749"/>
    <cellStyle name="20% - Accent6 2 2 49" xfId="16750"/>
    <cellStyle name="20% - Accent6 2 2 5" xfId="16751"/>
    <cellStyle name="20% - Accent6 2 2 50" xfId="16752"/>
    <cellStyle name="20% - Accent6 2 2 51" xfId="16753"/>
    <cellStyle name="20% - Accent6 2 2 52" xfId="16754"/>
    <cellStyle name="20% - Accent6 2 2 53" xfId="16755"/>
    <cellStyle name="20% - Accent6 2 2 54" xfId="16756"/>
    <cellStyle name="20% - Accent6 2 2 55" xfId="16757"/>
    <cellStyle name="20% - Accent6 2 2 56" xfId="16758"/>
    <cellStyle name="20% - Accent6 2 2 57" xfId="16759"/>
    <cellStyle name="20% - Accent6 2 2 58" xfId="16760"/>
    <cellStyle name="20% - Accent6 2 2 59" xfId="16761"/>
    <cellStyle name="20% - Accent6 2 2 6" xfId="16762"/>
    <cellStyle name="20% - Accent6 2 2 60" xfId="16763"/>
    <cellStyle name="20% - Accent6 2 2 61" xfId="16764"/>
    <cellStyle name="20% - Accent6 2 2 62" xfId="16765"/>
    <cellStyle name="20% - Accent6 2 2 63" xfId="16766"/>
    <cellStyle name="20% - Accent6 2 2 64" xfId="16767"/>
    <cellStyle name="20% - Accent6 2 2 65" xfId="16768"/>
    <cellStyle name="20% - Accent6 2 2 66" xfId="16769"/>
    <cellStyle name="20% - Accent6 2 2 67" xfId="16770"/>
    <cellStyle name="20% - Accent6 2 2 68" xfId="16771"/>
    <cellStyle name="20% - Accent6 2 2 69" xfId="16772"/>
    <cellStyle name="20% - Accent6 2 2 7" xfId="16773"/>
    <cellStyle name="20% - Accent6 2 2 70" xfId="16774"/>
    <cellStyle name="20% - Accent6 2 2 71" xfId="16775"/>
    <cellStyle name="20% - Accent6 2 2 72" xfId="16776"/>
    <cellStyle name="20% - Accent6 2 2 73" xfId="16777"/>
    <cellStyle name="20% - Accent6 2 2 74" xfId="16778"/>
    <cellStyle name="20% - Accent6 2 2 75" xfId="16779"/>
    <cellStyle name="20% - Accent6 2 2 76" xfId="16780"/>
    <cellStyle name="20% - Accent6 2 2 77" xfId="16781"/>
    <cellStyle name="20% - Accent6 2 2 78" xfId="16782"/>
    <cellStyle name="20% - Accent6 2 2 79" xfId="16783"/>
    <cellStyle name="20% - Accent6 2 2 8" xfId="16784"/>
    <cellStyle name="20% - Accent6 2 2 80" xfId="16785"/>
    <cellStyle name="20% - Accent6 2 2 81" xfId="16786"/>
    <cellStyle name="20% - Accent6 2 2 82" xfId="16787"/>
    <cellStyle name="20% - Accent6 2 2 83" xfId="16788"/>
    <cellStyle name="20% - Accent6 2 2 84" xfId="16789"/>
    <cellStyle name="20% - Accent6 2 2 85" xfId="16790"/>
    <cellStyle name="20% - Accent6 2 2 86" xfId="16791"/>
    <cellStyle name="20% - Accent6 2 2 87" xfId="16792"/>
    <cellStyle name="20% - Accent6 2 2 88" xfId="16793"/>
    <cellStyle name="20% - Accent6 2 2 89" xfId="16794"/>
    <cellStyle name="20% - Accent6 2 2 9" xfId="16795"/>
    <cellStyle name="20% - Accent6 2 2 90" xfId="16796"/>
    <cellStyle name="20% - Accent6 2 2 91" xfId="16797"/>
    <cellStyle name="20% - Accent6 2 2 92" xfId="16798"/>
    <cellStyle name="20% - Accent6 2 2 93" xfId="16799"/>
    <cellStyle name="20% - Accent6 2 2 94" xfId="16800"/>
    <cellStyle name="20% - Accent6 2 2 95" xfId="16801"/>
    <cellStyle name="20% - Accent6 2 2 96" xfId="16802"/>
    <cellStyle name="20% - Accent6 2 2 97" xfId="16803"/>
    <cellStyle name="20% - Accent6 2 2 98" xfId="16804"/>
    <cellStyle name="20% - Accent6 2 2 99" xfId="16805"/>
    <cellStyle name="20% - Accent6 2 20" xfId="16806"/>
    <cellStyle name="20% - Accent6 2 21" xfId="16807"/>
    <cellStyle name="20% - Accent6 2 22" xfId="16808"/>
    <cellStyle name="20% - Accent6 2 23" xfId="16809"/>
    <cellStyle name="20% - Accent6 2 24" xfId="16810"/>
    <cellStyle name="20% - Accent6 2 25" xfId="16811"/>
    <cellStyle name="20% - Accent6 2 26" xfId="16812"/>
    <cellStyle name="20% - Accent6 2 27" xfId="16813"/>
    <cellStyle name="20% - Accent6 2 28" xfId="16814"/>
    <cellStyle name="20% - Accent6 2 29" xfId="16815"/>
    <cellStyle name="20% - Accent6 2 3" xfId="16816"/>
    <cellStyle name="20% - Accent6 2 3 10" xfId="16817"/>
    <cellStyle name="20% - Accent6 2 3 100" xfId="16818"/>
    <cellStyle name="20% - Accent6 2 3 101" xfId="16819"/>
    <cellStyle name="20% - Accent6 2 3 102" xfId="16820"/>
    <cellStyle name="20% - Accent6 2 3 103" xfId="16821"/>
    <cellStyle name="20% - Accent6 2 3 104" xfId="16822"/>
    <cellStyle name="20% - Accent6 2 3 105" xfId="16823"/>
    <cellStyle name="20% - Accent6 2 3 106" xfId="16824"/>
    <cellStyle name="20% - Accent6 2 3 107" xfId="16825"/>
    <cellStyle name="20% - Accent6 2 3 108" xfId="16826"/>
    <cellStyle name="20% - Accent6 2 3 109" xfId="16827"/>
    <cellStyle name="20% - Accent6 2 3 11" xfId="16828"/>
    <cellStyle name="20% - Accent6 2 3 110" xfId="16829"/>
    <cellStyle name="20% - Accent6 2 3 111" xfId="16830"/>
    <cellStyle name="20% - Accent6 2 3 112" xfId="16831"/>
    <cellStyle name="20% - Accent6 2 3 113" xfId="16832"/>
    <cellStyle name="20% - Accent6 2 3 114" xfId="16833"/>
    <cellStyle name="20% - Accent6 2 3 115" xfId="16834"/>
    <cellStyle name="20% - Accent6 2 3 12" xfId="16835"/>
    <cellStyle name="20% - Accent6 2 3 13" xfId="16836"/>
    <cellStyle name="20% - Accent6 2 3 14" xfId="16837"/>
    <cellStyle name="20% - Accent6 2 3 15" xfId="16838"/>
    <cellStyle name="20% - Accent6 2 3 16" xfId="16839"/>
    <cellStyle name="20% - Accent6 2 3 17" xfId="16840"/>
    <cellStyle name="20% - Accent6 2 3 18" xfId="16841"/>
    <cellStyle name="20% - Accent6 2 3 19" xfId="16842"/>
    <cellStyle name="20% - Accent6 2 3 2" xfId="16843"/>
    <cellStyle name="20% - Accent6 2 3 20" xfId="16844"/>
    <cellStyle name="20% - Accent6 2 3 21" xfId="16845"/>
    <cellStyle name="20% - Accent6 2 3 22" xfId="16846"/>
    <cellStyle name="20% - Accent6 2 3 23" xfId="16847"/>
    <cellStyle name="20% - Accent6 2 3 24" xfId="16848"/>
    <cellStyle name="20% - Accent6 2 3 25" xfId="16849"/>
    <cellStyle name="20% - Accent6 2 3 26" xfId="16850"/>
    <cellStyle name="20% - Accent6 2 3 27" xfId="16851"/>
    <cellStyle name="20% - Accent6 2 3 28" xfId="16852"/>
    <cellStyle name="20% - Accent6 2 3 29" xfId="16853"/>
    <cellStyle name="20% - Accent6 2 3 3" xfId="16854"/>
    <cellStyle name="20% - Accent6 2 3 30" xfId="16855"/>
    <cellStyle name="20% - Accent6 2 3 31" xfId="16856"/>
    <cellStyle name="20% - Accent6 2 3 32" xfId="16857"/>
    <cellStyle name="20% - Accent6 2 3 33" xfId="16858"/>
    <cellStyle name="20% - Accent6 2 3 34" xfId="16859"/>
    <cellStyle name="20% - Accent6 2 3 35" xfId="16860"/>
    <cellStyle name="20% - Accent6 2 3 36" xfId="16861"/>
    <cellStyle name="20% - Accent6 2 3 37" xfId="16862"/>
    <cellStyle name="20% - Accent6 2 3 38" xfId="16863"/>
    <cellStyle name="20% - Accent6 2 3 39" xfId="16864"/>
    <cellStyle name="20% - Accent6 2 3 4" xfId="16865"/>
    <cellStyle name="20% - Accent6 2 3 40" xfId="16866"/>
    <cellStyle name="20% - Accent6 2 3 41" xfId="16867"/>
    <cellStyle name="20% - Accent6 2 3 42" xfId="16868"/>
    <cellStyle name="20% - Accent6 2 3 43" xfId="16869"/>
    <cellStyle name="20% - Accent6 2 3 44" xfId="16870"/>
    <cellStyle name="20% - Accent6 2 3 45" xfId="16871"/>
    <cellStyle name="20% - Accent6 2 3 46" xfId="16872"/>
    <cellStyle name="20% - Accent6 2 3 47" xfId="16873"/>
    <cellStyle name="20% - Accent6 2 3 48" xfId="16874"/>
    <cellStyle name="20% - Accent6 2 3 49" xfId="16875"/>
    <cellStyle name="20% - Accent6 2 3 5" xfId="16876"/>
    <cellStyle name="20% - Accent6 2 3 50" xfId="16877"/>
    <cellStyle name="20% - Accent6 2 3 51" xfId="16878"/>
    <cellStyle name="20% - Accent6 2 3 52" xfId="16879"/>
    <cellStyle name="20% - Accent6 2 3 53" xfId="16880"/>
    <cellStyle name="20% - Accent6 2 3 54" xfId="16881"/>
    <cellStyle name="20% - Accent6 2 3 55" xfId="16882"/>
    <cellStyle name="20% - Accent6 2 3 56" xfId="16883"/>
    <cellStyle name="20% - Accent6 2 3 57" xfId="16884"/>
    <cellStyle name="20% - Accent6 2 3 58" xfId="16885"/>
    <cellStyle name="20% - Accent6 2 3 59" xfId="16886"/>
    <cellStyle name="20% - Accent6 2 3 6" xfId="16887"/>
    <cellStyle name="20% - Accent6 2 3 60" xfId="16888"/>
    <cellStyle name="20% - Accent6 2 3 61" xfId="16889"/>
    <cellStyle name="20% - Accent6 2 3 62" xfId="16890"/>
    <cellStyle name="20% - Accent6 2 3 63" xfId="16891"/>
    <cellStyle name="20% - Accent6 2 3 64" xfId="16892"/>
    <cellStyle name="20% - Accent6 2 3 65" xfId="16893"/>
    <cellStyle name="20% - Accent6 2 3 66" xfId="16894"/>
    <cellStyle name="20% - Accent6 2 3 67" xfId="16895"/>
    <cellStyle name="20% - Accent6 2 3 68" xfId="16896"/>
    <cellStyle name="20% - Accent6 2 3 69" xfId="16897"/>
    <cellStyle name="20% - Accent6 2 3 7" xfId="16898"/>
    <cellStyle name="20% - Accent6 2 3 70" xfId="16899"/>
    <cellStyle name="20% - Accent6 2 3 71" xfId="16900"/>
    <cellStyle name="20% - Accent6 2 3 72" xfId="16901"/>
    <cellStyle name="20% - Accent6 2 3 73" xfId="16902"/>
    <cellStyle name="20% - Accent6 2 3 74" xfId="16903"/>
    <cellStyle name="20% - Accent6 2 3 75" xfId="16904"/>
    <cellStyle name="20% - Accent6 2 3 76" xfId="16905"/>
    <cellStyle name="20% - Accent6 2 3 77" xfId="16906"/>
    <cellStyle name="20% - Accent6 2 3 78" xfId="16907"/>
    <cellStyle name="20% - Accent6 2 3 79" xfId="16908"/>
    <cellStyle name="20% - Accent6 2 3 8" xfId="16909"/>
    <cellStyle name="20% - Accent6 2 3 80" xfId="16910"/>
    <cellStyle name="20% - Accent6 2 3 81" xfId="16911"/>
    <cellStyle name="20% - Accent6 2 3 82" xfId="16912"/>
    <cellStyle name="20% - Accent6 2 3 83" xfId="16913"/>
    <cellStyle name="20% - Accent6 2 3 84" xfId="16914"/>
    <cellStyle name="20% - Accent6 2 3 85" xfId="16915"/>
    <cellStyle name="20% - Accent6 2 3 86" xfId="16916"/>
    <cellStyle name="20% - Accent6 2 3 87" xfId="16917"/>
    <cellStyle name="20% - Accent6 2 3 88" xfId="16918"/>
    <cellStyle name="20% - Accent6 2 3 89" xfId="16919"/>
    <cellStyle name="20% - Accent6 2 3 9" xfId="16920"/>
    <cellStyle name="20% - Accent6 2 3 90" xfId="16921"/>
    <cellStyle name="20% - Accent6 2 3 91" xfId="16922"/>
    <cellStyle name="20% - Accent6 2 3 92" xfId="16923"/>
    <cellStyle name="20% - Accent6 2 3 93" xfId="16924"/>
    <cellStyle name="20% - Accent6 2 3 94" xfId="16925"/>
    <cellStyle name="20% - Accent6 2 3 95" xfId="16926"/>
    <cellStyle name="20% - Accent6 2 3 96" xfId="16927"/>
    <cellStyle name="20% - Accent6 2 3 97" xfId="16928"/>
    <cellStyle name="20% - Accent6 2 3 98" xfId="16929"/>
    <cellStyle name="20% - Accent6 2 3 99" xfId="16930"/>
    <cellStyle name="20% - Accent6 2 30" xfId="16931"/>
    <cellStyle name="20% - Accent6 2 31" xfId="16932"/>
    <cellStyle name="20% - Accent6 2 32" xfId="16933"/>
    <cellStyle name="20% - Accent6 2 33" xfId="16934"/>
    <cellStyle name="20% - Accent6 2 34" xfId="16935"/>
    <cellStyle name="20% - Accent6 2 35" xfId="16936"/>
    <cellStyle name="20% - Accent6 2 36" xfId="16937"/>
    <cellStyle name="20% - Accent6 2 37" xfId="16938"/>
    <cellStyle name="20% - Accent6 2 38" xfId="16939"/>
    <cellStyle name="20% - Accent6 2 39" xfId="16940"/>
    <cellStyle name="20% - Accent6 2 4" xfId="16941"/>
    <cellStyle name="20% - Accent6 2 4 10" xfId="16942"/>
    <cellStyle name="20% - Accent6 2 4 100" xfId="16943"/>
    <cellStyle name="20% - Accent6 2 4 101" xfId="16944"/>
    <cellStyle name="20% - Accent6 2 4 102" xfId="16945"/>
    <cellStyle name="20% - Accent6 2 4 103" xfId="16946"/>
    <cellStyle name="20% - Accent6 2 4 104" xfId="16947"/>
    <cellStyle name="20% - Accent6 2 4 105" xfId="16948"/>
    <cellStyle name="20% - Accent6 2 4 106" xfId="16949"/>
    <cellStyle name="20% - Accent6 2 4 107" xfId="16950"/>
    <cellStyle name="20% - Accent6 2 4 108" xfId="16951"/>
    <cellStyle name="20% - Accent6 2 4 109" xfId="16952"/>
    <cellStyle name="20% - Accent6 2 4 11" xfId="16953"/>
    <cellStyle name="20% - Accent6 2 4 110" xfId="16954"/>
    <cellStyle name="20% - Accent6 2 4 111" xfId="16955"/>
    <cellStyle name="20% - Accent6 2 4 112" xfId="16956"/>
    <cellStyle name="20% - Accent6 2 4 113" xfId="16957"/>
    <cellStyle name="20% - Accent6 2 4 114" xfId="16958"/>
    <cellStyle name="20% - Accent6 2 4 115" xfId="16959"/>
    <cellStyle name="20% - Accent6 2 4 12" xfId="16960"/>
    <cellStyle name="20% - Accent6 2 4 13" xfId="16961"/>
    <cellStyle name="20% - Accent6 2 4 14" xfId="16962"/>
    <cellStyle name="20% - Accent6 2 4 15" xfId="16963"/>
    <cellStyle name="20% - Accent6 2 4 16" xfId="16964"/>
    <cellStyle name="20% - Accent6 2 4 17" xfId="16965"/>
    <cellStyle name="20% - Accent6 2 4 18" xfId="16966"/>
    <cellStyle name="20% - Accent6 2 4 19" xfId="16967"/>
    <cellStyle name="20% - Accent6 2 4 2" xfId="16968"/>
    <cellStyle name="20% - Accent6 2 4 20" xfId="16969"/>
    <cellStyle name="20% - Accent6 2 4 21" xfId="16970"/>
    <cellStyle name="20% - Accent6 2 4 22" xfId="16971"/>
    <cellStyle name="20% - Accent6 2 4 23" xfId="16972"/>
    <cellStyle name="20% - Accent6 2 4 24" xfId="16973"/>
    <cellStyle name="20% - Accent6 2 4 25" xfId="16974"/>
    <cellStyle name="20% - Accent6 2 4 26" xfId="16975"/>
    <cellStyle name="20% - Accent6 2 4 27" xfId="16976"/>
    <cellStyle name="20% - Accent6 2 4 28" xfId="16977"/>
    <cellStyle name="20% - Accent6 2 4 29" xfId="16978"/>
    <cellStyle name="20% - Accent6 2 4 3" xfId="16979"/>
    <cellStyle name="20% - Accent6 2 4 30" xfId="16980"/>
    <cellStyle name="20% - Accent6 2 4 31" xfId="16981"/>
    <cellStyle name="20% - Accent6 2 4 32" xfId="16982"/>
    <cellStyle name="20% - Accent6 2 4 33" xfId="16983"/>
    <cellStyle name="20% - Accent6 2 4 34" xfId="16984"/>
    <cellStyle name="20% - Accent6 2 4 35" xfId="16985"/>
    <cellStyle name="20% - Accent6 2 4 36" xfId="16986"/>
    <cellStyle name="20% - Accent6 2 4 37" xfId="16987"/>
    <cellStyle name="20% - Accent6 2 4 38" xfId="16988"/>
    <cellStyle name="20% - Accent6 2 4 39" xfId="16989"/>
    <cellStyle name="20% - Accent6 2 4 4" xfId="16990"/>
    <cellStyle name="20% - Accent6 2 4 40" xfId="16991"/>
    <cellStyle name="20% - Accent6 2 4 41" xfId="16992"/>
    <cellStyle name="20% - Accent6 2 4 42" xfId="16993"/>
    <cellStyle name="20% - Accent6 2 4 43" xfId="16994"/>
    <cellStyle name="20% - Accent6 2 4 44" xfId="16995"/>
    <cellStyle name="20% - Accent6 2 4 45" xfId="16996"/>
    <cellStyle name="20% - Accent6 2 4 46" xfId="16997"/>
    <cellStyle name="20% - Accent6 2 4 47" xfId="16998"/>
    <cellStyle name="20% - Accent6 2 4 48" xfId="16999"/>
    <cellStyle name="20% - Accent6 2 4 49" xfId="17000"/>
    <cellStyle name="20% - Accent6 2 4 5" xfId="17001"/>
    <cellStyle name="20% - Accent6 2 4 50" xfId="17002"/>
    <cellStyle name="20% - Accent6 2 4 51" xfId="17003"/>
    <cellStyle name="20% - Accent6 2 4 52" xfId="17004"/>
    <cellStyle name="20% - Accent6 2 4 53" xfId="17005"/>
    <cellStyle name="20% - Accent6 2 4 54" xfId="17006"/>
    <cellStyle name="20% - Accent6 2 4 55" xfId="17007"/>
    <cellStyle name="20% - Accent6 2 4 56" xfId="17008"/>
    <cellStyle name="20% - Accent6 2 4 57" xfId="17009"/>
    <cellStyle name="20% - Accent6 2 4 58" xfId="17010"/>
    <cellStyle name="20% - Accent6 2 4 59" xfId="17011"/>
    <cellStyle name="20% - Accent6 2 4 6" xfId="17012"/>
    <cellStyle name="20% - Accent6 2 4 60" xfId="17013"/>
    <cellStyle name="20% - Accent6 2 4 61" xfId="17014"/>
    <cellStyle name="20% - Accent6 2 4 62" xfId="17015"/>
    <cellStyle name="20% - Accent6 2 4 63" xfId="17016"/>
    <cellStyle name="20% - Accent6 2 4 64" xfId="17017"/>
    <cellStyle name="20% - Accent6 2 4 65" xfId="17018"/>
    <cellStyle name="20% - Accent6 2 4 66" xfId="17019"/>
    <cellStyle name="20% - Accent6 2 4 67" xfId="17020"/>
    <cellStyle name="20% - Accent6 2 4 68" xfId="17021"/>
    <cellStyle name="20% - Accent6 2 4 69" xfId="17022"/>
    <cellStyle name="20% - Accent6 2 4 7" xfId="17023"/>
    <cellStyle name="20% - Accent6 2 4 70" xfId="17024"/>
    <cellStyle name="20% - Accent6 2 4 71" xfId="17025"/>
    <cellStyle name="20% - Accent6 2 4 72" xfId="17026"/>
    <cellStyle name="20% - Accent6 2 4 73" xfId="17027"/>
    <cellStyle name="20% - Accent6 2 4 74" xfId="17028"/>
    <cellStyle name="20% - Accent6 2 4 75" xfId="17029"/>
    <cellStyle name="20% - Accent6 2 4 76" xfId="17030"/>
    <cellStyle name="20% - Accent6 2 4 77" xfId="17031"/>
    <cellStyle name="20% - Accent6 2 4 78" xfId="17032"/>
    <cellStyle name="20% - Accent6 2 4 79" xfId="17033"/>
    <cellStyle name="20% - Accent6 2 4 8" xfId="17034"/>
    <cellStyle name="20% - Accent6 2 4 80" xfId="17035"/>
    <cellStyle name="20% - Accent6 2 4 81" xfId="17036"/>
    <cellStyle name="20% - Accent6 2 4 82" xfId="17037"/>
    <cellStyle name="20% - Accent6 2 4 83" xfId="17038"/>
    <cellStyle name="20% - Accent6 2 4 84" xfId="17039"/>
    <cellStyle name="20% - Accent6 2 4 85" xfId="17040"/>
    <cellStyle name="20% - Accent6 2 4 86" xfId="17041"/>
    <cellStyle name="20% - Accent6 2 4 87" xfId="17042"/>
    <cellStyle name="20% - Accent6 2 4 88" xfId="17043"/>
    <cellStyle name="20% - Accent6 2 4 89" xfId="17044"/>
    <cellStyle name="20% - Accent6 2 4 9" xfId="17045"/>
    <cellStyle name="20% - Accent6 2 4 90" xfId="17046"/>
    <cellStyle name="20% - Accent6 2 4 91" xfId="17047"/>
    <cellStyle name="20% - Accent6 2 4 92" xfId="17048"/>
    <cellStyle name="20% - Accent6 2 4 93" xfId="17049"/>
    <cellStyle name="20% - Accent6 2 4 94" xfId="17050"/>
    <cellStyle name="20% - Accent6 2 4 95" xfId="17051"/>
    <cellStyle name="20% - Accent6 2 4 96" xfId="17052"/>
    <cellStyle name="20% - Accent6 2 4 97" xfId="17053"/>
    <cellStyle name="20% - Accent6 2 4 98" xfId="17054"/>
    <cellStyle name="20% - Accent6 2 4 99" xfId="17055"/>
    <cellStyle name="20% - Accent6 2 40" xfId="17056"/>
    <cellStyle name="20% - Accent6 2 41" xfId="17057"/>
    <cellStyle name="20% - Accent6 2 42" xfId="17058"/>
    <cellStyle name="20% - Accent6 2 43" xfId="17059"/>
    <cellStyle name="20% - Accent6 2 44" xfId="17060"/>
    <cellStyle name="20% - Accent6 2 45" xfId="17061"/>
    <cellStyle name="20% - Accent6 2 46" xfId="17062"/>
    <cellStyle name="20% - Accent6 2 47" xfId="17063"/>
    <cellStyle name="20% - Accent6 2 48" xfId="17064"/>
    <cellStyle name="20% - Accent6 2 49" xfId="17065"/>
    <cellStyle name="20% - Accent6 2 5" xfId="17066"/>
    <cellStyle name="20% - Accent6 2 50" xfId="17067"/>
    <cellStyle name="20% - Accent6 2 51" xfId="17068"/>
    <cellStyle name="20% - Accent6 2 52" xfId="17069"/>
    <cellStyle name="20% - Accent6 2 53" xfId="17070"/>
    <cellStyle name="20% - Accent6 2 54" xfId="17071"/>
    <cellStyle name="20% - Accent6 2 55" xfId="17072"/>
    <cellStyle name="20% - Accent6 2 56" xfId="17073"/>
    <cellStyle name="20% - Accent6 2 57" xfId="17074"/>
    <cellStyle name="20% - Accent6 2 58" xfId="17075"/>
    <cellStyle name="20% - Accent6 2 59" xfId="17076"/>
    <cellStyle name="20% - Accent6 2 6" xfId="17077"/>
    <cellStyle name="20% - Accent6 2 60" xfId="17078"/>
    <cellStyle name="20% - Accent6 2 61" xfId="17079"/>
    <cellStyle name="20% - Accent6 2 62" xfId="17080"/>
    <cellStyle name="20% - Accent6 2 63" xfId="17081"/>
    <cellStyle name="20% - Accent6 2 64" xfId="17082"/>
    <cellStyle name="20% - Accent6 2 65" xfId="17083"/>
    <cellStyle name="20% - Accent6 2 66" xfId="17084"/>
    <cellStyle name="20% - Accent6 2 67" xfId="17085"/>
    <cellStyle name="20% - Accent6 2 68" xfId="17086"/>
    <cellStyle name="20% - Accent6 2 69" xfId="17087"/>
    <cellStyle name="20% - Accent6 2 7" xfId="17088"/>
    <cellStyle name="20% - Accent6 2 70" xfId="17089"/>
    <cellStyle name="20% - Accent6 2 71" xfId="17090"/>
    <cellStyle name="20% - Accent6 2 72" xfId="17091"/>
    <cellStyle name="20% - Accent6 2 73" xfId="17092"/>
    <cellStyle name="20% - Accent6 2 74" xfId="17093"/>
    <cellStyle name="20% - Accent6 2 75" xfId="17094"/>
    <cellStyle name="20% - Accent6 2 76" xfId="17095"/>
    <cellStyle name="20% - Accent6 2 77" xfId="17096"/>
    <cellStyle name="20% - Accent6 2 78" xfId="17097"/>
    <cellStyle name="20% - Accent6 2 79" xfId="17098"/>
    <cellStyle name="20% - Accent6 2 8" xfId="17099"/>
    <cellStyle name="20% - Accent6 2 80" xfId="17100"/>
    <cellStyle name="20% - Accent6 2 81" xfId="17101"/>
    <cellStyle name="20% - Accent6 2 82" xfId="17102"/>
    <cellStyle name="20% - Accent6 2 83" xfId="17103"/>
    <cellStyle name="20% - Accent6 2 84" xfId="17104"/>
    <cellStyle name="20% - Accent6 2 85" xfId="17105"/>
    <cellStyle name="20% - Accent6 2 86" xfId="17106"/>
    <cellStyle name="20% - Accent6 2 87" xfId="17107"/>
    <cellStyle name="20% - Accent6 2 88" xfId="17108"/>
    <cellStyle name="20% - Accent6 2 89" xfId="17109"/>
    <cellStyle name="20% - Accent6 2 9" xfId="17110"/>
    <cellStyle name="20% - Accent6 2 90" xfId="17111"/>
    <cellStyle name="20% - Accent6 2 91" xfId="17112"/>
    <cellStyle name="20% - Accent6 2 92" xfId="17113"/>
    <cellStyle name="20% - Accent6 2 93" xfId="17114"/>
    <cellStyle name="20% - Accent6 2 94" xfId="17115"/>
    <cellStyle name="20% - Accent6 2 95" xfId="17116"/>
    <cellStyle name="20% - Accent6 2 96" xfId="17117"/>
    <cellStyle name="20% - Accent6 2 97" xfId="17118"/>
    <cellStyle name="20% - Accent6 2 98" xfId="17119"/>
    <cellStyle name="20% - Accent6 2 99" xfId="17120"/>
    <cellStyle name="20% - Accent6 20" xfId="17121"/>
    <cellStyle name="20% - Accent6 20 10" xfId="17122"/>
    <cellStyle name="20% - Accent6 20 100" xfId="17123"/>
    <cellStyle name="20% - Accent6 20 101" xfId="17124"/>
    <cellStyle name="20% - Accent6 20 102" xfId="17125"/>
    <cellStyle name="20% - Accent6 20 103" xfId="17126"/>
    <cellStyle name="20% - Accent6 20 104" xfId="17127"/>
    <cellStyle name="20% - Accent6 20 105" xfId="17128"/>
    <cellStyle name="20% - Accent6 20 106" xfId="17129"/>
    <cellStyle name="20% - Accent6 20 107" xfId="17130"/>
    <cellStyle name="20% - Accent6 20 108" xfId="17131"/>
    <cellStyle name="20% - Accent6 20 109" xfId="17132"/>
    <cellStyle name="20% - Accent6 20 11" xfId="17133"/>
    <cellStyle name="20% - Accent6 20 110" xfId="17134"/>
    <cellStyle name="20% - Accent6 20 111" xfId="17135"/>
    <cellStyle name="20% - Accent6 20 112" xfId="17136"/>
    <cellStyle name="20% - Accent6 20 113" xfId="17137"/>
    <cellStyle name="20% - Accent6 20 114" xfId="17138"/>
    <cellStyle name="20% - Accent6 20 115" xfId="17139"/>
    <cellStyle name="20% - Accent6 20 12" xfId="17140"/>
    <cellStyle name="20% - Accent6 20 13" xfId="17141"/>
    <cellStyle name="20% - Accent6 20 14" xfId="17142"/>
    <cellStyle name="20% - Accent6 20 15" xfId="17143"/>
    <cellStyle name="20% - Accent6 20 16" xfId="17144"/>
    <cellStyle name="20% - Accent6 20 17" xfId="17145"/>
    <cellStyle name="20% - Accent6 20 18" xfId="17146"/>
    <cellStyle name="20% - Accent6 20 19" xfId="17147"/>
    <cellStyle name="20% - Accent6 20 2" xfId="17148"/>
    <cellStyle name="20% - Accent6 20 20" xfId="17149"/>
    <cellStyle name="20% - Accent6 20 21" xfId="17150"/>
    <cellStyle name="20% - Accent6 20 22" xfId="17151"/>
    <cellStyle name="20% - Accent6 20 23" xfId="17152"/>
    <cellStyle name="20% - Accent6 20 24" xfId="17153"/>
    <cellStyle name="20% - Accent6 20 25" xfId="17154"/>
    <cellStyle name="20% - Accent6 20 26" xfId="17155"/>
    <cellStyle name="20% - Accent6 20 27" xfId="17156"/>
    <cellStyle name="20% - Accent6 20 28" xfId="17157"/>
    <cellStyle name="20% - Accent6 20 29" xfId="17158"/>
    <cellStyle name="20% - Accent6 20 3" xfId="17159"/>
    <cellStyle name="20% - Accent6 20 30" xfId="17160"/>
    <cellStyle name="20% - Accent6 20 31" xfId="17161"/>
    <cellStyle name="20% - Accent6 20 32" xfId="17162"/>
    <cellStyle name="20% - Accent6 20 33" xfId="17163"/>
    <cellStyle name="20% - Accent6 20 34" xfId="17164"/>
    <cellStyle name="20% - Accent6 20 35" xfId="17165"/>
    <cellStyle name="20% - Accent6 20 36" xfId="17166"/>
    <cellStyle name="20% - Accent6 20 37" xfId="17167"/>
    <cellStyle name="20% - Accent6 20 38" xfId="17168"/>
    <cellStyle name="20% - Accent6 20 39" xfId="17169"/>
    <cellStyle name="20% - Accent6 20 4" xfId="17170"/>
    <cellStyle name="20% - Accent6 20 40" xfId="17171"/>
    <cellStyle name="20% - Accent6 20 41" xfId="17172"/>
    <cellStyle name="20% - Accent6 20 42" xfId="17173"/>
    <cellStyle name="20% - Accent6 20 43" xfId="17174"/>
    <cellStyle name="20% - Accent6 20 44" xfId="17175"/>
    <cellStyle name="20% - Accent6 20 45" xfId="17176"/>
    <cellStyle name="20% - Accent6 20 46" xfId="17177"/>
    <cellStyle name="20% - Accent6 20 47" xfId="17178"/>
    <cellStyle name="20% - Accent6 20 48" xfId="17179"/>
    <cellStyle name="20% - Accent6 20 49" xfId="17180"/>
    <cellStyle name="20% - Accent6 20 5" xfId="17181"/>
    <cellStyle name="20% - Accent6 20 50" xfId="17182"/>
    <cellStyle name="20% - Accent6 20 51" xfId="17183"/>
    <cellStyle name="20% - Accent6 20 52" xfId="17184"/>
    <cellStyle name="20% - Accent6 20 53" xfId="17185"/>
    <cellStyle name="20% - Accent6 20 54" xfId="17186"/>
    <cellStyle name="20% - Accent6 20 55" xfId="17187"/>
    <cellStyle name="20% - Accent6 20 56" xfId="17188"/>
    <cellStyle name="20% - Accent6 20 57" xfId="17189"/>
    <cellStyle name="20% - Accent6 20 58" xfId="17190"/>
    <cellStyle name="20% - Accent6 20 59" xfId="17191"/>
    <cellStyle name="20% - Accent6 20 6" xfId="17192"/>
    <cellStyle name="20% - Accent6 20 60" xfId="17193"/>
    <cellStyle name="20% - Accent6 20 61" xfId="17194"/>
    <cellStyle name="20% - Accent6 20 62" xfId="17195"/>
    <cellStyle name="20% - Accent6 20 63" xfId="17196"/>
    <cellStyle name="20% - Accent6 20 64" xfId="17197"/>
    <cellStyle name="20% - Accent6 20 65" xfId="17198"/>
    <cellStyle name="20% - Accent6 20 66" xfId="17199"/>
    <cellStyle name="20% - Accent6 20 67" xfId="17200"/>
    <cellStyle name="20% - Accent6 20 68" xfId="17201"/>
    <cellStyle name="20% - Accent6 20 69" xfId="17202"/>
    <cellStyle name="20% - Accent6 20 7" xfId="17203"/>
    <cellStyle name="20% - Accent6 20 70" xfId="17204"/>
    <cellStyle name="20% - Accent6 20 71" xfId="17205"/>
    <cellStyle name="20% - Accent6 20 72" xfId="17206"/>
    <cellStyle name="20% - Accent6 20 73" xfId="17207"/>
    <cellStyle name="20% - Accent6 20 74" xfId="17208"/>
    <cellStyle name="20% - Accent6 20 75" xfId="17209"/>
    <cellStyle name="20% - Accent6 20 76" xfId="17210"/>
    <cellStyle name="20% - Accent6 20 77" xfId="17211"/>
    <cellStyle name="20% - Accent6 20 78" xfId="17212"/>
    <cellStyle name="20% - Accent6 20 79" xfId="17213"/>
    <cellStyle name="20% - Accent6 20 8" xfId="17214"/>
    <cellStyle name="20% - Accent6 20 80" xfId="17215"/>
    <cellStyle name="20% - Accent6 20 81" xfId="17216"/>
    <cellStyle name="20% - Accent6 20 82" xfId="17217"/>
    <cellStyle name="20% - Accent6 20 83" xfId="17218"/>
    <cellStyle name="20% - Accent6 20 84" xfId="17219"/>
    <cellStyle name="20% - Accent6 20 85" xfId="17220"/>
    <cellStyle name="20% - Accent6 20 86" xfId="17221"/>
    <cellStyle name="20% - Accent6 20 87" xfId="17222"/>
    <cellStyle name="20% - Accent6 20 88" xfId="17223"/>
    <cellStyle name="20% - Accent6 20 89" xfId="17224"/>
    <cellStyle name="20% - Accent6 20 9" xfId="17225"/>
    <cellStyle name="20% - Accent6 20 90" xfId="17226"/>
    <cellStyle name="20% - Accent6 20 91" xfId="17227"/>
    <cellStyle name="20% - Accent6 20 92" xfId="17228"/>
    <cellStyle name="20% - Accent6 20 93" xfId="17229"/>
    <cellStyle name="20% - Accent6 20 94" xfId="17230"/>
    <cellStyle name="20% - Accent6 20 95" xfId="17231"/>
    <cellStyle name="20% - Accent6 20 96" xfId="17232"/>
    <cellStyle name="20% - Accent6 20 97" xfId="17233"/>
    <cellStyle name="20% - Accent6 20 98" xfId="17234"/>
    <cellStyle name="20% - Accent6 20 99" xfId="17235"/>
    <cellStyle name="20% - Accent6 21" xfId="17236"/>
    <cellStyle name="20% - Accent6 21 10" xfId="17237"/>
    <cellStyle name="20% - Accent6 21 100" xfId="17238"/>
    <cellStyle name="20% - Accent6 21 101" xfId="17239"/>
    <cellStyle name="20% - Accent6 21 102" xfId="17240"/>
    <cellStyle name="20% - Accent6 21 103" xfId="17241"/>
    <cellStyle name="20% - Accent6 21 104" xfId="17242"/>
    <cellStyle name="20% - Accent6 21 105" xfId="17243"/>
    <cellStyle name="20% - Accent6 21 106" xfId="17244"/>
    <cellStyle name="20% - Accent6 21 107" xfId="17245"/>
    <cellStyle name="20% - Accent6 21 108" xfId="17246"/>
    <cellStyle name="20% - Accent6 21 109" xfId="17247"/>
    <cellStyle name="20% - Accent6 21 11" xfId="17248"/>
    <cellStyle name="20% - Accent6 21 110" xfId="17249"/>
    <cellStyle name="20% - Accent6 21 111" xfId="17250"/>
    <cellStyle name="20% - Accent6 21 112" xfId="17251"/>
    <cellStyle name="20% - Accent6 21 113" xfId="17252"/>
    <cellStyle name="20% - Accent6 21 114" xfId="17253"/>
    <cellStyle name="20% - Accent6 21 115" xfId="17254"/>
    <cellStyle name="20% - Accent6 21 12" xfId="17255"/>
    <cellStyle name="20% - Accent6 21 13" xfId="17256"/>
    <cellStyle name="20% - Accent6 21 14" xfId="17257"/>
    <cellStyle name="20% - Accent6 21 15" xfId="17258"/>
    <cellStyle name="20% - Accent6 21 16" xfId="17259"/>
    <cellStyle name="20% - Accent6 21 17" xfId="17260"/>
    <cellStyle name="20% - Accent6 21 18" xfId="17261"/>
    <cellStyle name="20% - Accent6 21 19" xfId="17262"/>
    <cellStyle name="20% - Accent6 21 2" xfId="17263"/>
    <cellStyle name="20% - Accent6 21 20" xfId="17264"/>
    <cellStyle name="20% - Accent6 21 21" xfId="17265"/>
    <cellStyle name="20% - Accent6 21 22" xfId="17266"/>
    <cellStyle name="20% - Accent6 21 23" xfId="17267"/>
    <cellStyle name="20% - Accent6 21 24" xfId="17268"/>
    <cellStyle name="20% - Accent6 21 25" xfId="17269"/>
    <cellStyle name="20% - Accent6 21 26" xfId="17270"/>
    <cellStyle name="20% - Accent6 21 27" xfId="17271"/>
    <cellStyle name="20% - Accent6 21 28" xfId="17272"/>
    <cellStyle name="20% - Accent6 21 29" xfId="17273"/>
    <cellStyle name="20% - Accent6 21 3" xfId="17274"/>
    <cellStyle name="20% - Accent6 21 30" xfId="17275"/>
    <cellStyle name="20% - Accent6 21 31" xfId="17276"/>
    <cellStyle name="20% - Accent6 21 32" xfId="17277"/>
    <cellStyle name="20% - Accent6 21 33" xfId="17278"/>
    <cellStyle name="20% - Accent6 21 34" xfId="17279"/>
    <cellStyle name="20% - Accent6 21 35" xfId="17280"/>
    <cellStyle name="20% - Accent6 21 36" xfId="17281"/>
    <cellStyle name="20% - Accent6 21 37" xfId="17282"/>
    <cellStyle name="20% - Accent6 21 38" xfId="17283"/>
    <cellStyle name="20% - Accent6 21 39" xfId="17284"/>
    <cellStyle name="20% - Accent6 21 4" xfId="17285"/>
    <cellStyle name="20% - Accent6 21 40" xfId="17286"/>
    <cellStyle name="20% - Accent6 21 41" xfId="17287"/>
    <cellStyle name="20% - Accent6 21 42" xfId="17288"/>
    <cellStyle name="20% - Accent6 21 43" xfId="17289"/>
    <cellStyle name="20% - Accent6 21 44" xfId="17290"/>
    <cellStyle name="20% - Accent6 21 45" xfId="17291"/>
    <cellStyle name="20% - Accent6 21 46" xfId="17292"/>
    <cellStyle name="20% - Accent6 21 47" xfId="17293"/>
    <cellStyle name="20% - Accent6 21 48" xfId="17294"/>
    <cellStyle name="20% - Accent6 21 49" xfId="17295"/>
    <cellStyle name="20% - Accent6 21 5" xfId="17296"/>
    <cellStyle name="20% - Accent6 21 50" xfId="17297"/>
    <cellStyle name="20% - Accent6 21 51" xfId="17298"/>
    <cellStyle name="20% - Accent6 21 52" xfId="17299"/>
    <cellStyle name="20% - Accent6 21 53" xfId="17300"/>
    <cellStyle name="20% - Accent6 21 54" xfId="17301"/>
    <cellStyle name="20% - Accent6 21 55" xfId="17302"/>
    <cellStyle name="20% - Accent6 21 56" xfId="17303"/>
    <cellStyle name="20% - Accent6 21 57" xfId="17304"/>
    <cellStyle name="20% - Accent6 21 58" xfId="17305"/>
    <cellStyle name="20% - Accent6 21 59" xfId="17306"/>
    <cellStyle name="20% - Accent6 21 6" xfId="17307"/>
    <cellStyle name="20% - Accent6 21 60" xfId="17308"/>
    <cellStyle name="20% - Accent6 21 61" xfId="17309"/>
    <cellStyle name="20% - Accent6 21 62" xfId="17310"/>
    <cellStyle name="20% - Accent6 21 63" xfId="17311"/>
    <cellStyle name="20% - Accent6 21 64" xfId="17312"/>
    <cellStyle name="20% - Accent6 21 65" xfId="17313"/>
    <cellStyle name="20% - Accent6 21 66" xfId="17314"/>
    <cellStyle name="20% - Accent6 21 67" xfId="17315"/>
    <cellStyle name="20% - Accent6 21 68" xfId="17316"/>
    <cellStyle name="20% - Accent6 21 69" xfId="17317"/>
    <cellStyle name="20% - Accent6 21 7" xfId="17318"/>
    <cellStyle name="20% - Accent6 21 70" xfId="17319"/>
    <cellStyle name="20% - Accent6 21 71" xfId="17320"/>
    <cellStyle name="20% - Accent6 21 72" xfId="17321"/>
    <cellStyle name="20% - Accent6 21 73" xfId="17322"/>
    <cellStyle name="20% - Accent6 21 74" xfId="17323"/>
    <cellStyle name="20% - Accent6 21 75" xfId="17324"/>
    <cellStyle name="20% - Accent6 21 76" xfId="17325"/>
    <cellStyle name="20% - Accent6 21 77" xfId="17326"/>
    <cellStyle name="20% - Accent6 21 78" xfId="17327"/>
    <cellStyle name="20% - Accent6 21 79" xfId="17328"/>
    <cellStyle name="20% - Accent6 21 8" xfId="17329"/>
    <cellStyle name="20% - Accent6 21 80" xfId="17330"/>
    <cellStyle name="20% - Accent6 21 81" xfId="17331"/>
    <cellStyle name="20% - Accent6 21 82" xfId="17332"/>
    <cellStyle name="20% - Accent6 21 83" xfId="17333"/>
    <cellStyle name="20% - Accent6 21 84" xfId="17334"/>
    <cellStyle name="20% - Accent6 21 85" xfId="17335"/>
    <cellStyle name="20% - Accent6 21 86" xfId="17336"/>
    <cellStyle name="20% - Accent6 21 87" xfId="17337"/>
    <cellStyle name="20% - Accent6 21 88" xfId="17338"/>
    <cellStyle name="20% - Accent6 21 89" xfId="17339"/>
    <cellStyle name="20% - Accent6 21 9" xfId="17340"/>
    <cellStyle name="20% - Accent6 21 90" xfId="17341"/>
    <cellStyle name="20% - Accent6 21 91" xfId="17342"/>
    <cellStyle name="20% - Accent6 21 92" xfId="17343"/>
    <cellStyle name="20% - Accent6 21 93" xfId="17344"/>
    <cellStyle name="20% - Accent6 21 94" xfId="17345"/>
    <cellStyle name="20% - Accent6 21 95" xfId="17346"/>
    <cellStyle name="20% - Accent6 21 96" xfId="17347"/>
    <cellStyle name="20% - Accent6 21 97" xfId="17348"/>
    <cellStyle name="20% - Accent6 21 98" xfId="17349"/>
    <cellStyle name="20% - Accent6 21 99" xfId="17350"/>
    <cellStyle name="20% - Accent6 22" xfId="17351"/>
    <cellStyle name="20% - Accent6 22 10" xfId="17352"/>
    <cellStyle name="20% - Accent6 22 100" xfId="17353"/>
    <cellStyle name="20% - Accent6 22 101" xfId="17354"/>
    <cellStyle name="20% - Accent6 22 102" xfId="17355"/>
    <cellStyle name="20% - Accent6 22 103" xfId="17356"/>
    <cellStyle name="20% - Accent6 22 104" xfId="17357"/>
    <cellStyle name="20% - Accent6 22 105" xfId="17358"/>
    <cellStyle name="20% - Accent6 22 106" xfId="17359"/>
    <cellStyle name="20% - Accent6 22 107" xfId="17360"/>
    <cellStyle name="20% - Accent6 22 108" xfId="17361"/>
    <cellStyle name="20% - Accent6 22 109" xfId="17362"/>
    <cellStyle name="20% - Accent6 22 11" xfId="17363"/>
    <cellStyle name="20% - Accent6 22 110" xfId="17364"/>
    <cellStyle name="20% - Accent6 22 111" xfId="17365"/>
    <cellStyle name="20% - Accent6 22 112" xfId="17366"/>
    <cellStyle name="20% - Accent6 22 113" xfId="17367"/>
    <cellStyle name="20% - Accent6 22 114" xfId="17368"/>
    <cellStyle name="20% - Accent6 22 115" xfId="17369"/>
    <cellStyle name="20% - Accent6 22 12" xfId="17370"/>
    <cellStyle name="20% - Accent6 22 13" xfId="17371"/>
    <cellStyle name="20% - Accent6 22 14" xfId="17372"/>
    <cellStyle name="20% - Accent6 22 15" xfId="17373"/>
    <cellStyle name="20% - Accent6 22 16" xfId="17374"/>
    <cellStyle name="20% - Accent6 22 17" xfId="17375"/>
    <cellStyle name="20% - Accent6 22 18" xfId="17376"/>
    <cellStyle name="20% - Accent6 22 19" xfId="17377"/>
    <cellStyle name="20% - Accent6 22 2" xfId="17378"/>
    <cellStyle name="20% - Accent6 22 20" xfId="17379"/>
    <cellStyle name="20% - Accent6 22 21" xfId="17380"/>
    <cellStyle name="20% - Accent6 22 22" xfId="17381"/>
    <cellStyle name="20% - Accent6 22 23" xfId="17382"/>
    <cellStyle name="20% - Accent6 22 24" xfId="17383"/>
    <cellStyle name="20% - Accent6 22 25" xfId="17384"/>
    <cellStyle name="20% - Accent6 22 26" xfId="17385"/>
    <cellStyle name="20% - Accent6 22 27" xfId="17386"/>
    <cellStyle name="20% - Accent6 22 28" xfId="17387"/>
    <cellStyle name="20% - Accent6 22 29" xfId="17388"/>
    <cellStyle name="20% - Accent6 22 3" xfId="17389"/>
    <cellStyle name="20% - Accent6 22 30" xfId="17390"/>
    <cellStyle name="20% - Accent6 22 31" xfId="17391"/>
    <cellStyle name="20% - Accent6 22 32" xfId="17392"/>
    <cellStyle name="20% - Accent6 22 33" xfId="17393"/>
    <cellStyle name="20% - Accent6 22 34" xfId="17394"/>
    <cellStyle name="20% - Accent6 22 35" xfId="17395"/>
    <cellStyle name="20% - Accent6 22 36" xfId="17396"/>
    <cellStyle name="20% - Accent6 22 37" xfId="17397"/>
    <cellStyle name="20% - Accent6 22 38" xfId="17398"/>
    <cellStyle name="20% - Accent6 22 39" xfId="17399"/>
    <cellStyle name="20% - Accent6 22 4" xfId="17400"/>
    <cellStyle name="20% - Accent6 22 40" xfId="17401"/>
    <cellStyle name="20% - Accent6 22 41" xfId="17402"/>
    <cellStyle name="20% - Accent6 22 42" xfId="17403"/>
    <cellStyle name="20% - Accent6 22 43" xfId="17404"/>
    <cellStyle name="20% - Accent6 22 44" xfId="17405"/>
    <cellStyle name="20% - Accent6 22 45" xfId="17406"/>
    <cellStyle name="20% - Accent6 22 46" xfId="17407"/>
    <cellStyle name="20% - Accent6 22 47" xfId="17408"/>
    <cellStyle name="20% - Accent6 22 48" xfId="17409"/>
    <cellStyle name="20% - Accent6 22 49" xfId="17410"/>
    <cellStyle name="20% - Accent6 22 5" xfId="17411"/>
    <cellStyle name="20% - Accent6 22 50" xfId="17412"/>
    <cellStyle name="20% - Accent6 22 51" xfId="17413"/>
    <cellStyle name="20% - Accent6 22 52" xfId="17414"/>
    <cellStyle name="20% - Accent6 22 53" xfId="17415"/>
    <cellStyle name="20% - Accent6 22 54" xfId="17416"/>
    <cellStyle name="20% - Accent6 22 55" xfId="17417"/>
    <cellStyle name="20% - Accent6 22 56" xfId="17418"/>
    <cellStyle name="20% - Accent6 22 57" xfId="17419"/>
    <cellStyle name="20% - Accent6 22 58" xfId="17420"/>
    <cellStyle name="20% - Accent6 22 59" xfId="17421"/>
    <cellStyle name="20% - Accent6 22 6" xfId="17422"/>
    <cellStyle name="20% - Accent6 22 60" xfId="17423"/>
    <cellStyle name="20% - Accent6 22 61" xfId="17424"/>
    <cellStyle name="20% - Accent6 22 62" xfId="17425"/>
    <cellStyle name="20% - Accent6 22 63" xfId="17426"/>
    <cellStyle name="20% - Accent6 22 64" xfId="17427"/>
    <cellStyle name="20% - Accent6 22 65" xfId="17428"/>
    <cellStyle name="20% - Accent6 22 66" xfId="17429"/>
    <cellStyle name="20% - Accent6 22 67" xfId="17430"/>
    <cellStyle name="20% - Accent6 22 68" xfId="17431"/>
    <cellStyle name="20% - Accent6 22 69" xfId="17432"/>
    <cellStyle name="20% - Accent6 22 7" xfId="17433"/>
    <cellStyle name="20% - Accent6 22 70" xfId="17434"/>
    <cellStyle name="20% - Accent6 22 71" xfId="17435"/>
    <cellStyle name="20% - Accent6 22 72" xfId="17436"/>
    <cellStyle name="20% - Accent6 22 73" xfId="17437"/>
    <cellStyle name="20% - Accent6 22 74" xfId="17438"/>
    <cellStyle name="20% - Accent6 22 75" xfId="17439"/>
    <cellStyle name="20% - Accent6 22 76" xfId="17440"/>
    <cellStyle name="20% - Accent6 22 77" xfId="17441"/>
    <cellStyle name="20% - Accent6 22 78" xfId="17442"/>
    <cellStyle name="20% - Accent6 22 79" xfId="17443"/>
    <cellStyle name="20% - Accent6 22 8" xfId="17444"/>
    <cellStyle name="20% - Accent6 22 80" xfId="17445"/>
    <cellStyle name="20% - Accent6 22 81" xfId="17446"/>
    <cellStyle name="20% - Accent6 22 82" xfId="17447"/>
    <cellStyle name="20% - Accent6 22 83" xfId="17448"/>
    <cellStyle name="20% - Accent6 22 84" xfId="17449"/>
    <cellStyle name="20% - Accent6 22 85" xfId="17450"/>
    <cellStyle name="20% - Accent6 22 86" xfId="17451"/>
    <cellStyle name="20% - Accent6 22 87" xfId="17452"/>
    <cellStyle name="20% - Accent6 22 88" xfId="17453"/>
    <cellStyle name="20% - Accent6 22 89" xfId="17454"/>
    <cellStyle name="20% - Accent6 22 9" xfId="17455"/>
    <cellStyle name="20% - Accent6 22 90" xfId="17456"/>
    <cellStyle name="20% - Accent6 22 91" xfId="17457"/>
    <cellStyle name="20% - Accent6 22 92" xfId="17458"/>
    <cellStyle name="20% - Accent6 22 93" xfId="17459"/>
    <cellStyle name="20% - Accent6 22 94" xfId="17460"/>
    <cellStyle name="20% - Accent6 22 95" xfId="17461"/>
    <cellStyle name="20% - Accent6 22 96" xfId="17462"/>
    <cellStyle name="20% - Accent6 22 97" xfId="17463"/>
    <cellStyle name="20% - Accent6 22 98" xfId="17464"/>
    <cellStyle name="20% - Accent6 22 99" xfId="17465"/>
    <cellStyle name="20% - Accent6 23" xfId="17466"/>
    <cellStyle name="20% - Accent6 23 10" xfId="17467"/>
    <cellStyle name="20% - Accent6 23 100" xfId="17468"/>
    <cellStyle name="20% - Accent6 23 101" xfId="17469"/>
    <cellStyle name="20% - Accent6 23 102" xfId="17470"/>
    <cellStyle name="20% - Accent6 23 103" xfId="17471"/>
    <cellStyle name="20% - Accent6 23 104" xfId="17472"/>
    <cellStyle name="20% - Accent6 23 105" xfId="17473"/>
    <cellStyle name="20% - Accent6 23 106" xfId="17474"/>
    <cellStyle name="20% - Accent6 23 107" xfId="17475"/>
    <cellStyle name="20% - Accent6 23 108" xfId="17476"/>
    <cellStyle name="20% - Accent6 23 109" xfId="17477"/>
    <cellStyle name="20% - Accent6 23 11" xfId="17478"/>
    <cellStyle name="20% - Accent6 23 110" xfId="17479"/>
    <cellStyle name="20% - Accent6 23 111" xfId="17480"/>
    <cellStyle name="20% - Accent6 23 112" xfId="17481"/>
    <cellStyle name="20% - Accent6 23 113" xfId="17482"/>
    <cellStyle name="20% - Accent6 23 114" xfId="17483"/>
    <cellStyle name="20% - Accent6 23 115" xfId="17484"/>
    <cellStyle name="20% - Accent6 23 12" xfId="17485"/>
    <cellStyle name="20% - Accent6 23 13" xfId="17486"/>
    <cellStyle name="20% - Accent6 23 14" xfId="17487"/>
    <cellStyle name="20% - Accent6 23 15" xfId="17488"/>
    <cellStyle name="20% - Accent6 23 16" xfId="17489"/>
    <cellStyle name="20% - Accent6 23 17" xfId="17490"/>
    <cellStyle name="20% - Accent6 23 18" xfId="17491"/>
    <cellStyle name="20% - Accent6 23 19" xfId="17492"/>
    <cellStyle name="20% - Accent6 23 2" xfId="17493"/>
    <cellStyle name="20% - Accent6 23 20" xfId="17494"/>
    <cellStyle name="20% - Accent6 23 21" xfId="17495"/>
    <cellStyle name="20% - Accent6 23 22" xfId="17496"/>
    <cellStyle name="20% - Accent6 23 23" xfId="17497"/>
    <cellStyle name="20% - Accent6 23 24" xfId="17498"/>
    <cellStyle name="20% - Accent6 23 25" xfId="17499"/>
    <cellStyle name="20% - Accent6 23 26" xfId="17500"/>
    <cellStyle name="20% - Accent6 23 27" xfId="17501"/>
    <cellStyle name="20% - Accent6 23 28" xfId="17502"/>
    <cellStyle name="20% - Accent6 23 29" xfId="17503"/>
    <cellStyle name="20% - Accent6 23 3" xfId="17504"/>
    <cellStyle name="20% - Accent6 23 30" xfId="17505"/>
    <cellStyle name="20% - Accent6 23 31" xfId="17506"/>
    <cellStyle name="20% - Accent6 23 32" xfId="17507"/>
    <cellStyle name="20% - Accent6 23 33" xfId="17508"/>
    <cellStyle name="20% - Accent6 23 34" xfId="17509"/>
    <cellStyle name="20% - Accent6 23 35" xfId="17510"/>
    <cellStyle name="20% - Accent6 23 36" xfId="17511"/>
    <cellStyle name="20% - Accent6 23 37" xfId="17512"/>
    <cellStyle name="20% - Accent6 23 38" xfId="17513"/>
    <cellStyle name="20% - Accent6 23 39" xfId="17514"/>
    <cellStyle name="20% - Accent6 23 4" xfId="17515"/>
    <cellStyle name="20% - Accent6 23 40" xfId="17516"/>
    <cellStyle name="20% - Accent6 23 41" xfId="17517"/>
    <cellStyle name="20% - Accent6 23 42" xfId="17518"/>
    <cellStyle name="20% - Accent6 23 43" xfId="17519"/>
    <cellStyle name="20% - Accent6 23 44" xfId="17520"/>
    <cellStyle name="20% - Accent6 23 45" xfId="17521"/>
    <cellStyle name="20% - Accent6 23 46" xfId="17522"/>
    <cellStyle name="20% - Accent6 23 47" xfId="17523"/>
    <cellStyle name="20% - Accent6 23 48" xfId="17524"/>
    <cellStyle name="20% - Accent6 23 49" xfId="17525"/>
    <cellStyle name="20% - Accent6 23 5" xfId="17526"/>
    <cellStyle name="20% - Accent6 23 50" xfId="17527"/>
    <cellStyle name="20% - Accent6 23 51" xfId="17528"/>
    <cellStyle name="20% - Accent6 23 52" xfId="17529"/>
    <cellStyle name="20% - Accent6 23 53" xfId="17530"/>
    <cellStyle name="20% - Accent6 23 54" xfId="17531"/>
    <cellStyle name="20% - Accent6 23 55" xfId="17532"/>
    <cellStyle name="20% - Accent6 23 56" xfId="17533"/>
    <cellStyle name="20% - Accent6 23 57" xfId="17534"/>
    <cellStyle name="20% - Accent6 23 58" xfId="17535"/>
    <cellStyle name="20% - Accent6 23 59" xfId="17536"/>
    <cellStyle name="20% - Accent6 23 6" xfId="17537"/>
    <cellStyle name="20% - Accent6 23 60" xfId="17538"/>
    <cellStyle name="20% - Accent6 23 61" xfId="17539"/>
    <cellStyle name="20% - Accent6 23 62" xfId="17540"/>
    <cellStyle name="20% - Accent6 23 63" xfId="17541"/>
    <cellStyle name="20% - Accent6 23 64" xfId="17542"/>
    <cellStyle name="20% - Accent6 23 65" xfId="17543"/>
    <cellStyle name="20% - Accent6 23 66" xfId="17544"/>
    <cellStyle name="20% - Accent6 23 67" xfId="17545"/>
    <cellStyle name="20% - Accent6 23 68" xfId="17546"/>
    <cellStyle name="20% - Accent6 23 69" xfId="17547"/>
    <cellStyle name="20% - Accent6 23 7" xfId="17548"/>
    <cellStyle name="20% - Accent6 23 70" xfId="17549"/>
    <cellStyle name="20% - Accent6 23 71" xfId="17550"/>
    <cellStyle name="20% - Accent6 23 72" xfId="17551"/>
    <cellStyle name="20% - Accent6 23 73" xfId="17552"/>
    <cellStyle name="20% - Accent6 23 74" xfId="17553"/>
    <cellStyle name="20% - Accent6 23 75" xfId="17554"/>
    <cellStyle name="20% - Accent6 23 76" xfId="17555"/>
    <cellStyle name="20% - Accent6 23 77" xfId="17556"/>
    <cellStyle name="20% - Accent6 23 78" xfId="17557"/>
    <cellStyle name="20% - Accent6 23 79" xfId="17558"/>
    <cellStyle name="20% - Accent6 23 8" xfId="17559"/>
    <cellStyle name="20% - Accent6 23 80" xfId="17560"/>
    <cellStyle name="20% - Accent6 23 81" xfId="17561"/>
    <cellStyle name="20% - Accent6 23 82" xfId="17562"/>
    <cellStyle name="20% - Accent6 23 83" xfId="17563"/>
    <cellStyle name="20% - Accent6 23 84" xfId="17564"/>
    <cellStyle name="20% - Accent6 23 85" xfId="17565"/>
    <cellStyle name="20% - Accent6 23 86" xfId="17566"/>
    <cellStyle name="20% - Accent6 23 87" xfId="17567"/>
    <cellStyle name="20% - Accent6 23 88" xfId="17568"/>
    <cellStyle name="20% - Accent6 23 89" xfId="17569"/>
    <cellStyle name="20% - Accent6 23 9" xfId="17570"/>
    <cellStyle name="20% - Accent6 23 90" xfId="17571"/>
    <cellStyle name="20% - Accent6 23 91" xfId="17572"/>
    <cellStyle name="20% - Accent6 23 92" xfId="17573"/>
    <cellStyle name="20% - Accent6 23 93" xfId="17574"/>
    <cellStyle name="20% - Accent6 23 94" xfId="17575"/>
    <cellStyle name="20% - Accent6 23 95" xfId="17576"/>
    <cellStyle name="20% - Accent6 23 96" xfId="17577"/>
    <cellStyle name="20% - Accent6 23 97" xfId="17578"/>
    <cellStyle name="20% - Accent6 23 98" xfId="17579"/>
    <cellStyle name="20% - Accent6 23 99" xfId="17580"/>
    <cellStyle name="20% - Accent6 24" xfId="17581"/>
    <cellStyle name="20% - Accent6 25" xfId="17582"/>
    <cellStyle name="20% - Accent6 26" xfId="17583"/>
    <cellStyle name="20% - Accent6 27" xfId="17584"/>
    <cellStyle name="20% - Accent6 28" xfId="17585"/>
    <cellStyle name="20% - Accent6 29" xfId="17586"/>
    <cellStyle name="20% - Accent6 3" xfId="81"/>
    <cellStyle name="20% - Accent6 3 10" xfId="17587"/>
    <cellStyle name="20% - Accent6 3 100" xfId="17588"/>
    <cellStyle name="20% - Accent6 3 101" xfId="17589"/>
    <cellStyle name="20% - Accent6 3 102" xfId="17590"/>
    <cellStyle name="20% - Accent6 3 103" xfId="17591"/>
    <cellStyle name="20% - Accent6 3 104" xfId="17592"/>
    <cellStyle name="20% - Accent6 3 105" xfId="17593"/>
    <cellStyle name="20% - Accent6 3 106" xfId="17594"/>
    <cellStyle name="20% - Accent6 3 107" xfId="17595"/>
    <cellStyle name="20% - Accent6 3 108" xfId="17596"/>
    <cellStyle name="20% - Accent6 3 109" xfId="17597"/>
    <cellStyle name="20% - Accent6 3 11" xfId="17598"/>
    <cellStyle name="20% - Accent6 3 110" xfId="17599"/>
    <cellStyle name="20% - Accent6 3 111" xfId="17600"/>
    <cellStyle name="20% - Accent6 3 112" xfId="17601"/>
    <cellStyle name="20% - Accent6 3 113" xfId="17602"/>
    <cellStyle name="20% - Accent6 3 114" xfId="17603"/>
    <cellStyle name="20% - Accent6 3 115" xfId="17604"/>
    <cellStyle name="20% - Accent6 3 12" xfId="17605"/>
    <cellStyle name="20% - Accent6 3 13" xfId="17606"/>
    <cellStyle name="20% - Accent6 3 14" xfId="17607"/>
    <cellStyle name="20% - Accent6 3 15" xfId="17608"/>
    <cellStyle name="20% - Accent6 3 16" xfId="17609"/>
    <cellStyle name="20% - Accent6 3 17" xfId="17610"/>
    <cellStyle name="20% - Accent6 3 18" xfId="17611"/>
    <cellStyle name="20% - Accent6 3 19" xfId="17612"/>
    <cellStyle name="20% - Accent6 3 2" xfId="17613"/>
    <cellStyle name="20% - Accent6 3 20" xfId="17614"/>
    <cellStyle name="20% - Accent6 3 21" xfId="17615"/>
    <cellStyle name="20% - Accent6 3 22" xfId="17616"/>
    <cellStyle name="20% - Accent6 3 23" xfId="17617"/>
    <cellStyle name="20% - Accent6 3 24" xfId="17618"/>
    <cellStyle name="20% - Accent6 3 25" xfId="17619"/>
    <cellStyle name="20% - Accent6 3 26" xfId="17620"/>
    <cellStyle name="20% - Accent6 3 27" xfId="17621"/>
    <cellStyle name="20% - Accent6 3 28" xfId="17622"/>
    <cellStyle name="20% - Accent6 3 29" xfId="17623"/>
    <cellStyle name="20% - Accent6 3 3" xfId="17624"/>
    <cellStyle name="20% - Accent6 3 30" xfId="17625"/>
    <cellStyle name="20% - Accent6 3 31" xfId="17626"/>
    <cellStyle name="20% - Accent6 3 32" xfId="17627"/>
    <cellStyle name="20% - Accent6 3 33" xfId="17628"/>
    <cellStyle name="20% - Accent6 3 34" xfId="17629"/>
    <cellStyle name="20% - Accent6 3 35" xfId="17630"/>
    <cellStyle name="20% - Accent6 3 36" xfId="17631"/>
    <cellStyle name="20% - Accent6 3 37" xfId="17632"/>
    <cellStyle name="20% - Accent6 3 38" xfId="17633"/>
    <cellStyle name="20% - Accent6 3 39" xfId="17634"/>
    <cellStyle name="20% - Accent6 3 4" xfId="17635"/>
    <cellStyle name="20% - Accent6 3 40" xfId="17636"/>
    <cellStyle name="20% - Accent6 3 41" xfId="17637"/>
    <cellStyle name="20% - Accent6 3 42" xfId="17638"/>
    <cellStyle name="20% - Accent6 3 43" xfId="17639"/>
    <cellStyle name="20% - Accent6 3 44" xfId="17640"/>
    <cellStyle name="20% - Accent6 3 45" xfId="17641"/>
    <cellStyle name="20% - Accent6 3 46" xfId="17642"/>
    <cellStyle name="20% - Accent6 3 47" xfId="17643"/>
    <cellStyle name="20% - Accent6 3 48" xfId="17644"/>
    <cellStyle name="20% - Accent6 3 49" xfId="17645"/>
    <cellStyle name="20% - Accent6 3 5" xfId="17646"/>
    <cellStyle name="20% - Accent6 3 50" xfId="17647"/>
    <cellStyle name="20% - Accent6 3 51" xfId="17648"/>
    <cellStyle name="20% - Accent6 3 52" xfId="17649"/>
    <cellStyle name="20% - Accent6 3 53" xfId="17650"/>
    <cellStyle name="20% - Accent6 3 54" xfId="17651"/>
    <cellStyle name="20% - Accent6 3 55" xfId="17652"/>
    <cellStyle name="20% - Accent6 3 56" xfId="17653"/>
    <cellStyle name="20% - Accent6 3 57" xfId="17654"/>
    <cellStyle name="20% - Accent6 3 58" xfId="17655"/>
    <cellStyle name="20% - Accent6 3 59" xfId="17656"/>
    <cellStyle name="20% - Accent6 3 6" xfId="17657"/>
    <cellStyle name="20% - Accent6 3 60" xfId="17658"/>
    <cellStyle name="20% - Accent6 3 61" xfId="17659"/>
    <cellStyle name="20% - Accent6 3 62" xfId="17660"/>
    <cellStyle name="20% - Accent6 3 63" xfId="17661"/>
    <cellStyle name="20% - Accent6 3 64" xfId="17662"/>
    <cellStyle name="20% - Accent6 3 65" xfId="17663"/>
    <cellStyle name="20% - Accent6 3 66" xfId="17664"/>
    <cellStyle name="20% - Accent6 3 67" xfId="17665"/>
    <cellStyle name="20% - Accent6 3 68" xfId="17666"/>
    <cellStyle name="20% - Accent6 3 69" xfId="17667"/>
    <cellStyle name="20% - Accent6 3 7" xfId="17668"/>
    <cellStyle name="20% - Accent6 3 70" xfId="17669"/>
    <cellStyle name="20% - Accent6 3 71" xfId="17670"/>
    <cellStyle name="20% - Accent6 3 72" xfId="17671"/>
    <cellStyle name="20% - Accent6 3 73" xfId="17672"/>
    <cellStyle name="20% - Accent6 3 74" xfId="17673"/>
    <cellStyle name="20% - Accent6 3 75" xfId="17674"/>
    <cellStyle name="20% - Accent6 3 76" xfId="17675"/>
    <cellStyle name="20% - Accent6 3 77" xfId="17676"/>
    <cellStyle name="20% - Accent6 3 78" xfId="17677"/>
    <cellStyle name="20% - Accent6 3 79" xfId="17678"/>
    <cellStyle name="20% - Accent6 3 8" xfId="17679"/>
    <cellStyle name="20% - Accent6 3 80" xfId="17680"/>
    <cellStyle name="20% - Accent6 3 81" xfId="17681"/>
    <cellStyle name="20% - Accent6 3 82" xfId="17682"/>
    <cellStyle name="20% - Accent6 3 83" xfId="17683"/>
    <cellStyle name="20% - Accent6 3 84" xfId="17684"/>
    <cellStyle name="20% - Accent6 3 85" xfId="17685"/>
    <cellStyle name="20% - Accent6 3 86" xfId="17686"/>
    <cellStyle name="20% - Accent6 3 87" xfId="17687"/>
    <cellStyle name="20% - Accent6 3 88" xfId="17688"/>
    <cellStyle name="20% - Accent6 3 89" xfId="17689"/>
    <cellStyle name="20% - Accent6 3 9" xfId="17690"/>
    <cellStyle name="20% - Accent6 3 90" xfId="17691"/>
    <cellStyle name="20% - Accent6 3 91" xfId="17692"/>
    <cellStyle name="20% - Accent6 3 92" xfId="17693"/>
    <cellStyle name="20% - Accent6 3 93" xfId="17694"/>
    <cellStyle name="20% - Accent6 3 94" xfId="17695"/>
    <cellStyle name="20% - Accent6 3 95" xfId="17696"/>
    <cellStyle name="20% - Accent6 3 96" xfId="17697"/>
    <cellStyle name="20% - Accent6 3 97" xfId="17698"/>
    <cellStyle name="20% - Accent6 3 98" xfId="17699"/>
    <cellStyle name="20% - Accent6 3 99" xfId="17700"/>
    <cellStyle name="20% - Accent6 30" xfId="17701"/>
    <cellStyle name="20% - Accent6 31" xfId="17702"/>
    <cellStyle name="20% - Accent6 32" xfId="17703"/>
    <cellStyle name="20% - Accent6 33" xfId="17704"/>
    <cellStyle name="20% - Accent6 34" xfId="17705"/>
    <cellStyle name="20% - Accent6 35" xfId="17706"/>
    <cellStyle name="20% - Accent6 36" xfId="17707"/>
    <cellStyle name="20% - Accent6 37" xfId="17708"/>
    <cellStyle name="20% - Accent6 38" xfId="17709"/>
    <cellStyle name="20% - Accent6 39" xfId="17710"/>
    <cellStyle name="20% - Accent6 4" xfId="82"/>
    <cellStyle name="20% - Accent6 4 10" xfId="17711"/>
    <cellStyle name="20% - Accent6 4 100" xfId="17712"/>
    <cellStyle name="20% - Accent6 4 101" xfId="17713"/>
    <cellStyle name="20% - Accent6 4 102" xfId="17714"/>
    <cellStyle name="20% - Accent6 4 103" xfId="17715"/>
    <cellStyle name="20% - Accent6 4 104" xfId="17716"/>
    <cellStyle name="20% - Accent6 4 105" xfId="17717"/>
    <cellStyle name="20% - Accent6 4 106" xfId="17718"/>
    <cellStyle name="20% - Accent6 4 107" xfId="17719"/>
    <cellStyle name="20% - Accent6 4 108" xfId="17720"/>
    <cellStyle name="20% - Accent6 4 109" xfId="17721"/>
    <cellStyle name="20% - Accent6 4 11" xfId="17722"/>
    <cellStyle name="20% - Accent6 4 110" xfId="17723"/>
    <cellStyle name="20% - Accent6 4 111" xfId="17724"/>
    <cellStyle name="20% - Accent6 4 112" xfId="17725"/>
    <cellStyle name="20% - Accent6 4 113" xfId="17726"/>
    <cellStyle name="20% - Accent6 4 114" xfId="17727"/>
    <cellStyle name="20% - Accent6 4 115" xfId="17728"/>
    <cellStyle name="20% - Accent6 4 12" xfId="17729"/>
    <cellStyle name="20% - Accent6 4 13" xfId="17730"/>
    <cellStyle name="20% - Accent6 4 14" xfId="17731"/>
    <cellStyle name="20% - Accent6 4 15" xfId="17732"/>
    <cellStyle name="20% - Accent6 4 16" xfId="17733"/>
    <cellStyle name="20% - Accent6 4 17" xfId="17734"/>
    <cellStyle name="20% - Accent6 4 18" xfId="17735"/>
    <cellStyle name="20% - Accent6 4 19" xfId="17736"/>
    <cellStyle name="20% - Accent6 4 2" xfId="17737"/>
    <cellStyle name="20% - Accent6 4 20" xfId="17738"/>
    <cellStyle name="20% - Accent6 4 21" xfId="17739"/>
    <cellStyle name="20% - Accent6 4 22" xfId="17740"/>
    <cellStyle name="20% - Accent6 4 23" xfId="17741"/>
    <cellStyle name="20% - Accent6 4 24" xfId="17742"/>
    <cellStyle name="20% - Accent6 4 25" xfId="17743"/>
    <cellStyle name="20% - Accent6 4 26" xfId="17744"/>
    <cellStyle name="20% - Accent6 4 27" xfId="17745"/>
    <cellStyle name="20% - Accent6 4 28" xfId="17746"/>
    <cellStyle name="20% - Accent6 4 29" xfId="17747"/>
    <cellStyle name="20% - Accent6 4 3" xfId="17748"/>
    <cellStyle name="20% - Accent6 4 30" xfId="17749"/>
    <cellStyle name="20% - Accent6 4 31" xfId="17750"/>
    <cellStyle name="20% - Accent6 4 32" xfId="17751"/>
    <cellStyle name="20% - Accent6 4 33" xfId="17752"/>
    <cellStyle name="20% - Accent6 4 34" xfId="17753"/>
    <cellStyle name="20% - Accent6 4 35" xfId="17754"/>
    <cellStyle name="20% - Accent6 4 36" xfId="17755"/>
    <cellStyle name="20% - Accent6 4 37" xfId="17756"/>
    <cellStyle name="20% - Accent6 4 38" xfId="17757"/>
    <cellStyle name="20% - Accent6 4 39" xfId="17758"/>
    <cellStyle name="20% - Accent6 4 4" xfId="17759"/>
    <cellStyle name="20% - Accent6 4 40" xfId="17760"/>
    <cellStyle name="20% - Accent6 4 41" xfId="17761"/>
    <cellStyle name="20% - Accent6 4 42" xfId="17762"/>
    <cellStyle name="20% - Accent6 4 43" xfId="17763"/>
    <cellStyle name="20% - Accent6 4 44" xfId="17764"/>
    <cellStyle name="20% - Accent6 4 45" xfId="17765"/>
    <cellStyle name="20% - Accent6 4 46" xfId="17766"/>
    <cellStyle name="20% - Accent6 4 47" xfId="17767"/>
    <cellStyle name="20% - Accent6 4 48" xfId="17768"/>
    <cellStyle name="20% - Accent6 4 49" xfId="17769"/>
    <cellStyle name="20% - Accent6 4 5" xfId="17770"/>
    <cellStyle name="20% - Accent6 4 50" xfId="17771"/>
    <cellStyle name="20% - Accent6 4 51" xfId="17772"/>
    <cellStyle name="20% - Accent6 4 52" xfId="17773"/>
    <cellStyle name="20% - Accent6 4 53" xfId="17774"/>
    <cellStyle name="20% - Accent6 4 54" xfId="17775"/>
    <cellStyle name="20% - Accent6 4 55" xfId="17776"/>
    <cellStyle name="20% - Accent6 4 56" xfId="17777"/>
    <cellStyle name="20% - Accent6 4 57" xfId="17778"/>
    <cellStyle name="20% - Accent6 4 58" xfId="17779"/>
    <cellStyle name="20% - Accent6 4 59" xfId="17780"/>
    <cellStyle name="20% - Accent6 4 6" xfId="17781"/>
    <cellStyle name="20% - Accent6 4 60" xfId="17782"/>
    <cellStyle name="20% - Accent6 4 61" xfId="17783"/>
    <cellStyle name="20% - Accent6 4 62" xfId="17784"/>
    <cellStyle name="20% - Accent6 4 63" xfId="17785"/>
    <cellStyle name="20% - Accent6 4 64" xfId="17786"/>
    <cellStyle name="20% - Accent6 4 65" xfId="17787"/>
    <cellStyle name="20% - Accent6 4 66" xfId="17788"/>
    <cellStyle name="20% - Accent6 4 67" xfId="17789"/>
    <cellStyle name="20% - Accent6 4 68" xfId="17790"/>
    <cellStyle name="20% - Accent6 4 69" xfId="17791"/>
    <cellStyle name="20% - Accent6 4 7" xfId="17792"/>
    <cellStyle name="20% - Accent6 4 70" xfId="17793"/>
    <cellStyle name="20% - Accent6 4 71" xfId="17794"/>
    <cellStyle name="20% - Accent6 4 72" xfId="17795"/>
    <cellStyle name="20% - Accent6 4 73" xfId="17796"/>
    <cellStyle name="20% - Accent6 4 74" xfId="17797"/>
    <cellStyle name="20% - Accent6 4 75" xfId="17798"/>
    <cellStyle name="20% - Accent6 4 76" xfId="17799"/>
    <cellStyle name="20% - Accent6 4 77" xfId="17800"/>
    <cellStyle name="20% - Accent6 4 78" xfId="17801"/>
    <cellStyle name="20% - Accent6 4 79" xfId="17802"/>
    <cellStyle name="20% - Accent6 4 8" xfId="17803"/>
    <cellStyle name="20% - Accent6 4 80" xfId="17804"/>
    <cellStyle name="20% - Accent6 4 81" xfId="17805"/>
    <cellStyle name="20% - Accent6 4 82" xfId="17806"/>
    <cellStyle name="20% - Accent6 4 83" xfId="17807"/>
    <cellStyle name="20% - Accent6 4 84" xfId="17808"/>
    <cellStyle name="20% - Accent6 4 85" xfId="17809"/>
    <cellStyle name="20% - Accent6 4 86" xfId="17810"/>
    <cellStyle name="20% - Accent6 4 87" xfId="17811"/>
    <cellStyle name="20% - Accent6 4 88" xfId="17812"/>
    <cellStyle name="20% - Accent6 4 89" xfId="17813"/>
    <cellStyle name="20% - Accent6 4 9" xfId="17814"/>
    <cellStyle name="20% - Accent6 4 90" xfId="17815"/>
    <cellStyle name="20% - Accent6 4 91" xfId="17816"/>
    <cellStyle name="20% - Accent6 4 92" xfId="17817"/>
    <cellStyle name="20% - Accent6 4 93" xfId="17818"/>
    <cellStyle name="20% - Accent6 4 94" xfId="17819"/>
    <cellStyle name="20% - Accent6 4 95" xfId="17820"/>
    <cellStyle name="20% - Accent6 4 96" xfId="17821"/>
    <cellStyle name="20% - Accent6 4 97" xfId="17822"/>
    <cellStyle name="20% - Accent6 4 98" xfId="17823"/>
    <cellStyle name="20% - Accent6 4 99" xfId="17824"/>
    <cellStyle name="20% - Accent6 40" xfId="17825"/>
    <cellStyle name="20% - Accent6 41" xfId="17826"/>
    <cellStyle name="20% - Accent6 42" xfId="17827"/>
    <cellStyle name="20% - Accent6 43" xfId="17828"/>
    <cellStyle name="20% - Accent6 44" xfId="17829"/>
    <cellStyle name="20% - Accent6 45" xfId="17830"/>
    <cellStyle name="20% - Accent6 46" xfId="17831"/>
    <cellStyle name="20% - Accent6 47" xfId="17832"/>
    <cellStyle name="20% - Accent6 48" xfId="17833"/>
    <cellStyle name="20% - Accent6 49" xfId="17834"/>
    <cellStyle name="20% - Accent6 5" xfId="83"/>
    <cellStyle name="20% - Accent6 5 10" xfId="17835"/>
    <cellStyle name="20% - Accent6 5 100" xfId="17836"/>
    <cellStyle name="20% - Accent6 5 101" xfId="17837"/>
    <cellStyle name="20% - Accent6 5 102" xfId="17838"/>
    <cellStyle name="20% - Accent6 5 103" xfId="17839"/>
    <cellStyle name="20% - Accent6 5 104" xfId="17840"/>
    <cellStyle name="20% - Accent6 5 105" xfId="17841"/>
    <cellStyle name="20% - Accent6 5 106" xfId="17842"/>
    <cellStyle name="20% - Accent6 5 107" xfId="17843"/>
    <cellStyle name="20% - Accent6 5 108" xfId="17844"/>
    <cellStyle name="20% - Accent6 5 109" xfId="17845"/>
    <cellStyle name="20% - Accent6 5 11" xfId="17846"/>
    <cellStyle name="20% - Accent6 5 110" xfId="17847"/>
    <cellStyle name="20% - Accent6 5 111" xfId="17848"/>
    <cellStyle name="20% - Accent6 5 112" xfId="17849"/>
    <cellStyle name="20% - Accent6 5 113" xfId="17850"/>
    <cellStyle name="20% - Accent6 5 114" xfId="17851"/>
    <cellStyle name="20% - Accent6 5 115" xfId="17852"/>
    <cellStyle name="20% - Accent6 5 12" xfId="17853"/>
    <cellStyle name="20% - Accent6 5 13" xfId="17854"/>
    <cellStyle name="20% - Accent6 5 14" xfId="17855"/>
    <cellStyle name="20% - Accent6 5 15" xfId="17856"/>
    <cellStyle name="20% - Accent6 5 16" xfId="17857"/>
    <cellStyle name="20% - Accent6 5 17" xfId="17858"/>
    <cellStyle name="20% - Accent6 5 18" xfId="17859"/>
    <cellStyle name="20% - Accent6 5 19" xfId="17860"/>
    <cellStyle name="20% - Accent6 5 2" xfId="17861"/>
    <cellStyle name="20% - Accent6 5 20" xfId="17862"/>
    <cellStyle name="20% - Accent6 5 21" xfId="17863"/>
    <cellStyle name="20% - Accent6 5 22" xfId="17864"/>
    <cellStyle name="20% - Accent6 5 23" xfId="17865"/>
    <cellStyle name="20% - Accent6 5 24" xfId="17866"/>
    <cellStyle name="20% - Accent6 5 25" xfId="17867"/>
    <cellStyle name="20% - Accent6 5 26" xfId="17868"/>
    <cellStyle name="20% - Accent6 5 27" xfId="17869"/>
    <cellStyle name="20% - Accent6 5 28" xfId="17870"/>
    <cellStyle name="20% - Accent6 5 29" xfId="17871"/>
    <cellStyle name="20% - Accent6 5 3" xfId="17872"/>
    <cellStyle name="20% - Accent6 5 30" xfId="17873"/>
    <cellStyle name="20% - Accent6 5 31" xfId="17874"/>
    <cellStyle name="20% - Accent6 5 32" xfId="17875"/>
    <cellStyle name="20% - Accent6 5 33" xfId="17876"/>
    <cellStyle name="20% - Accent6 5 34" xfId="17877"/>
    <cellStyle name="20% - Accent6 5 35" xfId="17878"/>
    <cellStyle name="20% - Accent6 5 36" xfId="17879"/>
    <cellStyle name="20% - Accent6 5 37" xfId="17880"/>
    <cellStyle name="20% - Accent6 5 38" xfId="17881"/>
    <cellStyle name="20% - Accent6 5 39" xfId="17882"/>
    <cellStyle name="20% - Accent6 5 4" xfId="17883"/>
    <cellStyle name="20% - Accent6 5 40" xfId="17884"/>
    <cellStyle name="20% - Accent6 5 41" xfId="17885"/>
    <cellStyle name="20% - Accent6 5 42" xfId="17886"/>
    <cellStyle name="20% - Accent6 5 43" xfId="17887"/>
    <cellStyle name="20% - Accent6 5 44" xfId="17888"/>
    <cellStyle name="20% - Accent6 5 45" xfId="17889"/>
    <cellStyle name="20% - Accent6 5 46" xfId="17890"/>
    <cellStyle name="20% - Accent6 5 47" xfId="17891"/>
    <cellStyle name="20% - Accent6 5 48" xfId="17892"/>
    <cellStyle name="20% - Accent6 5 49" xfId="17893"/>
    <cellStyle name="20% - Accent6 5 5" xfId="17894"/>
    <cellStyle name="20% - Accent6 5 50" xfId="17895"/>
    <cellStyle name="20% - Accent6 5 51" xfId="17896"/>
    <cellStyle name="20% - Accent6 5 52" xfId="17897"/>
    <cellStyle name="20% - Accent6 5 53" xfId="17898"/>
    <cellStyle name="20% - Accent6 5 54" xfId="17899"/>
    <cellStyle name="20% - Accent6 5 55" xfId="17900"/>
    <cellStyle name="20% - Accent6 5 56" xfId="17901"/>
    <cellStyle name="20% - Accent6 5 57" xfId="17902"/>
    <cellStyle name="20% - Accent6 5 58" xfId="17903"/>
    <cellStyle name="20% - Accent6 5 59" xfId="17904"/>
    <cellStyle name="20% - Accent6 5 6" xfId="17905"/>
    <cellStyle name="20% - Accent6 5 60" xfId="17906"/>
    <cellStyle name="20% - Accent6 5 61" xfId="17907"/>
    <cellStyle name="20% - Accent6 5 62" xfId="17908"/>
    <cellStyle name="20% - Accent6 5 63" xfId="17909"/>
    <cellStyle name="20% - Accent6 5 64" xfId="17910"/>
    <cellStyle name="20% - Accent6 5 65" xfId="17911"/>
    <cellStyle name="20% - Accent6 5 66" xfId="17912"/>
    <cellStyle name="20% - Accent6 5 67" xfId="17913"/>
    <cellStyle name="20% - Accent6 5 68" xfId="17914"/>
    <cellStyle name="20% - Accent6 5 69" xfId="17915"/>
    <cellStyle name="20% - Accent6 5 7" xfId="17916"/>
    <cellStyle name="20% - Accent6 5 70" xfId="17917"/>
    <cellStyle name="20% - Accent6 5 71" xfId="17918"/>
    <cellStyle name="20% - Accent6 5 72" xfId="17919"/>
    <cellStyle name="20% - Accent6 5 73" xfId="17920"/>
    <cellStyle name="20% - Accent6 5 74" xfId="17921"/>
    <cellStyle name="20% - Accent6 5 75" xfId="17922"/>
    <cellStyle name="20% - Accent6 5 76" xfId="17923"/>
    <cellStyle name="20% - Accent6 5 77" xfId="17924"/>
    <cellStyle name="20% - Accent6 5 78" xfId="17925"/>
    <cellStyle name="20% - Accent6 5 79" xfId="17926"/>
    <cellStyle name="20% - Accent6 5 8" xfId="17927"/>
    <cellStyle name="20% - Accent6 5 80" xfId="17928"/>
    <cellStyle name="20% - Accent6 5 81" xfId="17929"/>
    <cellStyle name="20% - Accent6 5 82" xfId="17930"/>
    <cellStyle name="20% - Accent6 5 83" xfId="17931"/>
    <cellStyle name="20% - Accent6 5 84" xfId="17932"/>
    <cellStyle name="20% - Accent6 5 85" xfId="17933"/>
    <cellStyle name="20% - Accent6 5 86" xfId="17934"/>
    <cellStyle name="20% - Accent6 5 87" xfId="17935"/>
    <cellStyle name="20% - Accent6 5 88" xfId="17936"/>
    <cellStyle name="20% - Accent6 5 89" xfId="17937"/>
    <cellStyle name="20% - Accent6 5 9" xfId="17938"/>
    <cellStyle name="20% - Accent6 5 90" xfId="17939"/>
    <cellStyle name="20% - Accent6 5 91" xfId="17940"/>
    <cellStyle name="20% - Accent6 5 92" xfId="17941"/>
    <cellStyle name="20% - Accent6 5 93" xfId="17942"/>
    <cellStyle name="20% - Accent6 5 94" xfId="17943"/>
    <cellStyle name="20% - Accent6 5 95" xfId="17944"/>
    <cellStyle name="20% - Accent6 5 96" xfId="17945"/>
    <cellStyle name="20% - Accent6 5 97" xfId="17946"/>
    <cellStyle name="20% - Accent6 5 98" xfId="17947"/>
    <cellStyle name="20% - Accent6 5 99" xfId="17948"/>
    <cellStyle name="20% - Accent6 50" xfId="17949"/>
    <cellStyle name="20% - Accent6 51" xfId="17950"/>
    <cellStyle name="20% - Accent6 52" xfId="17951"/>
    <cellStyle name="20% - Accent6 53" xfId="17952"/>
    <cellStyle name="20% - Accent6 54" xfId="17953"/>
    <cellStyle name="20% - Accent6 55" xfId="17954"/>
    <cellStyle name="20% - Accent6 56" xfId="17955"/>
    <cellStyle name="20% - Accent6 57" xfId="17956"/>
    <cellStyle name="20% - Accent6 58" xfId="17957"/>
    <cellStyle name="20% - Accent6 59" xfId="17958"/>
    <cellStyle name="20% - Accent6 6" xfId="84"/>
    <cellStyle name="20% - Accent6 6 10" xfId="17959"/>
    <cellStyle name="20% - Accent6 6 100" xfId="17960"/>
    <cellStyle name="20% - Accent6 6 101" xfId="17961"/>
    <cellStyle name="20% - Accent6 6 102" xfId="17962"/>
    <cellStyle name="20% - Accent6 6 103" xfId="17963"/>
    <cellStyle name="20% - Accent6 6 104" xfId="17964"/>
    <cellStyle name="20% - Accent6 6 105" xfId="17965"/>
    <cellStyle name="20% - Accent6 6 106" xfId="17966"/>
    <cellStyle name="20% - Accent6 6 107" xfId="17967"/>
    <cellStyle name="20% - Accent6 6 108" xfId="17968"/>
    <cellStyle name="20% - Accent6 6 109" xfId="17969"/>
    <cellStyle name="20% - Accent6 6 11" xfId="17970"/>
    <cellStyle name="20% - Accent6 6 110" xfId="17971"/>
    <cellStyle name="20% - Accent6 6 111" xfId="17972"/>
    <cellStyle name="20% - Accent6 6 112" xfId="17973"/>
    <cellStyle name="20% - Accent6 6 113" xfId="17974"/>
    <cellStyle name="20% - Accent6 6 114" xfId="17975"/>
    <cellStyle name="20% - Accent6 6 115" xfId="17976"/>
    <cellStyle name="20% - Accent6 6 12" xfId="17977"/>
    <cellStyle name="20% - Accent6 6 13" xfId="17978"/>
    <cellStyle name="20% - Accent6 6 14" xfId="17979"/>
    <cellStyle name="20% - Accent6 6 15" xfId="17980"/>
    <cellStyle name="20% - Accent6 6 16" xfId="17981"/>
    <cellStyle name="20% - Accent6 6 17" xfId="17982"/>
    <cellStyle name="20% - Accent6 6 18" xfId="17983"/>
    <cellStyle name="20% - Accent6 6 19" xfId="17984"/>
    <cellStyle name="20% - Accent6 6 2" xfId="17985"/>
    <cellStyle name="20% - Accent6 6 20" xfId="17986"/>
    <cellStyle name="20% - Accent6 6 21" xfId="17987"/>
    <cellStyle name="20% - Accent6 6 22" xfId="17988"/>
    <cellStyle name="20% - Accent6 6 23" xfId="17989"/>
    <cellStyle name="20% - Accent6 6 24" xfId="17990"/>
    <cellStyle name="20% - Accent6 6 25" xfId="17991"/>
    <cellStyle name="20% - Accent6 6 26" xfId="17992"/>
    <cellStyle name="20% - Accent6 6 27" xfId="17993"/>
    <cellStyle name="20% - Accent6 6 28" xfId="17994"/>
    <cellStyle name="20% - Accent6 6 29" xfId="17995"/>
    <cellStyle name="20% - Accent6 6 3" xfId="17996"/>
    <cellStyle name="20% - Accent6 6 30" xfId="17997"/>
    <cellStyle name="20% - Accent6 6 31" xfId="17998"/>
    <cellStyle name="20% - Accent6 6 32" xfId="17999"/>
    <cellStyle name="20% - Accent6 6 33" xfId="18000"/>
    <cellStyle name="20% - Accent6 6 34" xfId="18001"/>
    <cellStyle name="20% - Accent6 6 35" xfId="18002"/>
    <cellStyle name="20% - Accent6 6 36" xfId="18003"/>
    <cellStyle name="20% - Accent6 6 37" xfId="18004"/>
    <cellStyle name="20% - Accent6 6 38" xfId="18005"/>
    <cellStyle name="20% - Accent6 6 39" xfId="18006"/>
    <cellStyle name="20% - Accent6 6 4" xfId="18007"/>
    <cellStyle name="20% - Accent6 6 40" xfId="18008"/>
    <cellStyle name="20% - Accent6 6 41" xfId="18009"/>
    <cellStyle name="20% - Accent6 6 42" xfId="18010"/>
    <cellStyle name="20% - Accent6 6 43" xfId="18011"/>
    <cellStyle name="20% - Accent6 6 44" xfId="18012"/>
    <cellStyle name="20% - Accent6 6 45" xfId="18013"/>
    <cellStyle name="20% - Accent6 6 46" xfId="18014"/>
    <cellStyle name="20% - Accent6 6 47" xfId="18015"/>
    <cellStyle name="20% - Accent6 6 48" xfId="18016"/>
    <cellStyle name="20% - Accent6 6 49" xfId="18017"/>
    <cellStyle name="20% - Accent6 6 5" xfId="18018"/>
    <cellStyle name="20% - Accent6 6 50" xfId="18019"/>
    <cellStyle name="20% - Accent6 6 51" xfId="18020"/>
    <cellStyle name="20% - Accent6 6 52" xfId="18021"/>
    <cellStyle name="20% - Accent6 6 53" xfId="18022"/>
    <cellStyle name="20% - Accent6 6 54" xfId="18023"/>
    <cellStyle name="20% - Accent6 6 55" xfId="18024"/>
    <cellStyle name="20% - Accent6 6 56" xfId="18025"/>
    <cellStyle name="20% - Accent6 6 57" xfId="18026"/>
    <cellStyle name="20% - Accent6 6 58" xfId="18027"/>
    <cellStyle name="20% - Accent6 6 59" xfId="18028"/>
    <cellStyle name="20% - Accent6 6 6" xfId="18029"/>
    <cellStyle name="20% - Accent6 6 60" xfId="18030"/>
    <cellStyle name="20% - Accent6 6 61" xfId="18031"/>
    <cellStyle name="20% - Accent6 6 62" xfId="18032"/>
    <cellStyle name="20% - Accent6 6 63" xfId="18033"/>
    <cellStyle name="20% - Accent6 6 64" xfId="18034"/>
    <cellStyle name="20% - Accent6 6 65" xfId="18035"/>
    <cellStyle name="20% - Accent6 6 66" xfId="18036"/>
    <cellStyle name="20% - Accent6 6 67" xfId="18037"/>
    <cellStyle name="20% - Accent6 6 68" xfId="18038"/>
    <cellStyle name="20% - Accent6 6 69" xfId="18039"/>
    <cellStyle name="20% - Accent6 6 7" xfId="18040"/>
    <cellStyle name="20% - Accent6 6 70" xfId="18041"/>
    <cellStyle name="20% - Accent6 6 71" xfId="18042"/>
    <cellStyle name="20% - Accent6 6 72" xfId="18043"/>
    <cellStyle name="20% - Accent6 6 73" xfId="18044"/>
    <cellStyle name="20% - Accent6 6 74" xfId="18045"/>
    <cellStyle name="20% - Accent6 6 75" xfId="18046"/>
    <cellStyle name="20% - Accent6 6 76" xfId="18047"/>
    <cellStyle name="20% - Accent6 6 77" xfId="18048"/>
    <cellStyle name="20% - Accent6 6 78" xfId="18049"/>
    <cellStyle name="20% - Accent6 6 79" xfId="18050"/>
    <cellStyle name="20% - Accent6 6 8" xfId="18051"/>
    <cellStyle name="20% - Accent6 6 80" xfId="18052"/>
    <cellStyle name="20% - Accent6 6 81" xfId="18053"/>
    <cellStyle name="20% - Accent6 6 82" xfId="18054"/>
    <cellStyle name="20% - Accent6 6 83" xfId="18055"/>
    <cellStyle name="20% - Accent6 6 84" xfId="18056"/>
    <cellStyle name="20% - Accent6 6 85" xfId="18057"/>
    <cellStyle name="20% - Accent6 6 86" xfId="18058"/>
    <cellStyle name="20% - Accent6 6 87" xfId="18059"/>
    <cellStyle name="20% - Accent6 6 88" xfId="18060"/>
    <cellStyle name="20% - Accent6 6 89" xfId="18061"/>
    <cellStyle name="20% - Accent6 6 9" xfId="18062"/>
    <cellStyle name="20% - Accent6 6 90" xfId="18063"/>
    <cellStyle name="20% - Accent6 6 91" xfId="18064"/>
    <cellStyle name="20% - Accent6 6 92" xfId="18065"/>
    <cellStyle name="20% - Accent6 6 93" xfId="18066"/>
    <cellStyle name="20% - Accent6 6 94" xfId="18067"/>
    <cellStyle name="20% - Accent6 6 95" xfId="18068"/>
    <cellStyle name="20% - Accent6 6 96" xfId="18069"/>
    <cellStyle name="20% - Accent6 6 97" xfId="18070"/>
    <cellStyle name="20% - Accent6 6 98" xfId="18071"/>
    <cellStyle name="20% - Accent6 6 99" xfId="18072"/>
    <cellStyle name="20% - Accent6 60" xfId="18073"/>
    <cellStyle name="20% - Accent6 61" xfId="18074"/>
    <cellStyle name="20% - Accent6 62" xfId="18075"/>
    <cellStyle name="20% - Accent6 63" xfId="18076"/>
    <cellStyle name="20% - Accent6 64" xfId="18077"/>
    <cellStyle name="20% - Accent6 65" xfId="18078"/>
    <cellStyle name="20% - Accent6 66" xfId="18079"/>
    <cellStyle name="20% - Accent6 67" xfId="18080"/>
    <cellStyle name="20% - Accent6 68" xfId="18081"/>
    <cellStyle name="20% - Accent6 69" xfId="18082"/>
    <cellStyle name="20% - Accent6 7" xfId="85"/>
    <cellStyle name="20% - Accent6 7 10" xfId="18083"/>
    <cellStyle name="20% - Accent6 7 100" xfId="18084"/>
    <cellStyle name="20% - Accent6 7 101" xfId="18085"/>
    <cellStyle name="20% - Accent6 7 102" xfId="18086"/>
    <cellStyle name="20% - Accent6 7 103" xfId="18087"/>
    <cellStyle name="20% - Accent6 7 104" xfId="18088"/>
    <cellStyle name="20% - Accent6 7 105" xfId="18089"/>
    <cellStyle name="20% - Accent6 7 106" xfId="18090"/>
    <cellStyle name="20% - Accent6 7 107" xfId="18091"/>
    <cellStyle name="20% - Accent6 7 108" xfId="18092"/>
    <cellStyle name="20% - Accent6 7 109" xfId="18093"/>
    <cellStyle name="20% - Accent6 7 11" xfId="18094"/>
    <cellStyle name="20% - Accent6 7 110" xfId="18095"/>
    <cellStyle name="20% - Accent6 7 111" xfId="18096"/>
    <cellStyle name="20% - Accent6 7 112" xfId="18097"/>
    <cellStyle name="20% - Accent6 7 113" xfId="18098"/>
    <cellStyle name="20% - Accent6 7 114" xfId="18099"/>
    <cellStyle name="20% - Accent6 7 115" xfId="18100"/>
    <cellStyle name="20% - Accent6 7 12" xfId="18101"/>
    <cellStyle name="20% - Accent6 7 13" xfId="18102"/>
    <cellStyle name="20% - Accent6 7 14" xfId="18103"/>
    <cellStyle name="20% - Accent6 7 15" xfId="18104"/>
    <cellStyle name="20% - Accent6 7 16" xfId="18105"/>
    <cellStyle name="20% - Accent6 7 17" xfId="18106"/>
    <cellStyle name="20% - Accent6 7 18" xfId="18107"/>
    <cellStyle name="20% - Accent6 7 19" xfId="18108"/>
    <cellStyle name="20% - Accent6 7 2" xfId="18109"/>
    <cellStyle name="20% - Accent6 7 20" xfId="18110"/>
    <cellStyle name="20% - Accent6 7 21" xfId="18111"/>
    <cellStyle name="20% - Accent6 7 22" xfId="18112"/>
    <cellStyle name="20% - Accent6 7 23" xfId="18113"/>
    <cellStyle name="20% - Accent6 7 24" xfId="18114"/>
    <cellStyle name="20% - Accent6 7 25" xfId="18115"/>
    <cellStyle name="20% - Accent6 7 26" xfId="18116"/>
    <cellStyle name="20% - Accent6 7 27" xfId="18117"/>
    <cellStyle name="20% - Accent6 7 28" xfId="18118"/>
    <cellStyle name="20% - Accent6 7 29" xfId="18119"/>
    <cellStyle name="20% - Accent6 7 3" xfId="18120"/>
    <cellStyle name="20% - Accent6 7 30" xfId="18121"/>
    <cellStyle name="20% - Accent6 7 31" xfId="18122"/>
    <cellStyle name="20% - Accent6 7 32" xfId="18123"/>
    <cellStyle name="20% - Accent6 7 33" xfId="18124"/>
    <cellStyle name="20% - Accent6 7 34" xfId="18125"/>
    <cellStyle name="20% - Accent6 7 35" xfId="18126"/>
    <cellStyle name="20% - Accent6 7 36" xfId="18127"/>
    <cellStyle name="20% - Accent6 7 37" xfId="18128"/>
    <cellStyle name="20% - Accent6 7 38" xfId="18129"/>
    <cellStyle name="20% - Accent6 7 39" xfId="18130"/>
    <cellStyle name="20% - Accent6 7 4" xfId="18131"/>
    <cellStyle name="20% - Accent6 7 40" xfId="18132"/>
    <cellStyle name="20% - Accent6 7 41" xfId="18133"/>
    <cellStyle name="20% - Accent6 7 42" xfId="18134"/>
    <cellStyle name="20% - Accent6 7 43" xfId="18135"/>
    <cellStyle name="20% - Accent6 7 44" xfId="18136"/>
    <cellStyle name="20% - Accent6 7 45" xfId="18137"/>
    <cellStyle name="20% - Accent6 7 46" xfId="18138"/>
    <cellStyle name="20% - Accent6 7 47" xfId="18139"/>
    <cellStyle name="20% - Accent6 7 48" xfId="18140"/>
    <cellStyle name="20% - Accent6 7 49" xfId="18141"/>
    <cellStyle name="20% - Accent6 7 5" xfId="18142"/>
    <cellStyle name="20% - Accent6 7 50" xfId="18143"/>
    <cellStyle name="20% - Accent6 7 51" xfId="18144"/>
    <cellStyle name="20% - Accent6 7 52" xfId="18145"/>
    <cellStyle name="20% - Accent6 7 53" xfId="18146"/>
    <cellStyle name="20% - Accent6 7 54" xfId="18147"/>
    <cellStyle name="20% - Accent6 7 55" xfId="18148"/>
    <cellStyle name="20% - Accent6 7 56" xfId="18149"/>
    <cellStyle name="20% - Accent6 7 57" xfId="18150"/>
    <cellStyle name="20% - Accent6 7 58" xfId="18151"/>
    <cellStyle name="20% - Accent6 7 59" xfId="18152"/>
    <cellStyle name="20% - Accent6 7 6" xfId="18153"/>
    <cellStyle name="20% - Accent6 7 60" xfId="18154"/>
    <cellStyle name="20% - Accent6 7 61" xfId="18155"/>
    <cellStyle name="20% - Accent6 7 62" xfId="18156"/>
    <cellStyle name="20% - Accent6 7 63" xfId="18157"/>
    <cellStyle name="20% - Accent6 7 64" xfId="18158"/>
    <cellStyle name="20% - Accent6 7 65" xfId="18159"/>
    <cellStyle name="20% - Accent6 7 66" xfId="18160"/>
    <cellStyle name="20% - Accent6 7 67" xfId="18161"/>
    <cellStyle name="20% - Accent6 7 68" xfId="18162"/>
    <cellStyle name="20% - Accent6 7 69" xfId="18163"/>
    <cellStyle name="20% - Accent6 7 7" xfId="18164"/>
    <cellStyle name="20% - Accent6 7 70" xfId="18165"/>
    <cellStyle name="20% - Accent6 7 71" xfId="18166"/>
    <cellStyle name="20% - Accent6 7 72" xfId="18167"/>
    <cellStyle name="20% - Accent6 7 73" xfId="18168"/>
    <cellStyle name="20% - Accent6 7 74" xfId="18169"/>
    <cellStyle name="20% - Accent6 7 75" xfId="18170"/>
    <cellStyle name="20% - Accent6 7 76" xfId="18171"/>
    <cellStyle name="20% - Accent6 7 77" xfId="18172"/>
    <cellStyle name="20% - Accent6 7 78" xfId="18173"/>
    <cellStyle name="20% - Accent6 7 79" xfId="18174"/>
    <cellStyle name="20% - Accent6 7 8" xfId="18175"/>
    <cellStyle name="20% - Accent6 7 80" xfId="18176"/>
    <cellStyle name="20% - Accent6 7 81" xfId="18177"/>
    <cellStyle name="20% - Accent6 7 82" xfId="18178"/>
    <cellStyle name="20% - Accent6 7 83" xfId="18179"/>
    <cellStyle name="20% - Accent6 7 84" xfId="18180"/>
    <cellStyle name="20% - Accent6 7 85" xfId="18181"/>
    <cellStyle name="20% - Accent6 7 86" xfId="18182"/>
    <cellStyle name="20% - Accent6 7 87" xfId="18183"/>
    <cellStyle name="20% - Accent6 7 88" xfId="18184"/>
    <cellStyle name="20% - Accent6 7 89" xfId="18185"/>
    <cellStyle name="20% - Accent6 7 9" xfId="18186"/>
    <cellStyle name="20% - Accent6 7 90" xfId="18187"/>
    <cellStyle name="20% - Accent6 7 91" xfId="18188"/>
    <cellStyle name="20% - Accent6 7 92" xfId="18189"/>
    <cellStyle name="20% - Accent6 7 93" xfId="18190"/>
    <cellStyle name="20% - Accent6 7 94" xfId="18191"/>
    <cellStyle name="20% - Accent6 7 95" xfId="18192"/>
    <cellStyle name="20% - Accent6 7 96" xfId="18193"/>
    <cellStyle name="20% - Accent6 7 97" xfId="18194"/>
    <cellStyle name="20% - Accent6 7 98" xfId="18195"/>
    <cellStyle name="20% - Accent6 7 99" xfId="18196"/>
    <cellStyle name="20% - Accent6 70" xfId="18197"/>
    <cellStyle name="20% - Accent6 71" xfId="18198"/>
    <cellStyle name="20% - Accent6 72" xfId="18199"/>
    <cellStyle name="20% - Accent6 73" xfId="18200"/>
    <cellStyle name="20% - Accent6 74" xfId="18201"/>
    <cellStyle name="20% - Accent6 75" xfId="18202"/>
    <cellStyle name="20% - Accent6 76" xfId="18203"/>
    <cellStyle name="20% - Accent6 77" xfId="18204"/>
    <cellStyle name="20% - Accent6 78" xfId="18205"/>
    <cellStyle name="20% - Accent6 79" xfId="18206"/>
    <cellStyle name="20% - Accent6 8" xfId="86"/>
    <cellStyle name="20% - Accent6 8 10" xfId="18207"/>
    <cellStyle name="20% - Accent6 8 100" xfId="18208"/>
    <cellStyle name="20% - Accent6 8 101" xfId="18209"/>
    <cellStyle name="20% - Accent6 8 102" xfId="18210"/>
    <cellStyle name="20% - Accent6 8 103" xfId="18211"/>
    <cellStyle name="20% - Accent6 8 104" xfId="18212"/>
    <cellStyle name="20% - Accent6 8 105" xfId="18213"/>
    <cellStyle name="20% - Accent6 8 106" xfId="18214"/>
    <cellStyle name="20% - Accent6 8 107" xfId="18215"/>
    <cellStyle name="20% - Accent6 8 108" xfId="18216"/>
    <cellStyle name="20% - Accent6 8 109" xfId="18217"/>
    <cellStyle name="20% - Accent6 8 11" xfId="18218"/>
    <cellStyle name="20% - Accent6 8 110" xfId="18219"/>
    <cellStyle name="20% - Accent6 8 111" xfId="18220"/>
    <cellStyle name="20% - Accent6 8 112" xfId="18221"/>
    <cellStyle name="20% - Accent6 8 113" xfId="18222"/>
    <cellStyle name="20% - Accent6 8 114" xfId="18223"/>
    <cellStyle name="20% - Accent6 8 115" xfId="18224"/>
    <cellStyle name="20% - Accent6 8 12" xfId="18225"/>
    <cellStyle name="20% - Accent6 8 13" xfId="18226"/>
    <cellStyle name="20% - Accent6 8 14" xfId="18227"/>
    <cellStyle name="20% - Accent6 8 15" xfId="18228"/>
    <cellStyle name="20% - Accent6 8 16" xfId="18229"/>
    <cellStyle name="20% - Accent6 8 17" xfId="18230"/>
    <cellStyle name="20% - Accent6 8 18" xfId="18231"/>
    <cellStyle name="20% - Accent6 8 19" xfId="18232"/>
    <cellStyle name="20% - Accent6 8 2" xfId="18233"/>
    <cellStyle name="20% - Accent6 8 20" xfId="18234"/>
    <cellStyle name="20% - Accent6 8 21" xfId="18235"/>
    <cellStyle name="20% - Accent6 8 22" xfId="18236"/>
    <cellStyle name="20% - Accent6 8 23" xfId="18237"/>
    <cellStyle name="20% - Accent6 8 24" xfId="18238"/>
    <cellStyle name="20% - Accent6 8 25" xfId="18239"/>
    <cellStyle name="20% - Accent6 8 26" xfId="18240"/>
    <cellStyle name="20% - Accent6 8 27" xfId="18241"/>
    <cellStyle name="20% - Accent6 8 28" xfId="18242"/>
    <cellStyle name="20% - Accent6 8 29" xfId="18243"/>
    <cellStyle name="20% - Accent6 8 3" xfId="18244"/>
    <cellStyle name="20% - Accent6 8 30" xfId="18245"/>
    <cellStyle name="20% - Accent6 8 31" xfId="18246"/>
    <cellStyle name="20% - Accent6 8 32" xfId="18247"/>
    <cellStyle name="20% - Accent6 8 33" xfId="18248"/>
    <cellStyle name="20% - Accent6 8 34" xfId="18249"/>
    <cellStyle name="20% - Accent6 8 35" xfId="18250"/>
    <cellStyle name="20% - Accent6 8 36" xfId="18251"/>
    <cellStyle name="20% - Accent6 8 37" xfId="18252"/>
    <cellStyle name="20% - Accent6 8 38" xfId="18253"/>
    <cellStyle name="20% - Accent6 8 39" xfId="18254"/>
    <cellStyle name="20% - Accent6 8 4" xfId="18255"/>
    <cellStyle name="20% - Accent6 8 40" xfId="18256"/>
    <cellStyle name="20% - Accent6 8 41" xfId="18257"/>
    <cellStyle name="20% - Accent6 8 42" xfId="18258"/>
    <cellStyle name="20% - Accent6 8 43" xfId="18259"/>
    <cellStyle name="20% - Accent6 8 44" xfId="18260"/>
    <cellStyle name="20% - Accent6 8 45" xfId="18261"/>
    <cellStyle name="20% - Accent6 8 46" xfId="18262"/>
    <cellStyle name="20% - Accent6 8 47" xfId="18263"/>
    <cellStyle name="20% - Accent6 8 48" xfId="18264"/>
    <cellStyle name="20% - Accent6 8 49" xfId="18265"/>
    <cellStyle name="20% - Accent6 8 5" xfId="18266"/>
    <cellStyle name="20% - Accent6 8 50" xfId="18267"/>
    <cellStyle name="20% - Accent6 8 51" xfId="18268"/>
    <cellStyle name="20% - Accent6 8 52" xfId="18269"/>
    <cellStyle name="20% - Accent6 8 53" xfId="18270"/>
    <cellStyle name="20% - Accent6 8 54" xfId="18271"/>
    <cellStyle name="20% - Accent6 8 55" xfId="18272"/>
    <cellStyle name="20% - Accent6 8 56" xfId="18273"/>
    <cellStyle name="20% - Accent6 8 57" xfId="18274"/>
    <cellStyle name="20% - Accent6 8 58" xfId="18275"/>
    <cellStyle name="20% - Accent6 8 59" xfId="18276"/>
    <cellStyle name="20% - Accent6 8 6" xfId="18277"/>
    <cellStyle name="20% - Accent6 8 60" xfId="18278"/>
    <cellStyle name="20% - Accent6 8 61" xfId="18279"/>
    <cellStyle name="20% - Accent6 8 62" xfId="18280"/>
    <cellStyle name="20% - Accent6 8 63" xfId="18281"/>
    <cellStyle name="20% - Accent6 8 64" xfId="18282"/>
    <cellStyle name="20% - Accent6 8 65" xfId="18283"/>
    <cellStyle name="20% - Accent6 8 66" xfId="18284"/>
    <cellStyle name="20% - Accent6 8 67" xfId="18285"/>
    <cellStyle name="20% - Accent6 8 68" xfId="18286"/>
    <cellStyle name="20% - Accent6 8 69" xfId="18287"/>
    <cellStyle name="20% - Accent6 8 7" xfId="18288"/>
    <cellStyle name="20% - Accent6 8 70" xfId="18289"/>
    <cellStyle name="20% - Accent6 8 71" xfId="18290"/>
    <cellStyle name="20% - Accent6 8 72" xfId="18291"/>
    <cellStyle name="20% - Accent6 8 73" xfId="18292"/>
    <cellStyle name="20% - Accent6 8 74" xfId="18293"/>
    <cellStyle name="20% - Accent6 8 75" xfId="18294"/>
    <cellStyle name="20% - Accent6 8 76" xfId="18295"/>
    <cellStyle name="20% - Accent6 8 77" xfId="18296"/>
    <cellStyle name="20% - Accent6 8 78" xfId="18297"/>
    <cellStyle name="20% - Accent6 8 79" xfId="18298"/>
    <cellStyle name="20% - Accent6 8 8" xfId="18299"/>
    <cellStyle name="20% - Accent6 8 80" xfId="18300"/>
    <cellStyle name="20% - Accent6 8 81" xfId="18301"/>
    <cellStyle name="20% - Accent6 8 82" xfId="18302"/>
    <cellStyle name="20% - Accent6 8 83" xfId="18303"/>
    <cellStyle name="20% - Accent6 8 84" xfId="18304"/>
    <cellStyle name="20% - Accent6 8 85" xfId="18305"/>
    <cellStyle name="20% - Accent6 8 86" xfId="18306"/>
    <cellStyle name="20% - Accent6 8 87" xfId="18307"/>
    <cellStyle name="20% - Accent6 8 88" xfId="18308"/>
    <cellStyle name="20% - Accent6 8 89" xfId="18309"/>
    <cellStyle name="20% - Accent6 8 9" xfId="18310"/>
    <cellStyle name="20% - Accent6 8 90" xfId="18311"/>
    <cellStyle name="20% - Accent6 8 91" xfId="18312"/>
    <cellStyle name="20% - Accent6 8 92" xfId="18313"/>
    <cellStyle name="20% - Accent6 8 93" xfId="18314"/>
    <cellStyle name="20% - Accent6 8 94" xfId="18315"/>
    <cellStyle name="20% - Accent6 8 95" xfId="18316"/>
    <cellStyle name="20% - Accent6 8 96" xfId="18317"/>
    <cellStyle name="20% - Accent6 8 97" xfId="18318"/>
    <cellStyle name="20% - Accent6 8 98" xfId="18319"/>
    <cellStyle name="20% - Accent6 8 99" xfId="18320"/>
    <cellStyle name="20% - Accent6 80" xfId="18321"/>
    <cellStyle name="20% - Accent6 81" xfId="18322"/>
    <cellStyle name="20% - Accent6 82" xfId="18323"/>
    <cellStyle name="20% - Accent6 83" xfId="18324"/>
    <cellStyle name="20% - Accent6 84" xfId="18325"/>
    <cellStyle name="20% - Accent6 85" xfId="18326"/>
    <cellStyle name="20% - Accent6 86" xfId="18327"/>
    <cellStyle name="20% - Accent6 87" xfId="18328"/>
    <cellStyle name="20% - Accent6 88" xfId="18329"/>
    <cellStyle name="20% - Accent6 89" xfId="18330"/>
    <cellStyle name="20% - Accent6 9" xfId="18331"/>
    <cellStyle name="20% - Accent6 9 10" xfId="18332"/>
    <cellStyle name="20% - Accent6 9 100" xfId="18333"/>
    <cellStyle name="20% - Accent6 9 101" xfId="18334"/>
    <cellStyle name="20% - Accent6 9 102" xfId="18335"/>
    <cellStyle name="20% - Accent6 9 103" xfId="18336"/>
    <cellStyle name="20% - Accent6 9 104" xfId="18337"/>
    <cellStyle name="20% - Accent6 9 105" xfId="18338"/>
    <cellStyle name="20% - Accent6 9 106" xfId="18339"/>
    <cellStyle name="20% - Accent6 9 107" xfId="18340"/>
    <cellStyle name="20% - Accent6 9 108" xfId="18341"/>
    <cellStyle name="20% - Accent6 9 109" xfId="18342"/>
    <cellStyle name="20% - Accent6 9 11" xfId="18343"/>
    <cellStyle name="20% - Accent6 9 110" xfId="18344"/>
    <cellStyle name="20% - Accent6 9 111" xfId="18345"/>
    <cellStyle name="20% - Accent6 9 112" xfId="18346"/>
    <cellStyle name="20% - Accent6 9 113" xfId="18347"/>
    <cellStyle name="20% - Accent6 9 114" xfId="18348"/>
    <cellStyle name="20% - Accent6 9 115" xfId="18349"/>
    <cellStyle name="20% - Accent6 9 12" xfId="18350"/>
    <cellStyle name="20% - Accent6 9 13" xfId="18351"/>
    <cellStyle name="20% - Accent6 9 14" xfId="18352"/>
    <cellStyle name="20% - Accent6 9 15" xfId="18353"/>
    <cellStyle name="20% - Accent6 9 16" xfId="18354"/>
    <cellStyle name="20% - Accent6 9 17" xfId="18355"/>
    <cellStyle name="20% - Accent6 9 18" xfId="18356"/>
    <cellStyle name="20% - Accent6 9 19" xfId="18357"/>
    <cellStyle name="20% - Accent6 9 2" xfId="18358"/>
    <cellStyle name="20% - Accent6 9 20" xfId="18359"/>
    <cellStyle name="20% - Accent6 9 21" xfId="18360"/>
    <cellStyle name="20% - Accent6 9 22" xfId="18361"/>
    <cellStyle name="20% - Accent6 9 23" xfId="18362"/>
    <cellStyle name="20% - Accent6 9 24" xfId="18363"/>
    <cellStyle name="20% - Accent6 9 25" xfId="18364"/>
    <cellStyle name="20% - Accent6 9 26" xfId="18365"/>
    <cellStyle name="20% - Accent6 9 27" xfId="18366"/>
    <cellStyle name="20% - Accent6 9 28" xfId="18367"/>
    <cellStyle name="20% - Accent6 9 29" xfId="18368"/>
    <cellStyle name="20% - Accent6 9 3" xfId="18369"/>
    <cellStyle name="20% - Accent6 9 30" xfId="18370"/>
    <cellStyle name="20% - Accent6 9 31" xfId="18371"/>
    <cellStyle name="20% - Accent6 9 32" xfId="18372"/>
    <cellStyle name="20% - Accent6 9 33" xfId="18373"/>
    <cellStyle name="20% - Accent6 9 34" xfId="18374"/>
    <cellStyle name="20% - Accent6 9 35" xfId="18375"/>
    <cellStyle name="20% - Accent6 9 36" xfId="18376"/>
    <cellStyle name="20% - Accent6 9 37" xfId="18377"/>
    <cellStyle name="20% - Accent6 9 38" xfId="18378"/>
    <cellStyle name="20% - Accent6 9 39" xfId="18379"/>
    <cellStyle name="20% - Accent6 9 4" xfId="18380"/>
    <cellStyle name="20% - Accent6 9 40" xfId="18381"/>
    <cellStyle name="20% - Accent6 9 41" xfId="18382"/>
    <cellStyle name="20% - Accent6 9 42" xfId="18383"/>
    <cellStyle name="20% - Accent6 9 43" xfId="18384"/>
    <cellStyle name="20% - Accent6 9 44" xfId="18385"/>
    <cellStyle name="20% - Accent6 9 45" xfId="18386"/>
    <cellStyle name="20% - Accent6 9 46" xfId="18387"/>
    <cellStyle name="20% - Accent6 9 47" xfId="18388"/>
    <cellStyle name="20% - Accent6 9 48" xfId="18389"/>
    <cellStyle name="20% - Accent6 9 49" xfId="18390"/>
    <cellStyle name="20% - Accent6 9 5" xfId="18391"/>
    <cellStyle name="20% - Accent6 9 50" xfId="18392"/>
    <cellStyle name="20% - Accent6 9 51" xfId="18393"/>
    <cellStyle name="20% - Accent6 9 52" xfId="18394"/>
    <cellStyle name="20% - Accent6 9 53" xfId="18395"/>
    <cellStyle name="20% - Accent6 9 54" xfId="18396"/>
    <cellStyle name="20% - Accent6 9 55" xfId="18397"/>
    <cellStyle name="20% - Accent6 9 56" xfId="18398"/>
    <cellStyle name="20% - Accent6 9 57" xfId="18399"/>
    <cellStyle name="20% - Accent6 9 58" xfId="18400"/>
    <cellStyle name="20% - Accent6 9 59" xfId="18401"/>
    <cellStyle name="20% - Accent6 9 6" xfId="18402"/>
    <cellStyle name="20% - Accent6 9 60" xfId="18403"/>
    <cellStyle name="20% - Accent6 9 61" xfId="18404"/>
    <cellStyle name="20% - Accent6 9 62" xfId="18405"/>
    <cellStyle name="20% - Accent6 9 63" xfId="18406"/>
    <cellStyle name="20% - Accent6 9 64" xfId="18407"/>
    <cellStyle name="20% - Accent6 9 65" xfId="18408"/>
    <cellStyle name="20% - Accent6 9 66" xfId="18409"/>
    <cellStyle name="20% - Accent6 9 67" xfId="18410"/>
    <cellStyle name="20% - Accent6 9 68" xfId="18411"/>
    <cellStyle name="20% - Accent6 9 69" xfId="18412"/>
    <cellStyle name="20% - Accent6 9 7" xfId="18413"/>
    <cellStyle name="20% - Accent6 9 70" xfId="18414"/>
    <cellStyle name="20% - Accent6 9 71" xfId="18415"/>
    <cellStyle name="20% - Accent6 9 72" xfId="18416"/>
    <cellStyle name="20% - Accent6 9 73" xfId="18417"/>
    <cellStyle name="20% - Accent6 9 74" xfId="18418"/>
    <cellStyle name="20% - Accent6 9 75" xfId="18419"/>
    <cellStyle name="20% - Accent6 9 76" xfId="18420"/>
    <cellStyle name="20% - Accent6 9 77" xfId="18421"/>
    <cellStyle name="20% - Accent6 9 78" xfId="18422"/>
    <cellStyle name="20% - Accent6 9 79" xfId="18423"/>
    <cellStyle name="20% - Accent6 9 8" xfId="18424"/>
    <cellStyle name="20% - Accent6 9 80" xfId="18425"/>
    <cellStyle name="20% - Accent6 9 81" xfId="18426"/>
    <cellStyle name="20% - Accent6 9 82" xfId="18427"/>
    <cellStyle name="20% - Accent6 9 83" xfId="18428"/>
    <cellStyle name="20% - Accent6 9 84" xfId="18429"/>
    <cellStyle name="20% - Accent6 9 85" xfId="18430"/>
    <cellStyle name="20% - Accent6 9 86" xfId="18431"/>
    <cellStyle name="20% - Accent6 9 87" xfId="18432"/>
    <cellStyle name="20% - Accent6 9 88" xfId="18433"/>
    <cellStyle name="20% - Accent6 9 89" xfId="18434"/>
    <cellStyle name="20% - Accent6 9 9" xfId="18435"/>
    <cellStyle name="20% - Accent6 9 90" xfId="18436"/>
    <cellStyle name="20% - Accent6 9 91" xfId="18437"/>
    <cellStyle name="20% - Accent6 9 92" xfId="18438"/>
    <cellStyle name="20% - Accent6 9 93" xfId="18439"/>
    <cellStyle name="20% - Accent6 9 94" xfId="18440"/>
    <cellStyle name="20% - Accent6 9 95" xfId="18441"/>
    <cellStyle name="20% - Accent6 9 96" xfId="18442"/>
    <cellStyle name="20% - Accent6 9 97" xfId="18443"/>
    <cellStyle name="20% - Accent6 9 98" xfId="18444"/>
    <cellStyle name="20% - Accent6 9 99" xfId="18445"/>
    <cellStyle name="20% - Accent6 90" xfId="18446"/>
    <cellStyle name="20% - Accent6 91" xfId="18447"/>
    <cellStyle name="20% - Accent6 92" xfId="18448"/>
    <cellStyle name="20% - Accent6 93" xfId="18449"/>
    <cellStyle name="20% - Accent6 94" xfId="18450"/>
    <cellStyle name="20% - Accent6 95" xfId="18451"/>
    <cellStyle name="20% - Accent6 96" xfId="18452"/>
    <cellStyle name="20% - Accent6 97" xfId="18453"/>
    <cellStyle name="20% - Accent6 98" xfId="18454"/>
    <cellStyle name="20% - Accent6 99" xfId="18455"/>
    <cellStyle name="40% - Accent1" xfId="21" builtinId="31" customBuiltin="1"/>
    <cellStyle name="40% - Accent1 10" xfId="18456"/>
    <cellStyle name="40% - Accent1 10 10" xfId="18457"/>
    <cellStyle name="40% - Accent1 10 100" xfId="18458"/>
    <cellStyle name="40% - Accent1 10 101" xfId="18459"/>
    <cellStyle name="40% - Accent1 10 102" xfId="18460"/>
    <cellStyle name="40% - Accent1 10 103" xfId="18461"/>
    <cellStyle name="40% - Accent1 10 104" xfId="18462"/>
    <cellStyle name="40% - Accent1 10 105" xfId="18463"/>
    <cellStyle name="40% - Accent1 10 106" xfId="18464"/>
    <cellStyle name="40% - Accent1 10 107" xfId="18465"/>
    <cellStyle name="40% - Accent1 10 108" xfId="18466"/>
    <cellStyle name="40% - Accent1 10 109" xfId="18467"/>
    <cellStyle name="40% - Accent1 10 11" xfId="18468"/>
    <cellStyle name="40% - Accent1 10 110" xfId="18469"/>
    <cellStyle name="40% - Accent1 10 111" xfId="18470"/>
    <cellStyle name="40% - Accent1 10 112" xfId="18471"/>
    <cellStyle name="40% - Accent1 10 113" xfId="18472"/>
    <cellStyle name="40% - Accent1 10 114" xfId="18473"/>
    <cellStyle name="40% - Accent1 10 115" xfId="18474"/>
    <cellStyle name="40% - Accent1 10 12" xfId="18475"/>
    <cellStyle name="40% - Accent1 10 13" xfId="18476"/>
    <cellStyle name="40% - Accent1 10 14" xfId="18477"/>
    <cellStyle name="40% - Accent1 10 15" xfId="18478"/>
    <cellStyle name="40% - Accent1 10 16" xfId="18479"/>
    <cellStyle name="40% - Accent1 10 17" xfId="18480"/>
    <cellStyle name="40% - Accent1 10 18" xfId="18481"/>
    <cellStyle name="40% - Accent1 10 19" xfId="18482"/>
    <cellStyle name="40% - Accent1 10 2" xfId="18483"/>
    <cellStyle name="40% - Accent1 10 20" xfId="18484"/>
    <cellStyle name="40% - Accent1 10 21" xfId="18485"/>
    <cellStyle name="40% - Accent1 10 22" xfId="18486"/>
    <cellStyle name="40% - Accent1 10 23" xfId="18487"/>
    <cellStyle name="40% - Accent1 10 24" xfId="18488"/>
    <cellStyle name="40% - Accent1 10 25" xfId="18489"/>
    <cellStyle name="40% - Accent1 10 26" xfId="18490"/>
    <cellStyle name="40% - Accent1 10 27" xfId="18491"/>
    <cellStyle name="40% - Accent1 10 28" xfId="18492"/>
    <cellStyle name="40% - Accent1 10 29" xfId="18493"/>
    <cellStyle name="40% - Accent1 10 3" xfId="18494"/>
    <cellStyle name="40% - Accent1 10 30" xfId="18495"/>
    <cellStyle name="40% - Accent1 10 31" xfId="18496"/>
    <cellStyle name="40% - Accent1 10 32" xfId="18497"/>
    <cellStyle name="40% - Accent1 10 33" xfId="18498"/>
    <cellStyle name="40% - Accent1 10 34" xfId="18499"/>
    <cellStyle name="40% - Accent1 10 35" xfId="18500"/>
    <cellStyle name="40% - Accent1 10 36" xfId="18501"/>
    <cellStyle name="40% - Accent1 10 37" xfId="18502"/>
    <cellStyle name="40% - Accent1 10 38" xfId="18503"/>
    <cellStyle name="40% - Accent1 10 39" xfId="18504"/>
    <cellStyle name="40% - Accent1 10 4" xfId="18505"/>
    <cellStyle name="40% - Accent1 10 40" xfId="18506"/>
    <cellStyle name="40% - Accent1 10 41" xfId="18507"/>
    <cellStyle name="40% - Accent1 10 42" xfId="18508"/>
    <cellStyle name="40% - Accent1 10 43" xfId="18509"/>
    <cellStyle name="40% - Accent1 10 44" xfId="18510"/>
    <cellStyle name="40% - Accent1 10 45" xfId="18511"/>
    <cellStyle name="40% - Accent1 10 46" xfId="18512"/>
    <cellStyle name="40% - Accent1 10 47" xfId="18513"/>
    <cellStyle name="40% - Accent1 10 48" xfId="18514"/>
    <cellStyle name="40% - Accent1 10 49" xfId="18515"/>
    <cellStyle name="40% - Accent1 10 5" xfId="18516"/>
    <cellStyle name="40% - Accent1 10 50" xfId="18517"/>
    <cellStyle name="40% - Accent1 10 51" xfId="18518"/>
    <cellStyle name="40% - Accent1 10 52" xfId="18519"/>
    <cellStyle name="40% - Accent1 10 53" xfId="18520"/>
    <cellStyle name="40% - Accent1 10 54" xfId="18521"/>
    <cellStyle name="40% - Accent1 10 55" xfId="18522"/>
    <cellStyle name="40% - Accent1 10 56" xfId="18523"/>
    <cellStyle name="40% - Accent1 10 57" xfId="18524"/>
    <cellStyle name="40% - Accent1 10 58" xfId="18525"/>
    <cellStyle name="40% - Accent1 10 59" xfId="18526"/>
    <cellStyle name="40% - Accent1 10 6" xfId="18527"/>
    <cellStyle name="40% - Accent1 10 60" xfId="18528"/>
    <cellStyle name="40% - Accent1 10 61" xfId="18529"/>
    <cellStyle name="40% - Accent1 10 62" xfId="18530"/>
    <cellStyle name="40% - Accent1 10 63" xfId="18531"/>
    <cellStyle name="40% - Accent1 10 64" xfId="18532"/>
    <cellStyle name="40% - Accent1 10 65" xfId="18533"/>
    <cellStyle name="40% - Accent1 10 66" xfId="18534"/>
    <cellStyle name="40% - Accent1 10 67" xfId="18535"/>
    <cellStyle name="40% - Accent1 10 68" xfId="18536"/>
    <cellStyle name="40% - Accent1 10 69" xfId="18537"/>
    <cellStyle name="40% - Accent1 10 7" xfId="18538"/>
    <cellStyle name="40% - Accent1 10 70" xfId="18539"/>
    <cellStyle name="40% - Accent1 10 71" xfId="18540"/>
    <cellStyle name="40% - Accent1 10 72" xfId="18541"/>
    <cellStyle name="40% - Accent1 10 73" xfId="18542"/>
    <cellStyle name="40% - Accent1 10 74" xfId="18543"/>
    <cellStyle name="40% - Accent1 10 75" xfId="18544"/>
    <cellStyle name="40% - Accent1 10 76" xfId="18545"/>
    <cellStyle name="40% - Accent1 10 77" xfId="18546"/>
    <cellStyle name="40% - Accent1 10 78" xfId="18547"/>
    <cellStyle name="40% - Accent1 10 79" xfId="18548"/>
    <cellStyle name="40% - Accent1 10 8" xfId="18549"/>
    <cellStyle name="40% - Accent1 10 80" xfId="18550"/>
    <cellStyle name="40% - Accent1 10 81" xfId="18551"/>
    <cellStyle name="40% - Accent1 10 82" xfId="18552"/>
    <cellStyle name="40% - Accent1 10 83" xfId="18553"/>
    <cellStyle name="40% - Accent1 10 84" xfId="18554"/>
    <cellStyle name="40% - Accent1 10 85" xfId="18555"/>
    <cellStyle name="40% - Accent1 10 86" xfId="18556"/>
    <cellStyle name="40% - Accent1 10 87" xfId="18557"/>
    <cellStyle name="40% - Accent1 10 88" xfId="18558"/>
    <cellStyle name="40% - Accent1 10 89" xfId="18559"/>
    <cellStyle name="40% - Accent1 10 9" xfId="18560"/>
    <cellStyle name="40% - Accent1 10 90" xfId="18561"/>
    <cellStyle name="40% - Accent1 10 91" xfId="18562"/>
    <cellStyle name="40% - Accent1 10 92" xfId="18563"/>
    <cellStyle name="40% - Accent1 10 93" xfId="18564"/>
    <cellStyle name="40% - Accent1 10 94" xfId="18565"/>
    <cellStyle name="40% - Accent1 10 95" xfId="18566"/>
    <cellStyle name="40% - Accent1 10 96" xfId="18567"/>
    <cellStyle name="40% - Accent1 10 97" xfId="18568"/>
    <cellStyle name="40% - Accent1 10 98" xfId="18569"/>
    <cellStyle name="40% - Accent1 10 99" xfId="18570"/>
    <cellStyle name="40% - Accent1 100" xfId="18571"/>
    <cellStyle name="40% - Accent1 101" xfId="18572"/>
    <cellStyle name="40% - Accent1 102" xfId="18573"/>
    <cellStyle name="40% - Accent1 103" xfId="18574"/>
    <cellStyle name="40% - Accent1 104" xfId="18575"/>
    <cellStyle name="40% - Accent1 105" xfId="18576"/>
    <cellStyle name="40% - Accent1 106" xfId="18577"/>
    <cellStyle name="40% - Accent1 107" xfId="18578"/>
    <cellStyle name="40% - Accent1 108" xfId="18579"/>
    <cellStyle name="40% - Accent1 109" xfId="18580"/>
    <cellStyle name="40% - Accent1 11" xfId="18581"/>
    <cellStyle name="40% - Accent1 11 10" xfId="18582"/>
    <cellStyle name="40% - Accent1 11 100" xfId="18583"/>
    <cellStyle name="40% - Accent1 11 101" xfId="18584"/>
    <cellStyle name="40% - Accent1 11 102" xfId="18585"/>
    <cellStyle name="40% - Accent1 11 103" xfId="18586"/>
    <cellStyle name="40% - Accent1 11 104" xfId="18587"/>
    <cellStyle name="40% - Accent1 11 105" xfId="18588"/>
    <cellStyle name="40% - Accent1 11 106" xfId="18589"/>
    <cellStyle name="40% - Accent1 11 107" xfId="18590"/>
    <cellStyle name="40% - Accent1 11 108" xfId="18591"/>
    <cellStyle name="40% - Accent1 11 109" xfId="18592"/>
    <cellStyle name="40% - Accent1 11 11" xfId="18593"/>
    <cellStyle name="40% - Accent1 11 110" xfId="18594"/>
    <cellStyle name="40% - Accent1 11 111" xfId="18595"/>
    <cellStyle name="40% - Accent1 11 112" xfId="18596"/>
    <cellStyle name="40% - Accent1 11 113" xfId="18597"/>
    <cellStyle name="40% - Accent1 11 114" xfId="18598"/>
    <cellStyle name="40% - Accent1 11 115" xfId="18599"/>
    <cellStyle name="40% - Accent1 11 12" xfId="18600"/>
    <cellStyle name="40% - Accent1 11 13" xfId="18601"/>
    <cellStyle name="40% - Accent1 11 14" xfId="18602"/>
    <cellStyle name="40% - Accent1 11 15" xfId="18603"/>
    <cellStyle name="40% - Accent1 11 16" xfId="18604"/>
    <cellStyle name="40% - Accent1 11 17" xfId="18605"/>
    <cellStyle name="40% - Accent1 11 18" xfId="18606"/>
    <cellStyle name="40% - Accent1 11 19" xfId="18607"/>
    <cellStyle name="40% - Accent1 11 2" xfId="18608"/>
    <cellStyle name="40% - Accent1 11 20" xfId="18609"/>
    <cellStyle name="40% - Accent1 11 21" xfId="18610"/>
    <cellStyle name="40% - Accent1 11 22" xfId="18611"/>
    <cellStyle name="40% - Accent1 11 23" xfId="18612"/>
    <cellStyle name="40% - Accent1 11 24" xfId="18613"/>
    <cellStyle name="40% - Accent1 11 25" xfId="18614"/>
    <cellStyle name="40% - Accent1 11 26" xfId="18615"/>
    <cellStyle name="40% - Accent1 11 27" xfId="18616"/>
    <cellStyle name="40% - Accent1 11 28" xfId="18617"/>
    <cellStyle name="40% - Accent1 11 29" xfId="18618"/>
    <cellStyle name="40% - Accent1 11 3" xfId="18619"/>
    <cellStyle name="40% - Accent1 11 30" xfId="18620"/>
    <cellStyle name="40% - Accent1 11 31" xfId="18621"/>
    <cellStyle name="40% - Accent1 11 32" xfId="18622"/>
    <cellStyle name="40% - Accent1 11 33" xfId="18623"/>
    <cellStyle name="40% - Accent1 11 34" xfId="18624"/>
    <cellStyle name="40% - Accent1 11 35" xfId="18625"/>
    <cellStyle name="40% - Accent1 11 36" xfId="18626"/>
    <cellStyle name="40% - Accent1 11 37" xfId="18627"/>
    <cellStyle name="40% - Accent1 11 38" xfId="18628"/>
    <cellStyle name="40% - Accent1 11 39" xfId="18629"/>
    <cellStyle name="40% - Accent1 11 4" xfId="18630"/>
    <cellStyle name="40% - Accent1 11 40" xfId="18631"/>
    <cellStyle name="40% - Accent1 11 41" xfId="18632"/>
    <cellStyle name="40% - Accent1 11 42" xfId="18633"/>
    <cellStyle name="40% - Accent1 11 43" xfId="18634"/>
    <cellStyle name="40% - Accent1 11 44" xfId="18635"/>
    <cellStyle name="40% - Accent1 11 45" xfId="18636"/>
    <cellStyle name="40% - Accent1 11 46" xfId="18637"/>
    <cellStyle name="40% - Accent1 11 47" xfId="18638"/>
    <cellStyle name="40% - Accent1 11 48" xfId="18639"/>
    <cellStyle name="40% - Accent1 11 49" xfId="18640"/>
    <cellStyle name="40% - Accent1 11 5" xfId="18641"/>
    <cellStyle name="40% - Accent1 11 50" xfId="18642"/>
    <cellStyle name="40% - Accent1 11 51" xfId="18643"/>
    <cellStyle name="40% - Accent1 11 52" xfId="18644"/>
    <cellStyle name="40% - Accent1 11 53" xfId="18645"/>
    <cellStyle name="40% - Accent1 11 54" xfId="18646"/>
    <cellStyle name="40% - Accent1 11 55" xfId="18647"/>
    <cellStyle name="40% - Accent1 11 56" xfId="18648"/>
    <cellStyle name="40% - Accent1 11 57" xfId="18649"/>
    <cellStyle name="40% - Accent1 11 58" xfId="18650"/>
    <cellStyle name="40% - Accent1 11 59" xfId="18651"/>
    <cellStyle name="40% - Accent1 11 6" xfId="18652"/>
    <cellStyle name="40% - Accent1 11 60" xfId="18653"/>
    <cellStyle name="40% - Accent1 11 61" xfId="18654"/>
    <cellStyle name="40% - Accent1 11 62" xfId="18655"/>
    <cellStyle name="40% - Accent1 11 63" xfId="18656"/>
    <cellStyle name="40% - Accent1 11 64" xfId="18657"/>
    <cellStyle name="40% - Accent1 11 65" xfId="18658"/>
    <cellStyle name="40% - Accent1 11 66" xfId="18659"/>
    <cellStyle name="40% - Accent1 11 67" xfId="18660"/>
    <cellStyle name="40% - Accent1 11 68" xfId="18661"/>
    <cellStyle name="40% - Accent1 11 69" xfId="18662"/>
    <cellStyle name="40% - Accent1 11 7" xfId="18663"/>
    <cellStyle name="40% - Accent1 11 70" xfId="18664"/>
    <cellStyle name="40% - Accent1 11 71" xfId="18665"/>
    <cellStyle name="40% - Accent1 11 72" xfId="18666"/>
    <cellStyle name="40% - Accent1 11 73" xfId="18667"/>
    <cellStyle name="40% - Accent1 11 74" xfId="18668"/>
    <cellStyle name="40% - Accent1 11 75" xfId="18669"/>
    <cellStyle name="40% - Accent1 11 76" xfId="18670"/>
    <cellStyle name="40% - Accent1 11 77" xfId="18671"/>
    <cellStyle name="40% - Accent1 11 78" xfId="18672"/>
    <cellStyle name="40% - Accent1 11 79" xfId="18673"/>
    <cellStyle name="40% - Accent1 11 8" xfId="18674"/>
    <cellStyle name="40% - Accent1 11 80" xfId="18675"/>
    <cellStyle name="40% - Accent1 11 81" xfId="18676"/>
    <cellStyle name="40% - Accent1 11 82" xfId="18677"/>
    <cellStyle name="40% - Accent1 11 83" xfId="18678"/>
    <cellStyle name="40% - Accent1 11 84" xfId="18679"/>
    <cellStyle name="40% - Accent1 11 85" xfId="18680"/>
    <cellStyle name="40% - Accent1 11 86" xfId="18681"/>
    <cellStyle name="40% - Accent1 11 87" xfId="18682"/>
    <cellStyle name="40% - Accent1 11 88" xfId="18683"/>
    <cellStyle name="40% - Accent1 11 89" xfId="18684"/>
    <cellStyle name="40% - Accent1 11 9" xfId="18685"/>
    <cellStyle name="40% - Accent1 11 90" xfId="18686"/>
    <cellStyle name="40% - Accent1 11 91" xfId="18687"/>
    <cellStyle name="40% - Accent1 11 92" xfId="18688"/>
    <cellStyle name="40% - Accent1 11 93" xfId="18689"/>
    <cellStyle name="40% - Accent1 11 94" xfId="18690"/>
    <cellStyle name="40% - Accent1 11 95" xfId="18691"/>
    <cellStyle name="40% - Accent1 11 96" xfId="18692"/>
    <cellStyle name="40% - Accent1 11 97" xfId="18693"/>
    <cellStyle name="40% - Accent1 11 98" xfId="18694"/>
    <cellStyle name="40% - Accent1 11 99" xfId="18695"/>
    <cellStyle name="40% - Accent1 110" xfId="18696"/>
    <cellStyle name="40% - Accent1 111" xfId="18697"/>
    <cellStyle name="40% - Accent1 112" xfId="18698"/>
    <cellStyle name="40% - Accent1 113" xfId="18699"/>
    <cellStyle name="40% - Accent1 114" xfId="18700"/>
    <cellStyle name="40% - Accent1 115" xfId="18701"/>
    <cellStyle name="40% - Accent1 116" xfId="18702"/>
    <cellStyle name="40% - Accent1 117" xfId="18703"/>
    <cellStyle name="40% - Accent1 118" xfId="18704"/>
    <cellStyle name="40% - Accent1 119" xfId="18705"/>
    <cellStyle name="40% - Accent1 12" xfId="18706"/>
    <cellStyle name="40% - Accent1 12 10" xfId="18707"/>
    <cellStyle name="40% - Accent1 12 100" xfId="18708"/>
    <cellStyle name="40% - Accent1 12 101" xfId="18709"/>
    <cellStyle name="40% - Accent1 12 102" xfId="18710"/>
    <cellStyle name="40% - Accent1 12 103" xfId="18711"/>
    <cellStyle name="40% - Accent1 12 104" xfId="18712"/>
    <cellStyle name="40% - Accent1 12 105" xfId="18713"/>
    <cellStyle name="40% - Accent1 12 106" xfId="18714"/>
    <cellStyle name="40% - Accent1 12 107" xfId="18715"/>
    <cellStyle name="40% - Accent1 12 108" xfId="18716"/>
    <cellStyle name="40% - Accent1 12 109" xfId="18717"/>
    <cellStyle name="40% - Accent1 12 11" xfId="18718"/>
    <cellStyle name="40% - Accent1 12 110" xfId="18719"/>
    <cellStyle name="40% - Accent1 12 111" xfId="18720"/>
    <cellStyle name="40% - Accent1 12 112" xfId="18721"/>
    <cellStyle name="40% - Accent1 12 113" xfId="18722"/>
    <cellStyle name="40% - Accent1 12 114" xfId="18723"/>
    <cellStyle name="40% - Accent1 12 115" xfId="18724"/>
    <cellStyle name="40% - Accent1 12 12" xfId="18725"/>
    <cellStyle name="40% - Accent1 12 13" xfId="18726"/>
    <cellStyle name="40% - Accent1 12 14" xfId="18727"/>
    <cellStyle name="40% - Accent1 12 15" xfId="18728"/>
    <cellStyle name="40% - Accent1 12 16" xfId="18729"/>
    <cellStyle name="40% - Accent1 12 17" xfId="18730"/>
    <cellStyle name="40% - Accent1 12 18" xfId="18731"/>
    <cellStyle name="40% - Accent1 12 19" xfId="18732"/>
    <cellStyle name="40% - Accent1 12 2" xfId="18733"/>
    <cellStyle name="40% - Accent1 12 20" xfId="18734"/>
    <cellStyle name="40% - Accent1 12 21" xfId="18735"/>
    <cellStyle name="40% - Accent1 12 22" xfId="18736"/>
    <cellStyle name="40% - Accent1 12 23" xfId="18737"/>
    <cellStyle name="40% - Accent1 12 24" xfId="18738"/>
    <cellStyle name="40% - Accent1 12 25" xfId="18739"/>
    <cellStyle name="40% - Accent1 12 26" xfId="18740"/>
    <cellStyle name="40% - Accent1 12 27" xfId="18741"/>
    <cellStyle name="40% - Accent1 12 28" xfId="18742"/>
    <cellStyle name="40% - Accent1 12 29" xfId="18743"/>
    <cellStyle name="40% - Accent1 12 3" xfId="18744"/>
    <cellStyle name="40% - Accent1 12 30" xfId="18745"/>
    <cellStyle name="40% - Accent1 12 31" xfId="18746"/>
    <cellStyle name="40% - Accent1 12 32" xfId="18747"/>
    <cellStyle name="40% - Accent1 12 33" xfId="18748"/>
    <cellStyle name="40% - Accent1 12 34" xfId="18749"/>
    <cellStyle name="40% - Accent1 12 35" xfId="18750"/>
    <cellStyle name="40% - Accent1 12 36" xfId="18751"/>
    <cellStyle name="40% - Accent1 12 37" xfId="18752"/>
    <cellStyle name="40% - Accent1 12 38" xfId="18753"/>
    <cellStyle name="40% - Accent1 12 39" xfId="18754"/>
    <cellStyle name="40% - Accent1 12 4" xfId="18755"/>
    <cellStyle name="40% - Accent1 12 40" xfId="18756"/>
    <cellStyle name="40% - Accent1 12 41" xfId="18757"/>
    <cellStyle name="40% - Accent1 12 42" xfId="18758"/>
    <cellStyle name="40% - Accent1 12 43" xfId="18759"/>
    <cellStyle name="40% - Accent1 12 44" xfId="18760"/>
    <cellStyle name="40% - Accent1 12 45" xfId="18761"/>
    <cellStyle name="40% - Accent1 12 46" xfId="18762"/>
    <cellStyle name="40% - Accent1 12 47" xfId="18763"/>
    <cellStyle name="40% - Accent1 12 48" xfId="18764"/>
    <cellStyle name="40% - Accent1 12 49" xfId="18765"/>
    <cellStyle name="40% - Accent1 12 5" xfId="18766"/>
    <cellStyle name="40% - Accent1 12 50" xfId="18767"/>
    <cellStyle name="40% - Accent1 12 51" xfId="18768"/>
    <cellStyle name="40% - Accent1 12 52" xfId="18769"/>
    <cellStyle name="40% - Accent1 12 53" xfId="18770"/>
    <cellStyle name="40% - Accent1 12 54" xfId="18771"/>
    <cellStyle name="40% - Accent1 12 55" xfId="18772"/>
    <cellStyle name="40% - Accent1 12 56" xfId="18773"/>
    <cellStyle name="40% - Accent1 12 57" xfId="18774"/>
    <cellStyle name="40% - Accent1 12 58" xfId="18775"/>
    <cellStyle name="40% - Accent1 12 59" xfId="18776"/>
    <cellStyle name="40% - Accent1 12 6" xfId="18777"/>
    <cellStyle name="40% - Accent1 12 60" xfId="18778"/>
    <cellStyle name="40% - Accent1 12 61" xfId="18779"/>
    <cellStyle name="40% - Accent1 12 62" xfId="18780"/>
    <cellStyle name="40% - Accent1 12 63" xfId="18781"/>
    <cellStyle name="40% - Accent1 12 64" xfId="18782"/>
    <cellStyle name="40% - Accent1 12 65" xfId="18783"/>
    <cellStyle name="40% - Accent1 12 66" xfId="18784"/>
    <cellStyle name="40% - Accent1 12 67" xfId="18785"/>
    <cellStyle name="40% - Accent1 12 68" xfId="18786"/>
    <cellStyle name="40% - Accent1 12 69" xfId="18787"/>
    <cellStyle name="40% - Accent1 12 7" xfId="18788"/>
    <cellStyle name="40% - Accent1 12 70" xfId="18789"/>
    <cellStyle name="40% - Accent1 12 71" xfId="18790"/>
    <cellStyle name="40% - Accent1 12 72" xfId="18791"/>
    <cellStyle name="40% - Accent1 12 73" xfId="18792"/>
    <cellStyle name="40% - Accent1 12 74" xfId="18793"/>
    <cellStyle name="40% - Accent1 12 75" xfId="18794"/>
    <cellStyle name="40% - Accent1 12 76" xfId="18795"/>
    <cellStyle name="40% - Accent1 12 77" xfId="18796"/>
    <cellStyle name="40% - Accent1 12 78" xfId="18797"/>
    <cellStyle name="40% - Accent1 12 79" xfId="18798"/>
    <cellStyle name="40% - Accent1 12 8" xfId="18799"/>
    <cellStyle name="40% - Accent1 12 80" xfId="18800"/>
    <cellStyle name="40% - Accent1 12 81" xfId="18801"/>
    <cellStyle name="40% - Accent1 12 82" xfId="18802"/>
    <cellStyle name="40% - Accent1 12 83" xfId="18803"/>
    <cellStyle name="40% - Accent1 12 84" xfId="18804"/>
    <cellStyle name="40% - Accent1 12 85" xfId="18805"/>
    <cellStyle name="40% - Accent1 12 86" xfId="18806"/>
    <cellStyle name="40% - Accent1 12 87" xfId="18807"/>
    <cellStyle name="40% - Accent1 12 88" xfId="18808"/>
    <cellStyle name="40% - Accent1 12 89" xfId="18809"/>
    <cellStyle name="40% - Accent1 12 9" xfId="18810"/>
    <cellStyle name="40% - Accent1 12 90" xfId="18811"/>
    <cellStyle name="40% - Accent1 12 91" xfId="18812"/>
    <cellStyle name="40% - Accent1 12 92" xfId="18813"/>
    <cellStyle name="40% - Accent1 12 93" xfId="18814"/>
    <cellStyle name="40% - Accent1 12 94" xfId="18815"/>
    <cellStyle name="40% - Accent1 12 95" xfId="18816"/>
    <cellStyle name="40% - Accent1 12 96" xfId="18817"/>
    <cellStyle name="40% - Accent1 12 97" xfId="18818"/>
    <cellStyle name="40% - Accent1 12 98" xfId="18819"/>
    <cellStyle name="40% - Accent1 12 99" xfId="18820"/>
    <cellStyle name="40% - Accent1 120" xfId="18821"/>
    <cellStyle name="40% - Accent1 121" xfId="18822"/>
    <cellStyle name="40% - Accent1 122" xfId="18823"/>
    <cellStyle name="40% - Accent1 123" xfId="18824"/>
    <cellStyle name="40% - Accent1 124" xfId="18825"/>
    <cellStyle name="40% - Accent1 125" xfId="18826"/>
    <cellStyle name="40% - Accent1 126" xfId="18827"/>
    <cellStyle name="40% - Accent1 127" xfId="18828"/>
    <cellStyle name="40% - Accent1 128" xfId="18829"/>
    <cellStyle name="40% - Accent1 129" xfId="18830"/>
    <cellStyle name="40% - Accent1 13" xfId="18831"/>
    <cellStyle name="40% - Accent1 13 10" xfId="18832"/>
    <cellStyle name="40% - Accent1 13 100" xfId="18833"/>
    <cellStyle name="40% - Accent1 13 101" xfId="18834"/>
    <cellStyle name="40% - Accent1 13 102" xfId="18835"/>
    <cellStyle name="40% - Accent1 13 103" xfId="18836"/>
    <cellStyle name="40% - Accent1 13 104" xfId="18837"/>
    <cellStyle name="40% - Accent1 13 105" xfId="18838"/>
    <cellStyle name="40% - Accent1 13 106" xfId="18839"/>
    <cellStyle name="40% - Accent1 13 107" xfId="18840"/>
    <cellStyle name="40% - Accent1 13 108" xfId="18841"/>
    <cellStyle name="40% - Accent1 13 109" xfId="18842"/>
    <cellStyle name="40% - Accent1 13 11" xfId="18843"/>
    <cellStyle name="40% - Accent1 13 110" xfId="18844"/>
    <cellStyle name="40% - Accent1 13 111" xfId="18845"/>
    <cellStyle name="40% - Accent1 13 112" xfId="18846"/>
    <cellStyle name="40% - Accent1 13 113" xfId="18847"/>
    <cellStyle name="40% - Accent1 13 114" xfId="18848"/>
    <cellStyle name="40% - Accent1 13 115" xfId="18849"/>
    <cellStyle name="40% - Accent1 13 12" xfId="18850"/>
    <cellStyle name="40% - Accent1 13 13" xfId="18851"/>
    <cellStyle name="40% - Accent1 13 14" xfId="18852"/>
    <cellStyle name="40% - Accent1 13 15" xfId="18853"/>
    <cellStyle name="40% - Accent1 13 16" xfId="18854"/>
    <cellStyle name="40% - Accent1 13 17" xfId="18855"/>
    <cellStyle name="40% - Accent1 13 18" xfId="18856"/>
    <cellStyle name="40% - Accent1 13 19" xfId="18857"/>
    <cellStyle name="40% - Accent1 13 2" xfId="18858"/>
    <cellStyle name="40% - Accent1 13 20" xfId="18859"/>
    <cellStyle name="40% - Accent1 13 21" xfId="18860"/>
    <cellStyle name="40% - Accent1 13 22" xfId="18861"/>
    <cellStyle name="40% - Accent1 13 23" xfId="18862"/>
    <cellStyle name="40% - Accent1 13 24" xfId="18863"/>
    <cellStyle name="40% - Accent1 13 25" xfId="18864"/>
    <cellStyle name="40% - Accent1 13 26" xfId="18865"/>
    <cellStyle name="40% - Accent1 13 27" xfId="18866"/>
    <cellStyle name="40% - Accent1 13 28" xfId="18867"/>
    <cellStyle name="40% - Accent1 13 29" xfId="18868"/>
    <cellStyle name="40% - Accent1 13 3" xfId="18869"/>
    <cellStyle name="40% - Accent1 13 30" xfId="18870"/>
    <cellStyle name="40% - Accent1 13 31" xfId="18871"/>
    <cellStyle name="40% - Accent1 13 32" xfId="18872"/>
    <cellStyle name="40% - Accent1 13 33" xfId="18873"/>
    <cellStyle name="40% - Accent1 13 34" xfId="18874"/>
    <cellStyle name="40% - Accent1 13 35" xfId="18875"/>
    <cellStyle name="40% - Accent1 13 36" xfId="18876"/>
    <cellStyle name="40% - Accent1 13 37" xfId="18877"/>
    <cellStyle name="40% - Accent1 13 38" xfId="18878"/>
    <cellStyle name="40% - Accent1 13 39" xfId="18879"/>
    <cellStyle name="40% - Accent1 13 4" xfId="18880"/>
    <cellStyle name="40% - Accent1 13 40" xfId="18881"/>
    <cellStyle name="40% - Accent1 13 41" xfId="18882"/>
    <cellStyle name="40% - Accent1 13 42" xfId="18883"/>
    <cellStyle name="40% - Accent1 13 43" xfId="18884"/>
    <cellStyle name="40% - Accent1 13 44" xfId="18885"/>
    <cellStyle name="40% - Accent1 13 45" xfId="18886"/>
    <cellStyle name="40% - Accent1 13 46" xfId="18887"/>
    <cellStyle name="40% - Accent1 13 47" xfId="18888"/>
    <cellStyle name="40% - Accent1 13 48" xfId="18889"/>
    <cellStyle name="40% - Accent1 13 49" xfId="18890"/>
    <cellStyle name="40% - Accent1 13 5" xfId="18891"/>
    <cellStyle name="40% - Accent1 13 50" xfId="18892"/>
    <cellStyle name="40% - Accent1 13 51" xfId="18893"/>
    <cellStyle name="40% - Accent1 13 52" xfId="18894"/>
    <cellStyle name="40% - Accent1 13 53" xfId="18895"/>
    <cellStyle name="40% - Accent1 13 54" xfId="18896"/>
    <cellStyle name="40% - Accent1 13 55" xfId="18897"/>
    <cellStyle name="40% - Accent1 13 56" xfId="18898"/>
    <cellStyle name="40% - Accent1 13 57" xfId="18899"/>
    <cellStyle name="40% - Accent1 13 58" xfId="18900"/>
    <cellStyle name="40% - Accent1 13 59" xfId="18901"/>
    <cellStyle name="40% - Accent1 13 6" xfId="18902"/>
    <cellStyle name="40% - Accent1 13 60" xfId="18903"/>
    <cellStyle name="40% - Accent1 13 61" xfId="18904"/>
    <cellStyle name="40% - Accent1 13 62" xfId="18905"/>
    <cellStyle name="40% - Accent1 13 63" xfId="18906"/>
    <cellStyle name="40% - Accent1 13 64" xfId="18907"/>
    <cellStyle name="40% - Accent1 13 65" xfId="18908"/>
    <cellStyle name="40% - Accent1 13 66" xfId="18909"/>
    <cellStyle name="40% - Accent1 13 67" xfId="18910"/>
    <cellStyle name="40% - Accent1 13 68" xfId="18911"/>
    <cellStyle name="40% - Accent1 13 69" xfId="18912"/>
    <cellStyle name="40% - Accent1 13 7" xfId="18913"/>
    <cellStyle name="40% - Accent1 13 70" xfId="18914"/>
    <cellStyle name="40% - Accent1 13 71" xfId="18915"/>
    <cellStyle name="40% - Accent1 13 72" xfId="18916"/>
    <cellStyle name="40% - Accent1 13 73" xfId="18917"/>
    <cellStyle name="40% - Accent1 13 74" xfId="18918"/>
    <cellStyle name="40% - Accent1 13 75" xfId="18919"/>
    <cellStyle name="40% - Accent1 13 76" xfId="18920"/>
    <cellStyle name="40% - Accent1 13 77" xfId="18921"/>
    <cellStyle name="40% - Accent1 13 78" xfId="18922"/>
    <cellStyle name="40% - Accent1 13 79" xfId="18923"/>
    <cellStyle name="40% - Accent1 13 8" xfId="18924"/>
    <cellStyle name="40% - Accent1 13 80" xfId="18925"/>
    <cellStyle name="40% - Accent1 13 81" xfId="18926"/>
    <cellStyle name="40% - Accent1 13 82" xfId="18927"/>
    <cellStyle name="40% - Accent1 13 83" xfId="18928"/>
    <cellStyle name="40% - Accent1 13 84" xfId="18929"/>
    <cellStyle name="40% - Accent1 13 85" xfId="18930"/>
    <cellStyle name="40% - Accent1 13 86" xfId="18931"/>
    <cellStyle name="40% - Accent1 13 87" xfId="18932"/>
    <cellStyle name="40% - Accent1 13 88" xfId="18933"/>
    <cellStyle name="40% - Accent1 13 89" xfId="18934"/>
    <cellStyle name="40% - Accent1 13 9" xfId="18935"/>
    <cellStyle name="40% - Accent1 13 90" xfId="18936"/>
    <cellStyle name="40% - Accent1 13 91" xfId="18937"/>
    <cellStyle name="40% - Accent1 13 92" xfId="18938"/>
    <cellStyle name="40% - Accent1 13 93" xfId="18939"/>
    <cellStyle name="40% - Accent1 13 94" xfId="18940"/>
    <cellStyle name="40% - Accent1 13 95" xfId="18941"/>
    <cellStyle name="40% - Accent1 13 96" xfId="18942"/>
    <cellStyle name="40% - Accent1 13 97" xfId="18943"/>
    <cellStyle name="40% - Accent1 13 98" xfId="18944"/>
    <cellStyle name="40% - Accent1 13 99" xfId="18945"/>
    <cellStyle name="40% - Accent1 130" xfId="18946"/>
    <cellStyle name="40% - Accent1 131" xfId="18947"/>
    <cellStyle name="40% - Accent1 132" xfId="18948"/>
    <cellStyle name="40% - Accent1 133" xfId="18949"/>
    <cellStyle name="40% - Accent1 134" xfId="18950"/>
    <cellStyle name="40% - Accent1 135" xfId="18951"/>
    <cellStyle name="40% - Accent1 136" xfId="18952"/>
    <cellStyle name="40% - Accent1 137" xfId="18953"/>
    <cellStyle name="40% - Accent1 138" xfId="18954"/>
    <cellStyle name="40% - Accent1 139" xfId="18955"/>
    <cellStyle name="40% - Accent1 14" xfId="18956"/>
    <cellStyle name="40% - Accent1 14 10" xfId="18957"/>
    <cellStyle name="40% - Accent1 14 100" xfId="18958"/>
    <cellStyle name="40% - Accent1 14 101" xfId="18959"/>
    <cellStyle name="40% - Accent1 14 102" xfId="18960"/>
    <cellStyle name="40% - Accent1 14 103" xfId="18961"/>
    <cellStyle name="40% - Accent1 14 104" xfId="18962"/>
    <cellStyle name="40% - Accent1 14 105" xfId="18963"/>
    <cellStyle name="40% - Accent1 14 106" xfId="18964"/>
    <cellStyle name="40% - Accent1 14 107" xfId="18965"/>
    <cellStyle name="40% - Accent1 14 108" xfId="18966"/>
    <cellStyle name="40% - Accent1 14 109" xfId="18967"/>
    <cellStyle name="40% - Accent1 14 11" xfId="18968"/>
    <cellStyle name="40% - Accent1 14 110" xfId="18969"/>
    <cellStyle name="40% - Accent1 14 111" xfId="18970"/>
    <cellStyle name="40% - Accent1 14 112" xfId="18971"/>
    <cellStyle name="40% - Accent1 14 113" xfId="18972"/>
    <cellStyle name="40% - Accent1 14 114" xfId="18973"/>
    <cellStyle name="40% - Accent1 14 115" xfId="18974"/>
    <cellStyle name="40% - Accent1 14 12" xfId="18975"/>
    <cellStyle name="40% - Accent1 14 13" xfId="18976"/>
    <cellStyle name="40% - Accent1 14 14" xfId="18977"/>
    <cellStyle name="40% - Accent1 14 15" xfId="18978"/>
    <cellStyle name="40% - Accent1 14 16" xfId="18979"/>
    <cellStyle name="40% - Accent1 14 17" xfId="18980"/>
    <cellStyle name="40% - Accent1 14 18" xfId="18981"/>
    <cellStyle name="40% - Accent1 14 19" xfId="18982"/>
    <cellStyle name="40% - Accent1 14 2" xfId="18983"/>
    <cellStyle name="40% - Accent1 14 20" xfId="18984"/>
    <cellStyle name="40% - Accent1 14 21" xfId="18985"/>
    <cellStyle name="40% - Accent1 14 22" xfId="18986"/>
    <cellStyle name="40% - Accent1 14 23" xfId="18987"/>
    <cellStyle name="40% - Accent1 14 24" xfId="18988"/>
    <cellStyle name="40% - Accent1 14 25" xfId="18989"/>
    <cellStyle name="40% - Accent1 14 26" xfId="18990"/>
    <cellStyle name="40% - Accent1 14 27" xfId="18991"/>
    <cellStyle name="40% - Accent1 14 28" xfId="18992"/>
    <cellStyle name="40% - Accent1 14 29" xfId="18993"/>
    <cellStyle name="40% - Accent1 14 3" xfId="18994"/>
    <cellStyle name="40% - Accent1 14 30" xfId="18995"/>
    <cellStyle name="40% - Accent1 14 31" xfId="18996"/>
    <cellStyle name="40% - Accent1 14 32" xfId="18997"/>
    <cellStyle name="40% - Accent1 14 33" xfId="18998"/>
    <cellStyle name="40% - Accent1 14 34" xfId="18999"/>
    <cellStyle name="40% - Accent1 14 35" xfId="19000"/>
    <cellStyle name="40% - Accent1 14 36" xfId="19001"/>
    <cellStyle name="40% - Accent1 14 37" xfId="19002"/>
    <cellStyle name="40% - Accent1 14 38" xfId="19003"/>
    <cellStyle name="40% - Accent1 14 39" xfId="19004"/>
    <cellStyle name="40% - Accent1 14 4" xfId="19005"/>
    <cellStyle name="40% - Accent1 14 40" xfId="19006"/>
    <cellStyle name="40% - Accent1 14 41" xfId="19007"/>
    <cellStyle name="40% - Accent1 14 42" xfId="19008"/>
    <cellStyle name="40% - Accent1 14 43" xfId="19009"/>
    <cellStyle name="40% - Accent1 14 44" xfId="19010"/>
    <cellStyle name="40% - Accent1 14 45" xfId="19011"/>
    <cellStyle name="40% - Accent1 14 46" xfId="19012"/>
    <cellStyle name="40% - Accent1 14 47" xfId="19013"/>
    <cellStyle name="40% - Accent1 14 48" xfId="19014"/>
    <cellStyle name="40% - Accent1 14 49" xfId="19015"/>
    <cellStyle name="40% - Accent1 14 5" xfId="19016"/>
    <cellStyle name="40% - Accent1 14 50" xfId="19017"/>
    <cellStyle name="40% - Accent1 14 51" xfId="19018"/>
    <cellStyle name="40% - Accent1 14 52" xfId="19019"/>
    <cellStyle name="40% - Accent1 14 53" xfId="19020"/>
    <cellStyle name="40% - Accent1 14 54" xfId="19021"/>
    <cellStyle name="40% - Accent1 14 55" xfId="19022"/>
    <cellStyle name="40% - Accent1 14 56" xfId="19023"/>
    <cellStyle name="40% - Accent1 14 57" xfId="19024"/>
    <cellStyle name="40% - Accent1 14 58" xfId="19025"/>
    <cellStyle name="40% - Accent1 14 59" xfId="19026"/>
    <cellStyle name="40% - Accent1 14 6" xfId="19027"/>
    <cellStyle name="40% - Accent1 14 60" xfId="19028"/>
    <cellStyle name="40% - Accent1 14 61" xfId="19029"/>
    <cellStyle name="40% - Accent1 14 62" xfId="19030"/>
    <cellStyle name="40% - Accent1 14 63" xfId="19031"/>
    <cellStyle name="40% - Accent1 14 64" xfId="19032"/>
    <cellStyle name="40% - Accent1 14 65" xfId="19033"/>
    <cellStyle name="40% - Accent1 14 66" xfId="19034"/>
    <cellStyle name="40% - Accent1 14 67" xfId="19035"/>
    <cellStyle name="40% - Accent1 14 68" xfId="19036"/>
    <cellStyle name="40% - Accent1 14 69" xfId="19037"/>
    <cellStyle name="40% - Accent1 14 7" xfId="19038"/>
    <cellStyle name="40% - Accent1 14 70" xfId="19039"/>
    <cellStyle name="40% - Accent1 14 71" xfId="19040"/>
    <cellStyle name="40% - Accent1 14 72" xfId="19041"/>
    <cellStyle name="40% - Accent1 14 73" xfId="19042"/>
    <cellStyle name="40% - Accent1 14 74" xfId="19043"/>
    <cellStyle name="40% - Accent1 14 75" xfId="19044"/>
    <cellStyle name="40% - Accent1 14 76" xfId="19045"/>
    <cellStyle name="40% - Accent1 14 77" xfId="19046"/>
    <cellStyle name="40% - Accent1 14 78" xfId="19047"/>
    <cellStyle name="40% - Accent1 14 79" xfId="19048"/>
    <cellStyle name="40% - Accent1 14 8" xfId="19049"/>
    <cellStyle name="40% - Accent1 14 80" xfId="19050"/>
    <cellStyle name="40% - Accent1 14 81" xfId="19051"/>
    <cellStyle name="40% - Accent1 14 82" xfId="19052"/>
    <cellStyle name="40% - Accent1 14 83" xfId="19053"/>
    <cellStyle name="40% - Accent1 14 84" xfId="19054"/>
    <cellStyle name="40% - Accent1 14 85" xfId="19055"/>
    <cellStyle name="40% - Accent1 14 86" xfId="19056"/>
    <cellStyle name="40% - Accent1 14 87" xfId="19057"/>
    <cellStyle name="40% - Accent1 14 88" xfId="19058"/>
    <cellStyle name="40% - Accent1 14 89" xfId="19059"/>
    <cellStyle name="40% - Accent1 14 9" xfId="19060"/>
    <cellStyle name="40% - Accent1 14 90" xfId="19061"/>
    <cellStyle name="40% - Accent1 14 91" xfId="19062"/>
    <cellStyle name="40% - Accent1 14 92" xfId="19063"/>
    <cellStyle name="40% - Accent1 14 93" xfId="19064"/>
    <cellStyle name="40% - Accent1 14 94" xfId="19065"/>
    <cellStyle name="40% - Accent1 14 95" xfId="19066"/>
    <cellStyle name="40% - Accent1 14 96" xfId="19067"/>
    <cellStyle name="40% - Accent1 14 97" xfId="19068"/>
    <cellStyle name="40% - Accent1 14 98" xfId="19069"/>
    <cellStyle name="40% - Accent1 14 99" xfId="19070"/>
    <cellStyle name="40% - Accent1 140" xfId="19071"/>
    <cellStyle name="40% - Accent1 141" xfId="19072"/>
    <cellStyle name="40% - Accent1 142" xfId="19073"/>
    <cellStyle name="40% - Accent1 143" xfId="19074"/>
    <cellStyle name="40% - Accent1 144" xfId="19075"/>
    <cellStyle name="40% - Accent1 145" xfId="19076"/>
    <cellStyle name="40% - Accent1 146" xfId="19077"/>
    <cellStyle name="40% - Accent1 147" xfId="19078"/>
    <cellStyle name="40% - Accent1 148" xfId="19079"/>
    <cellStyle name="40% - Accent1 149" xfId="19080"/>
    <cellStyle name="40% - Accent1 15" xfId="19081"/>
    <cellStyle name="40% - Accent1 15 10" xfId="19082"/>
    <cellStyle name="40% - Accent1 15 100" xfId="19083"/>
    <cellStyle name="40% - Accent1 15 101" xfId="19084"/>
    <cellStyle name="40% - Accent1 15 102" xfId="19085"/>
    <cellStyle name="40% - Accent1 15 103" xfId="19086"/>
    <cellStyle name="40% - Accent1 15 104" xfId="19087"/>
    <cellStyle name="40% - Accent1 15 105" xfId="19088"/>
    <cellStyle name="40% - Accent1 15 106" xfId="19089"/>
    <cellStyle name="40% - Accent1 15 107" xfId="19090"/>
    <cellStyle name="40% - Accent1 15 108" xfId="19091"/>
    <cellStyle name="40% - Accent1 15 109" xfId="19092"/>
    <cellStyle name="40% - Accent1 15 11" xfId="19093"/>
    <cellStyle name="40% - Accent1 15 110" xfId="19094"/>
    <cellStyle name="40% - Accent1 15 111" xfId="19095"/>
    <cellStyle name="40% - Accent1 15 112" xfId="19096"/>
    <cellStyle name="40% - Accent1 15 113" xfId="19097"/>
    <cellStyle name="40% - Accent1 15 114" xfId="19098"/>
    <cellStyle name="40% - Accent1 15 115" xfId="19099"/>
    <cellStyle name="40% - Accent1 15 12" xfId="19100"/>
    <cellStyle name="40% - Accent1 15 13" xfId="19101"/>
    <cellStyle name="40% - Accent1 15 14" xfId="19102"/>
    <cellStyle name="40% - Accent1 15 15" xfId="19103"/>
    <cellStyle name="40% - Accent1 15 16" xfId="19104"/>
    <cellStyle name="40% - Accent1 15 17" xfId="19105"/>
    <cellStyle name="40% - Accent1 15 18" xfId="19106"/>
    <cellStyle name="40% - Accent1 15 19" xfId="19107"/>
    <cellStyle name="40% - Accent1 15 2" xfId="19108"/>
    <cellStyle name="40% - Accent1 15 20" xfId="19109"/>
    <cellStyle name="40% - Accent1 15 21" xfId="19110"/>
    <cellStyle name="40% - Accent1 15 22" xfId="19111"/>
    <cellStyle name="40% - Accent1 15 23" xfId="19112"/>
    <cellStyle name="40% - Accent1 15 24" xfId="19113"/>
    <cellStyle name="40% - Accent1 15 25" xfId="19114"/>
    <cellStyle name="40% - Accent1 15 26" xfId="19115"/>
    <cellStyle name="40% - Accent1 15 27" xfId="19116"/>
    <cellStyle name="40% - Accent1 15 28" xfId="19117"/>
    <cellStyle name="40% - Accent1 15 29" xfId="19118"/>
    <cellStyle name="40% - Accent1 15 3" xfId="19119"/>
    <cellStyle name="40% - Accent1 15 30" xfId="19120"/>
    <cellStyle name="40% - Accent1 15 31" xfId="19121"/>
    <cellStyle name="40% - Accent1 15 32" xfId="19122"/>
    <cellStyle name="40% - Accent1 15 33" xfId="19123"/>
    <cellStyle name="40% - Accent1 15 34" xfId="19124"/>
    <cellStyle name="40% - Accent1 15 35" xfId="19125"/>
    <cellStyle name="40% - Accent1 15 36" xfId="19126"/>
    <cellStyle name="40% - Accent1 15 37" xfId="19127"/>
    <cellStyle name="40% - Accent1 15 38" xfId="19128"/>
    <cellStyle name="40% - Accent1 15 39" xfId="19129"/>
    <cellStyle name="40% - Accent1 15 4" xfId="19130"/>
    <cellStyle name="40% - Accent1 15 40" xfId="19131"/>
    <cellStyle name="40% - Accent1 15 41" xfId="19132"/>
    <cellStyle name="40% - Accent1 15 42" xfId="19133"/>
    <cellStyle name="40% - Accent1 15 43" xfId="19134"/>
    <cellStyle name="40% - Accent1 15 44" xfId="19135"/>
    <cellStyle name="40% - Accent1 15 45" xfId="19136"/>
    <cellStyle name="40% - Accent1 15 46" xfId="19137"/>
    <cellStyle name="40% - Accent1 15 47" xfId="19138"/>
    <cellStyle name="40% - Accent1 15 48" xfId="19139"/>
    <cellStyle name="40% - Accent1 15 49" xfId="19140"/>
    <cellStyle name="40% - Accent1 15 5" xfId="19141"/>
    <cellStyle name="40% - Accent1 15 50" xfId="19142"/>
    <cellStyle name="40% - Accent1 15 51" xfId="19143"/>
    <cellStyle name="40% - Accent1 15 52" xfId="19144"/>
    <cellStyle name="40% - Accent1 15 53" xfId="19145"/>
    <cellStyle name="40% - Accent1 15 54" xfId="19146"/>
    <cellStyle name="40% - Accent1 15 55" xfId="19147"/>
    <cellStyle name="40% - Accent1 15 56" xfId="19148"/>
    <cellStyle name="40% - Accent1 15 57" xfId="19149"/>
    <cellStyle name="40% - Accent1 15 58" xfId="19150"/>
    <cellStyle name="40% - Accent1 15 59" xfId="19151"/>
    <cellStyle name="40% - Accent1 15 6" xfId="19152"/>
    <cellStyle name="40% - Accent1 15 60" xfId="19153"/>
    <cellStyle name="40% - Accent1 15 61" xfId="19154"/>
    <cellStyle name="40% - Accent1 15 62" xfId="19155"/>
    <cellStyle name="40% - Accent1 15 63" xfId="19156"/>
    <cellStyle name="40% - Accent1 15 64" xfId="19157"/>
    <cellStyle name="40% - Accent1 15 65" xfId="19158"/>
    <cellStyle name="40% - Accent1 15 66" xfId="19159"/>
    <cellStyle name="40% - Accent1 15 67" xfId="19160"/>
    <cellStyle name="40% - Accent1 15 68" xfId="19161"/>
    <cellStyle name="40% - Accent1 15 69" xfId="19162"/>
    <cellStyle name="40% - Accent1 15 7" xfId="19163"/>
    <cellStyle name="40% - Accent1 15 70" xfId="19164"/>
    <cellStyle name="40% - Accent1 15 71" xfId="19165"/>
    <cellStyle name="40% - Accent1 15 72" xfId="19166"/>
    <cellStyle name="40% - Accent1 15 73" xfId="19167"/>
    <cellStyle name="40% - Accent1 15 74" xfId="19168"/>
    <cellStyle name="40% - Accent1 15 75" xfId="19169"/>
    <cellStyle name="40% - Accent1 15 76" xfId="19170"/>
    <cellStyle name="40% - Accent1 15 77" xfId="19171"/>
    <cellStyle name="40% - Accent1 15 78" xfId="19172"/>
    <cellStyle name="40% - Accent1 15 79" xfId="19173"/>
    <cellStyle name="40% - Accent1 15 8" xfId="19174"/>
    <cellStyle name="40% - Accent1 15 80" xfId="19175"/>
    <cellStyle name="40% - Accent1 15 81" xfId="19176"/>
    <cellStyle name="40% - Accent1 15 82" xfId="19177"/>
    <cellStyle name="40% - Accent1 15 83" xfId="19178"/>
    <cellStyle name="40% - Accent1 15 84" xfId="19179"/>
    <cellStyle name="40% - Accent1 15 85" xfId="19180"/>
    <cellStyle name="40% - Accent1 15 86" xfId="19181"/>
    <cellStyle name="40% - Accent1 15 87" xfId="19182"/>
    <cellStyle name="40% - Accent1 15 88" xfId="19183"/>
    <cellStyle name="40% - Accent1 15 89" xfId="19184"/>
    <cellStyle name="40% - Accent1 15 9" xfId="19185"/>
    <cellStyle name="40% - Accent1 15 90" xfId="19186"/>
    <cellStyle name="40% - Accent1 15 91" xfId="19187"/>
    <cellStyle name="40% - Accent1 15 92" xfId="19188"/>
    <cellStyle name="40% - Accent1 15 93" xfId="19189"/>
    <cellStyle name="40% - Accent1 15 94" xfId="19190"/>
    <cellStyle name="40% - Accent1 15 95" xfId="19191"/>
    <cellStyle name="40% - Accent1 15 96" xfId="19192"/>
    <cellStyle name="40% - Accent1 15 97" xfId="19193"/>
    <cellStyle name="40% - Accent1 15 98" xfId="19194"/>
    <cellStyle name="40% - Accent1 15 99" xfId="19195"/>
    <cellStyle name="40% - Accent1 150" xfId="19196"/>
    <cellStyle name="40% - Accent1 151" xfId="19197"/>
    <cellStyle name="40% - Accent1 152" xfId="19198"/>
    <cellStyle name="40% - Accent1 153" xfId="19199"/>
    <cellStyle name="40% - Accent1 154" xfId="19200"/>
    <cellStyle name="40% - Accent1 155" xfId="19201"/>
    <cellStyle name="40% - Accent1 156" xfId="19202"/>
    <cellStyle name="40% - Accent1 157" xfId="19203"/>
    <cellStyle name="40% - Accent1 158" xfId="19204"/>
    <cellStyle name="40% - Accent1 159" xfId="19205"/>
    <cellStyle name="40% - Accent1 16" xfId="19206"/>
    <cellStyle name="40% - Accent1 16 10" xfId="19207"/>
    <cellStyle name="40% - Accent1 16 100" xfId="19208"/>
    <cellStyle name="40% - Accent1 16 101" xfId="19209"/>
    <cellStyle name="40% - Accent1 16 102" xfId="19210"/>
    <cellStyle name="40% - Accent1 16 103" xfId="19211"/>
    <cellStyle name="40% - Accent1 16 104" xfId="19212"/>
    <cellStyle name="40% - Accent1 16 105" xfId="19213"/>
    <cellStyle name="40% - Accent1 16 106" xfId="19214"/>
    <cellStyle name="40% - Accent1 16 107" xfId="19215"/>
    <cellStyle name="40% - Accent1 16 108" xfId="19216"/>
    <cellStyle name="40% - Accent1 16 109" xfId="19217"/>
    <cellStyle name="40% - Accent1 16 11" xfId="19218"/>
    <cellStyle name="40% - Accent1 16 110" xfId="19219"/>
    <cellStyle name="40% - Accent1 16 111" xfId="19220"/>
    <cellStyle name="40% - Accent1 16 112" xfId="19221"/>
    <cellStyle name="40% - Accent1 16 113" xfId="19222"/>
    <cellStyle name="40% - Accent1 16 114" xfId="19223"/>
    <cellStyle name="40% - Accent1 16 115" xfId="19224"/>
    <cellStyle name="40% - Accent1 16 12" xfId="19225"/>
    <cellStyle name="40% - Accent1 16 13" xfId="19226"/>
    <cellStyle name="40% - Accent1 16 14" xfId="19227"/>
    <cellStyle name="40% - Accent1 16 15" xfId="19228"/>
    <cellStyle name="40% - Accent1 16 16" xfId="19229"/>
    <cellStyle name="40% - Accent1 16 17" xfId="19230"/>
    <cellStyle name="40% - Accent1 16 18" xfId="19231"/>
    <cellStyle name="40% - Accent1 16 19" xfId="19232"/>
    <cellStyle name="40% - Accent1 16 2" xfId="19233"/>
    <cellStyle name="40% - Accent1 16 20" xfId="19234"/>
    <cellStyle name="40% - Accent1 16 21" xfId="19235"/>
    <cellStyle name="40% - Accent1 16 22" xfId="19236"/>
    <cellStyle name="40% - Accent1 16 23" xfId="19237"/>
    <cellStyle name="40% - Accent1 16 24" xfId="19238"/>
    <cellStyle name="40% - Accent1 16 25" xfId="19239"/>
    <cellStyle name="40% - Accent1 16 26" xfId="19240"/>
    <cellStyle name="40% - Accent1 16 27" xfId="19241"/>
    <cellStyle name="40% - Accent1 16 28" xfId="19242"/>
    <cellStyle name="40% - Accent1 16 29" xfId="19243"/>
    <cellStyle name="40% - Accent1 16 3" xfId="19244"/>
    <cellStyle name="40% - Accent1 16 30" xfId="19245"/>
    <cellStyle name="40% - Accent1 16 31" xfId="19246"/>
    <cellStyle name="40% - Accent1 16 32" xfId="19247"/>
    <cellStyle name="40% - Accent1 16 33" xfId="19248"/>
    <cellStyle name="40% - Accent1 16 34" xfId="19249"/>
    <cellStyle name="40% - Accent1 16 35" xfId="19250"/>
    <cellStyle name="40% - Accent1 16 36" xfId="19251"/>
    <cellStyle name="40% - Accent1 16 37" xfId="19252"/>
    <cellStyle name="40% - Accent1 16 38" xfId="19253"/>
    <cellStyle name="40% - Accent1 16 39" xfId="19254"/>
    <cellStyle name="40% - Accent1 16 4" xfId="19255"/>
    <cellStyle name="40% - Accent1 16 40" xfId="19256"/>
    <cellStyle name="40% - Accent1 16 41" xfId="19257"/>
    <cellStyle name="40% - Accent1 16 42" xfId="19258"/>
    <cellStyle name="40% - Accent1 16 43" xfId="19259"/>
    <cellStyle name="40% - Accent1 16 44" xfId="19260"/>
    <cellStyle name="40% - Accent1 16 45" xfId="19261"/>
    <cellStyle name="40% - Accent1 16 46" xfId="19262"/>
    <cellStyle name="40% - Accent1 16 47" xfId="19263"/>
    <cellStyle name="40% - Accent1 16 48" xfId="19264"/>
    <cellStyle name="40% - Accent1 16 49" xfId="19265"/>
    <cellStyle name="40% - Accent1 16 5" xfId="19266"/>
    <cellStyle name="40% - Accent1 16 50" xfId="19267"/>
    <cellStyle name="40% - Accent1 16 51" xfId="19268"/>
    <cellStyle name="40% - Accent1 16 52" xfId="19269"/>
    <cellStyle name="40% - Accent1 16 53" xfId="19270"/>
    <cellStyle name="40% - Accent1 16 54" xfId="19271"/>
    <cellStyle name="40% - Accent1 16 55" xfId="19272"/>
    <cellStyle name="40% - Accent1 16 56" xfId="19273"/>
    <cellStyle name="40% - Accent1 16 57" xfId="19274"/>
    <cellStyle name="40% - Accent1 16 58" xfId="19275"/>
    <cellStyle name="40% - Accent1 16 59" xfId="19276"/>
    <cellStyle name="40% - Accent1 16 6" xfId="19277"/>
    <cellStyle name="40% - Accent1 16 60" xfId="19278"/>
    <cellStyle name="40% - Accent1 16 61" xfId="19279"/>
    <cellStyle name="40% - Accent1 16 62" xfId="19280"/>
    <cellStyle name="40% - Accent1 16 63" xfId="19281"/>
    <cellStyle name="40% - Accent1 16 64" xfId="19282"/>
    <cellStyle name="40% - Accent1 16 65" xfId="19283"/>
    <cellStyle name="40% - Accent1 16 66" xfId="19284"/>
    <cellStyle name="40% - Accent1 16 67" xfId="19285"/>
    <cellStyle name="40% - Accent1 16 68" xfId="19286"/>
    <cellStyle name="40% - Accent1 16 69" xfId="19287"/>
    <cellStyle name="40% - Accent1 16 7" xfId="19288"/>
    <cellStyle name="40% - Accent1 16 70" xfId="19289"/>
    <cellStyle name="40% - Accent1 16 71" xfId="19290"/>
    <cellStyle name="40% - Accent1 16 72" xfId="19291"/>
    <cellStyle name="40% - Accent1 16 73" xfId="19292"/>
    <cellStyle name="40% - Accent1 16 74" xfId="19293"/>
    <cellStyle name="40% - Accent1 16 75" xfId="19294"/>
    <cellStyle name="40% - Accent1 16 76" xfId="19295"/>
    <cellStyle name="40% - Accent1 16 77" xfId="19296"/>
    <cellStyle name="40% - Accent1 16 78" xfId="19297"/>
    <cellStyle name="40% - Accent1 16 79" xfId="19298"/>
    <cellStyle name="40% - Accent1 16 8" xfId="19299"/>
    <cellStyle name="40% - Accent1 16 80" xfId="19300"/>
    <cellStyle name="40% - Accent1 16 81" xfId="19301"/>
    <cellStyle name="40% - Accent1 16 82" xfId="19302"/>
    <cellStyle name="40% - Accent1 16 83" xfId="19303"/>
    <cellStyle name="40% - Accent1 16 84" xfId="19304"/>
    <cellStyle name="40% - Accent1 16 85" xfId="19305"/>
    <cellStyle name="40% - Accent1 16 86" xfId="19306"/>
    <cellStyle name="40% - Accent1 16 87" xfId="19307"/>
    <cellStyle name="40% - Accent1 16 88" xfId="19308"/>
    <cellStyle name="40% - Accent1 16 89" xfId="19309"/>
    <cellStyle name="40% - Accent1 16 9" xfId="19310"/>
    <cellStyle name="40% - Accent1 16 90" xfId="19311"/>
    <cellStyle name="40% - Accent1 16 91" xfId="19312"/>
    <cellStyle name="40% - Accent1 16 92" xfId="19313"/>
    <cellStyle name="40% - Accent1 16 93" xfId="19314"/>
    <cellStyle name="40% - Accent1 16 94" xfId="19315"/>
    <cellStyle name="40% - Accent1 16 95" xfId="19316"/>
    <cellStyle name="40% - Accent1 16 96" xfId="19317"/>
    <cellStyle name="40% - Accent1 16 97" xfId="19318"/>
    <cellStyle name="40% - Accent1 16 98" xfId="19319"/>
    <cellStyle name="40% - Accent1 16 99" xfId="19320"/>
    <cellStyle name="40% - Accent1 160" xfId="19321"/>
    <cellStyle name="40% - Accent1 161" xfId="19322"/>
    <cellStyle name="40% - Accent1 162" xfId="19323"/>
    <cellStyle name="40% - Accent1 163" xfId="19324"/>
    <cellStyle name="40% - Accent1 164" xfId="19325"/>
    <cellStyle name="40% - Accent1 165" xfId="19326"/>
    <cellStyle name="40% - Accent1 166" xfId="19327"/>
    <cellStyle name="40% - Accent1 167" xfId="19328"/>
    <cellStyle name="40% - Accent1 168" xfId="19329"/>
    <cellStyle name="40% - Accent1 17" xfId="19330"/>
    <cellStyle name="40% - Accent1 17 10" xfId="19331"/>
    <cellStyle name="40% - Accent1 17 100" xfId="19332"/>
    <cellStyle name="40% - Accent1 17 101" xfId="19333"/>
    <cellStyle name="40% - Accent1 17 102" xfId="19334"/>
    <cellStyle name="40% - Accent1 17 103" xfId="19335"/>
    <cellStyle name="40% - Accent1 17 104" xfId="19336"/>
    <cellStyle name="40% - Accent1 17 105" xfId="19337"/>
    <cellStyle name="40% - Accent1 17 106" xfId="19338"/>
    <cellStyle name="40% - Accent1 17 107" xfId="19339"/>
    <cellStyle name="40% - Accent1 17 108" xfId="19340"/>
    <cellStyle name="40% - Accent1 17 109" xfId="19341"/>
    <cellStyle name="40% - Accent1 17 11" xfId="19342"/>
    <cellStyle name="40% - Accent1 17 110" xfId="19343"/>
    <cellStyle name="40% - Accent1 17 111" xfId="19344"/>
    <cellStyle name="40% - Accent1 17 112" xfId="19345"/>
    <cellStyle name="40% - Accent1 17 113" xfId="19346"/>
    <cellStyle name="40% - Accent1 17 114" xfId="19347"/>
    <cellStyle name="40% - Accent1 17 115" xfId="19348"/>
    <cellStyle name="40% - Accent1 17 12" xfId="19349"/>
    <cellStyle name="40% - Accent1 17 13" xfId="19350"/>
    <cellStyle name="40% - Accent1 17 14" xfId="19351"/>
    <cellStyle name="40% - Accent1 17 15" xfId="19352"/>
    <cellStyle name="40% - Accent1 17 16" xfId="19353"/>
    <cellStyle name="40% - Accent1 17 17" xfId="19354"/>
    <cellStyle name="40% - Accent1 17 18" xfId="19355"/>
    <cellStyle name="40% - Accent1 17 19" xfId="19356"/>
    <cellStyle name="40% - Accent1 17 2" xfId="19357"/>
    <cellStyle name="40% - Accent1 17 20" xfId="19358"/>
    <cellStyle name="40% - Accent1 17 21" xfId="19359"/>
    <cellStyle name="40% - Accent1 17 22" xfId="19360"/>
    <cellStyle name="40% - Accent1 17 23" xfId="19361"/>
    <cellStyle name="40% - Accent1 17 24" xfId="19362"/>
    <cellStyle name="40% - Accent1 17 25" xfId="19363"/>
    <cellStyle name="40% - Accent1 17 26" xfId="19364"/>
    <cellStyle name="40% - Accent1 17 27" xfId="19365"/>
    <cellStyle name="40% - Accent1 17 28" xfId="19366"/>
    <cellStyle name="40% - Accent1 17 29" xfId="19367"/>
    <cellStyle name="40% - Accent1 17 3" xfId="19368"/>
    <cellStyle name="40% - Accent1 17 30" xfId="19369"/>
    <cellStyle name="40% - Accent1 17 31" xfId="19370"/>
    <cellStyle name="40% - Accent1 17 32" xfId="19371"/>
    <cellStyle name="40% - Accent1 17 33" xfId="19372"/>
    <cellStyle name="40% - Accent1 17 34" xfId="19373"/>
    <cellStyle name="40% - Accent1 17 35" xfId="19374"/>
    <cellStyle name="40% - Accent1 17 36" xfId="19375"/>
    <cellStyle name="40% - Accent1 17 37" xfId="19376"/>
    <cellStyle name="40% - Accent1 17 38" xfId="19377"/>
    <cellStyle name="40% - Accent1 17 39" xfId="19378"/>
    <cellStyle name="40% - Accent1 17 4" xfId="19379"/>
    <cellStyle name="40% - Accent1 17 40" xfId="19380"/>
    <cellStyle name="40% - Accent1 17 41" xfId="19381"/>
    <cellStyle name="40% - Accent1 17 42" xfId="19382"/>
    <cellStyle name="40% - Accent1 17 43" xfId="19383"/>
    <cellStyle name="40% - Accent1 17 44" xfId="19384"/>
    <cellStyle name="40% - Accent1 17 45" xfId="19385"/>
    <cellStyle name="40% - Accent1 17 46" xfId="19386"/>
    <cellStyle name="40% - Accent1 17 47" xfId="19387"/>
    <cellStyle name="40% - Accent1 17 48" xfId="19388"/>
    <cellStyle name="40% - Accent1 17 49" xfId="19389"/>
    <cellStyle name="40% - Accent1 17 5" xfId="19390"/>
    <cellStyle name="40% - Accent1 17 50" xfId="19391"/>
    <cellStyle name="40% - Accent1 17 51" xfId="19392"/>
    <cellStyle name="40% - Accent1 17 52" xfId="19393"/>
    <cellStyle name="40% - Accent1 17 53" xfId="19394"/>
    <cellStyle name="40% - Accent1 17 54" xfId="19395"/>
    <cellStyle name="40% - Accent1 17 55" xfId="19396"/>
    <cellStyle name="40% - Accent1 17 56" xfId="19397"/>
    <cellStyle name="40% - Accent1 17 57" xfId="19398"/>
    <cellStyle name="40% - Accent1 17 58" xfId="19399"/>
    <cellStyle name="40% - Accent1 17 59" xfId="19400"/>
    <cellStyle name="40% - Accent1 17 6" xfId="19401"/>
    <cellStyle name="40% - Accent1 17 60" xfId="19402"/>
    <cellStyle name="40% - Accent1 17 61" xfId="19403"/>
    <cellStyle name="40% - Accent1 17 62" xfId="19404"/>
    <cellStyle name="40% - Accent1 17 63" xfId="19405"/>
    <cellStyle name="40% - Accent1 17 64" xfId="19406"/>
    <cellStyle name="40% - Accent1 17 65" xfId="19407"/>
    <cellStyle name="40% - Accent1 17 66" xfId="19408"/>
    <cellStyle name="40% - Accent1 17 67" xfId="19409"/>
    <cellStyle name="40% - Accent1 17 68" xfId="19410"/>
    <cellStyle name="40% - Accent1 17 69" xfId="19411"/>
    <cellStyle name="40% - Accent1 17 7" xfId="19412"/>
    <cellStyle name="40% - Accent1 17 70" xfId="19413"/>
    <cellStyle name="40% - Accent1 17 71" xfId="19414"/>
    <cellStyle name="40% - Accent1 17 72" xfId="19415"/>
    <cellStyle name="40% - Accent1 17 73" xfId="19416"/>
    <cellStyle name="40% - Accent1 17 74" xfId="19417"/>
    <cellStyle name="40% - Accent1 17 75" xfId="19418"/>
    <cellStyle name="40% - Accent1 17 76" xfId="19419"/>
    <cellStyle name="40% - Accent1 17 77" xfId="19420"/>
    <cellStyle name="40% - Accent1 17 78" xfId="19421"/>
    <cellStyle name="40% - Accent1 17 79" xfId="19422"/>
    <cellStyle name="40% - Accent1 17 8" xfId="19423"/>
    <cellStyle name="40% - Accent1 17 80" xfId="19424"/>
    <cellStyle name="40% - Accent1 17 81" xfId="19425"/>
    <cellStyle name="40% - Accent1 17 82" xfId="19426"/>
    <cellStyle name="40% - Accent1 17 83" xfId="19427"/>
    <cellStyle name="40% - Accent1 17 84" xfId="19428"/>
    <cellStyle name="40% - Accent1 17 85" xfId="19429"/>
    <cellStyle name="40% - Accent1 17 86" xfId="19430"/>
    <cellStyle name="40% - Accent1 17 87" xfId="19431"/>
    <cellStyle name="40% - Accent1 17 88" xfId="19432"/>
    <cellStyle name="40% - Accent1 17 89" xfId="19433"/>
    <cellStyle name="40% - Accent1 17 9" xfId="19434"/>
    <cellStyle name="40% - Accent1 17 90" xfId="19435"/>
    <cellStyle name="40% - Accent1 17 91" xfId="19436"/>
    <cellStyle name="40% - Accent1 17 92" xfId="19437"/>
    <cellStyle name="40% - Accent1 17 93" xfId="19438"/>
    <cellStyle name="40% - Accent1 17 94" xfId="19439"/>
    <cellStyle name="40% - Accent1 17 95" xfId="19440"/>
    <cellStyle name="40% - Accent1 17 96" xfId="19441"/>
    <cellStyle name="40% - Accent1 17 97" xfId="19442"/>
    <cellStyle name="40% - Accent1 17 98" xfId="19443"/>
    <cellStyle name="40% - Accent1 17 99" xfId="19444"/>
    <cellStyle name="40% - Accent1 18" xfId="19445"/>
    <cellStyle name="40% - Accent1 18 10" xfId="19446"/>
    <cellStyle name="40% - Accent1 18 100" xfId="19447"/>
    <cellStyle name="40% - Accent1 18 101" xfId="19448"/>
    <cellStyle name="40% - Accent1 18 102" xfId="19449"/>
    <cellStyle name="40% - Accent1 18 103" xfId="19450"/>
    <cellStyle name="40% - Accent1 18 104" xfId="19451"/>
    <cellStyle name="40% - Accent1 18 105" xfId="19452"/>
    <cellStyle name="40% - Accent1 18 106" xfId="19453"/>
    <cellStyle name="40% - Accent1 18 107" xfId="19454"/>
    <cellStyle name="40% - Accent1 18 108" xfId="19455"/>
    <cellStyle name="40% - Accent1 18 109" xfId="19456"/>
    <cellStyle name="40% - Accent1 18 11" xfId="19457"/>
    <cellStyle name="40% - Accent1 18 110" xfId="19458"/>
    <cellStyle name="40% - Accent1 18 111" xfId="19459"/>
    <cellStyle name="40% - Accent1 18 112" xfId="19460"/>
    <cellStyle name="40% - Accent1 18 113" xfId="19461"/>
    <cellStyle name="40% - Accent1 18 114" xfId="19462"/>
    <cellStyle name="40% - Accent1 18 115" xfId="19463"/>
    <cellStyle name="40% - Accent1 18 12" xfId="19464"/>
    <cellStyle name="40% - Accent1 18 13" xfId="19465"/>
    <cellStyle name="40% - Accent1 18 14" xfId="19466"/>
    <cellStyle name="40% - Accent1 18 15" xfId="19467"/>
    <cellStyle name="40% - Accent1 18 16" xfId="19468"/>
    <cellStyle name="40% - Accent1 18 17" xfId="19469"/>
    <cellStyle name="40% - Accent1 18 18" xfId="19470"/>
    <cellStyle name="40% - Accent1 18 19" xfId="19471"/>
    <cellStyle name="40% - Accent1 18 2" xfId="19472"/>
    <cellStyle name="40% - Accent1 18 20" xfId="19473"/>
    <cellStyle name="40% - Accent1 18 21" xfId="19474"/>
    <cellStyle name="40% - Accent1 18 22" xfId="19475"/>
    <cellStyle name="40% - Accent1 18 23" xfId="19476"/>
    <cellStyle name="40% - Accent1 18 24" xfId="19477"/>
    <cellStyle name="40% - Accent1 18 25" xfId="19478"/>
    <cellStyle name="40% - Accent1 18 26" xfId="19479"/>
    <cellStyle name="40% - Accent1 18 27" xfId="19480"/>
    <cellStyle name="40% - Accent1 18 28" xfId="19481"/>
    <cellStyle name="40% - Accent1 18 29" xfId="19482"/>
    <cellStyle name="40% - Accent1 18 3" xfId="19483"/>
    <cellStyle name="40% - Accent1 18 30" xfId="19484"/>
    <cellStyle name="40% - Accent1 18 31" xfId="19485"/>
    <cellStyle name="40% - Accent1 18 32" xfId="19486"/>
    <cellStyle name="40% - Accent1 18 33" xfId="19487"/>
    <cellStyle name="40% - Accent1 18 34" xfId="19488"/>
    <cellStyle name="40% - Accent1 18 35" xfId="19489"/>
    <cellStyle name="40% - Accent1 18 36" xfId="19490"/>
    <cellStyle name="40% - Accent1 18 37" xfId="19491"/>
    <cellStyle name="40% - Accent1 18 38" xfId="19492"/>
    <cellStyle name="40% - Accent1 18 39" xfId="19493"/>
    <cellStyle name="40% - Accent1 18 4" xfId="19494"/>
    <cellStyle name="40% - Accent1 18 40" xfId="19495"/>
    <cellStyle name="40% - Accent1 18 41" xfId="19496"/>
    <cellStyle name="40% - Accent1 18 42" xfId="19497"/>
    <cellStyle name="40% - Accent1 18 43" xfId="19498"/>
    <cellStyle name="40% - Accent1 18 44" xfId="19499"/>
    <cellStyle name="40% - Accent1 18 45" xfId="19500"/>
    <cellStyle name="40% - Accent1 18 46" xfId="19501"/>
    <cellStyle name="40% - Accent1 18 47" xfId="19502"/>
    <cellStyle name="40% - Accent1 18 48" xfId="19503"/>
    <cellStyle name="40% - Accent1 18 49" xfId="19504"/>
    <cellStyle name="40% - Accent1 18 5" xfId="19505"/>
    <cellStyle name="40% - Accent1 18 50" xfId="19506"/>
    <cellStyle name="40% - Accent1 18 51" xfId="19507"/>
    <cellStyle name="40% - Accent1 18 52" xfId="19508"/>
    <cellStyle name="40% - Accent1 18 53" xfId="19509"/>
    <cellStyle name="40% - Accent1 18 54" xfId="19510"/>
    <cellStyle name="40% - Accent1 18 55" xfId="19511"/>
    <cellStyle name="40% - Accent1 18 56" xfId="19512"/>
    <cellStyle name="40% - Accent1 18 57" xfId="19513"/>
    <cellStyle name="40% - Accent1 18 58" xfId="19514"/>
    <cellStyle name="40% - Accent1 18 59" xfId="19515"/>
    <cellStyle name="40% - Accent1 18 6" xfId="19516"/>
    <cellStyle name="40% - Accent1 18 60" xfId="19517"/>
    <cellStyle name="40% - Accent1 18 61" xfId="19518"/>
    <cellStyle name="40% - Accent1 18 62" xfId="19519"/>
    <cellStyle name="40% - Accent1 18 63" xfId="19520"/>
    <cellStyle name="40% - Accent1 18 64" xfId="19521"/>
    <cellStyle name="40% - Accent1 18 65" xfId="19522"/>
    <cellStyle name="40% - Accent1 18 66" xfId="19523"/>
    <cellStyle name="40% - Accent1 18 67" xfId="19524"/>
    <cellStyle name="40% - Accent1 18 68" xfId="19525"/>
    <cellStyle name="40% - Accent1 18 69" xfId="19526"/>
    <cellStyle name="40% - Accent1 18 7" xfId="19527"/>
    <cellStyle name="40% - Accent1 18 70" xfId="19528"/>
    <cellStyle name="40% - Accent1 18 71" xfId="19529"/>
    <cellStyle name="40% - Accent1 18 72" xfId="19530"/>
    <cellStyle name="40% - Accent1 18 73" xfId="19531"/>
    <cellStyle name="40% - Accent1 18 74" xfId="19532"/>
    <cellStyle name="40% - Accent1 18 75" xfId="19533"/>
    <cellStyle name="40% - Accent1 18 76" xfId="19534"/>
    <cellStyle name="40% - Accent1 18 77" xfId="19535"/>
    <cellStyle name="40% - Accent1 18 78" xfId="19536"/>
    <cellStyle name="40% - Accent1 18 79" xfId="19537"/>
    <cellStyle name="40% - Accent1 18 8" xfId="19538"/>
    <cellStyle name="40% - Accent1 18 80" xfId="19539"/>
    <cellStyle name="40% - Accent1 18 81" xfId="19540"/>
    <cellStyle name="40% - Accent1 18 82" xfId="19541"/>
    <cellStyle name="40% - Accent1 18 83" xfId="19542"/>
    <cellStyle name="40% - Accent1 18 84" xfId="19543"/>
    <cellStyle name="40% - Accent1 18 85" xfId="19544"/>
    <cellStyle name="40% - Accent1 18 86" xfId="19545"/>
    <cellStyle name="40% - Accent1 18 87" xfId="19546"/>
    <cellStyle name="40% - Accent1 18 88" xfId="19547"/>
    <cellStyle name="40% - Accent1 18 89" xfId="19548"/>
    <cellStyle name="40% - Accent1 18 9" xfId="19549"/>
    <cellStyle name="40% - Accent1 18 90" xfId="19550"/>
    <cellStyle name="40% - Accent1 18 91" xfId="19551"/>
    <cellStyle name="40% - Accent1 18 92" xfId="19552"/>
    <cellStyle name="40% - Accent1 18 93" xfId="19553"/>
    <cellStyle name="40% - Accent1 18 94" xfId="19554"/>
    <cellStyle name="40% - Accent1 18 95" xfId="19555"/>
    <cellStyle name="40% - Accent1 18 96" xfId="19556"/>
    <cellStyle name="40% - Accent1 18 97" xfId="19557"/>
    <cellStyle name="40% - Accent1 18 98" xfId="19558"/>
    <cellStyle name="40% - Accent1 18 99" xfId="19559"/>
    <cellStyle name="40% - Accent1 19" xfId="19560"/>
    <cellStyle name="40% - Accent1 19 10" xfId="19561"/>
    <cellStyle name="40% - Accent1 19 100" xfId="19562"/>
    <cellStyle name="40% - Accent1 19 101" xfId="19563"/>
    <cellStyle name="40% - Accent1 19 102" xfId="19564"/>
    <cellStyle name="40% - Accent1 19 103" xfId="19565"/>
    <cellStyle name="40% - Accent1 19 104" xfId="19566"/>
    <cellStyle name="40% - Accent1 19 105" xfId="19567"/>
    <cellStyle name="40% - Accent1 19 106" xfId="19568"/>
    <cellStyle name="40% - Accent1 19 107" xfId="19569"/>
    <cellStyle name="40% - Accent1 19 108" xfId="19570"/>
    <cellStyle name="40% - Accent1 19 109" xfId="19571"/>
    <cellStyle name="40% - Accent1 19 11" xfId="19572"/>
    <cellStyle name="40% - Accent1 19 110" xfId="19573"/>
    <cellStyle name="40% - Accent1 19 111" xfId="19574"/>
    <cellStyle name="40% - Accent1 19 112" xfId="19575"/>
    <cellStyle name="40% - Accent1 19 113" xfId="19576"/>
    <cellStyle name="40% - Accent1 19 114" xfId="19577"/>
    <cellStyle name="40% - Accent1 19 115" xfId="19578"/>
    <cellStyle name="40% - Accent1 19 12" xfId="19579"/>
    <cellStyle name="40% - Accent1 19 13" xfId="19580"/>
    <cellStyle name="40% - Accent1 19 14" xfId="19581"/>
    <cellStyle name="40% - Accent1 19 15" xfId="19582"/>
    <cellStyle name="40% - Accent1 19 16" xfId="19583"/>
    <cellStyle name="40% - Accent1 19 17" xfId="19584"/>
    <cellStyle name="40% - Accent1 19 18" xfId="19585"/>
    <cellStyle name="40% - Accent1 19 19" xfId="19586"/>
    <cellStyle name="40% - Accent1 19 2" xfId="19587"/>
    <cellStyle name="40% - Accent1 19 20" xfId="19588"/>
    <cellStyle name="40% - Accent1 19 21" xfId="19589"/>
    <cellStyle name="40% - Accent1 19 22" xfId="19590"/>
    <cellStyle name="40% - Accent1 19 23" xfId="19591"/>
    <cellStyle name="40% - Accent1 19 24" xfId="19592"/>
    <cellStyle name="40% - Accent1 19 25" xfId="19593"/>
    <cellStyle name="40% - Accent1 19 26" xfId="19594"/>
    <cellStyle name="40% - Accent1 19 27" xfId="19595"/>
    <cellStyle name="40% - Accent1 19 28" xfId="19596"/>
    <cellStyle name="40% - Accent1 19 29" xfId="19597"/>
    <cellStyle name="40% - Accent1 19 3" xfId="19598"/>
    <cellStyle name="40% - Accent1 19 30" xfId="19599"/>
    <cellStyle name="40% - Accent1 19 31" xfId="19600"/>
    <cellStyle name="40% - Accent1 19 32" xfId="19601"/>
    <cellStyle name="40% - Accent1 19 33" xfId="19602"/>
    <cellStyle name="40% - Accent1 19 34" xfId="19603"/>
    <cellStyle name="40% - Accent1 19 35" xfId="19604"/>
    <cellStyle name="40% - Accent1 19 36" xfId="19605"/>
    <cellStyle name="40% - Accent1 19 37" xfId="19606"/>
    <cellStyle name="40% - Accent1 19 38" xfId="19607"/>
    <cellStyle name="40% - Accent1 19 39" xfId="19608"/>
    <cellStyle name="40% - Accent1 19 4" xfId="19609"/>
    <cellStyle name="40% - Accent1 19 40" xfId="19610"/>
    <cellStyle name="40% - Accent1 19 41" xfId="19611"/>
    <cellStyle name="40% - Accent1 19 42" xfId="19612"/>
    <cellStyle name="40% - Accent1 19 43" xfId="19613"/>
    <cellStyle name="40% - Accent1 19 44" xfId="19614"/>
    <cellStyle name="40% - Accent1 19 45" xfId="19615"/>
    <cellStyle name="40% - Accent1 19 46" xfId="19616"/>
    <cellStyle name="40% - Accent1 19 47" xfId="19617"/>
    <cellStyle name="40% - Accent1 19 48" xfId="19618"/>
    <cellStyle name="40% - Accent1 19 49" xfId="19619"/>
    <cellStyle name="40% - Accent1 19 5" xfId="19620"/>
    <cellStyle name="40% - Accent1 19 50" xfId="19621"/>
    <cellStyle name="40% - Accent1 19 51" xfId="19622"/>
    <cellStyle name="40% - Accent1 19 52" xfId="19623"/>
    <cellStyle name="40% - Accent1 19 53" xfId="19624"/>
    <cellStyle name="40% - Accent1 19 54" xfId="19625"/>
    <cellStyle name="40% - Accent1 19 55" xfId="19626"/>
    <cellStyle name="40% - Accent1 19 56" xfId="19627"/>
    <cellStyle name="40% - Accent1 19 57" xfId="19628"/>
    <cellStyle name="40% - Accent1 19 58" xfId="19629"/>
    <cellStyle name="40% - Accent1 19 59" xfId="19630"/>
    <cellStyle name="40% - Accent1 19 6" xfId="19631"/>
    <cellStyle name="40% - Accent1 19 60" xfId="19632"/>
    <cellStyle name="40% - Accent1 19 61" xfId="19633"/>
    <cellStyle name="40% - Accent1 19 62" xfId="19634"/>
    <cellStyle name="40% - Accent1 19 63" xfId="19635"/>
    <cellStyle name="40% - Accent1 19 64" xfId="19636"/>
    <cellStyle name="40% - Accent1 19 65" xfId="19637"/>
    <cellStyle name="40% - Accent1 19 66" xfId="19638"/>
    <cellStyle name="40% - Accent1 19 67" xfId="19639"/>
    <cellStyle name="40% - Accent1 19 68" xfId="19640"/>
    <cellStyle name="40% - Accent1 19 69" xfId="19641"/>
    <cellStyle name="40% - Accent1 19 7" xfId="19642"/>
    <cellStyle name="40% - Accent1 19 70" xfId="19643"/>
    <cellStyle name="40% - Accent1 19 71" xfId="19644"/>
    <cellStyle name="40% - Accent1 19 72" xfId="19645"/>
    <cellStyle name="40% - Accent1 19 73" xfId="19646"/>
    <cellStyle name="40% - Accent1 19 74" xfId="19647"/>
    <cellStyle name="40% - Accent1 19 75" xfId="19648"/>
    <cellStyle name="40% - Accent1 19 76" xfId="19649"/>
    <cellStyle name="40% - Accent1 19 77" xfId="19650"/>
    <cellStyle name="40% - Accent1 19 78" xfId="19651"/>
    <cellStyle name="40% - Accent1 19 79" xfId="19652"/>
    <cellStyle name="40% - Accent1 19 8" xfId="19653"/>
    <cellStyle name="40% - Accent1 19 80" xfId="19654"/>
    <cellStyle name="40% - Accent1 19 81" xfId="19655"/>
    <cellStyle name="40% - Accent1 19 82" xfId="19656"/>
    <cellStyle name="40% - Accent1 19 83" xfId="19657"/>
    <cellStyle name="40% - Accent1 19 84" xfId="19658"/>
    <cellStyle name="40% - Accent1 19 85" xfId="19659"/>
    <cellStyle name="40% - Accent1 19 86" xfId="19660"/>
    <cellStyle name="40% - Accent1 19 87" xfId="19661"/>
    <cellStyle name="40% - Accent1 19 88" xfId="19662"/>
    <cellStyle name="40% - Accent1 19 89" xfId="19663"/>
    <cellStyle name="40% - Accent1 19 9" xfId="19664"/>
    <cellStyle name="40% - Accent1 19 90" xfId="19665"/>
    <cellStyle name="40% - Accent1 19 91" xfId="19666"/>
    <cellStyle name="40% - Accent1 19 92" xfId="19667"/>
    <cellStyle name="40% - Accent1 19 93" xfId="19668"/>
    <cellStyle name="40% - Accent1 19 94" xfId="19669"/>
    <cellStyle name="40% - Accent1 19 95" xfId="19670"/>
    <cellStyle name="40% - Accent1 19 96" xfId="19671"/>
    <cellStyle name="40% - Accent1 19 97" xfId="19672"/>
    <cellStyle name="40% - Accent1 19 98" xfId="19673"/>
    <cellStyle name="40% - Accent1 19 99" xfId="19674"/>
    <cellStyle name="40% - Accent1 2" xfId="87"/>
    <cellStyle name="40% - Accent1 2 10" xfId="19675"/>
    <cellStyle name="40% - Accent1 2 100" xfId="19676"/>
    <cellStyle name="40% - Accent1 2 101" xfId="19677"/>
    <cellStyle name="40% - Accent1 2 102" xfId="19678"/>
    <cellStyle name="40% - Accent1 2 103" xfId="19679"/>
    <cellStyle name="40% - Accent1 2 104" xfId="19680"/>
    <cellStyle name="40% - Accent1 2 105" xfId="19681"/>
    <cellStyle name="40% - Accent1 2 106" xfId="19682"/>
    <cellStyle name="40% - Accent1 2 107" xfId="19683"/>
    <cellStyle name="40% - Accent1 2 108" xfId="19684"/>
    <cellStyle name="40% - Accent1 2 109" xfId="19685"/>
    <cellStyle name="40% - Accent1 2 11" xfId="19686"/>
    <cellStyle name="40% - Accent1 2 110" xfId="19687"/>
    <cellStyle name="40% - Accent1 2 111" xfId="19688"/>
    <cellStyle name="40% - Accent1 2 112" xfId="19689"/>
    <cellStyle name="40% - Accent1 2 113" xfId="19690"/>
    <cellStyle name="40% - Accent1 2 114" xfId="19691"/>
    <cellStyle name="40% - Accent1 2 115" xfId="19692"/>
    <cellStyle name="40% - Accent1 2 116" xfId="19693"/>
    <cellStyle name="40% - Accent1 2 117" xfId="19694"/>
    <cellStyle name="40% - Accent1 2 118" xfId="19695"/>
    <cellStyle name="40% - Accent1 2 12" xfId="19696"/>
    <cellStyle name="40% - Accent1 2 13" xfId="19697"/>
    <cellStyle name="40% - Accent1 2 14" xfId="19698"/>
    <cellStyle name="40% - Accent1 2 15" xfId="19699"/>
    <cellStyle name="40% - Accent1 2 16" xfId="19700"/>
    <cellStyle name="40% - Accent1 2 17" xfId="19701"/>
    <cellStyle name="40% - Accent1 2 18" xfId="19702"/>
    <cellStyle name="40% - Accent1 2 19" xfId="19703"/>
    <cellStyle name="40% - Accent1 2 2" xfId="19704"/>
    <cellStyle name="40% - Accent1 2 2 10" xfId="19705"/>
    <cellStyle name="40% - Accent1 2 2 100" xfId="19706"/>
    <cellStyle name="40% - Accent1 2 2 101" xfId="19707"/>
    <cellStyle name="40% - Accent1 2 2 102" xfId="19708"/>
    <cellStyle name="40% - Accent1 2 2 103" xfId="19709"/>
    <cellStyle name="40% - Accent1 2 2 104" xfId="19710"/>
    <cellStyle name="40% - Accent1 2 2 105" xfId="19711"/>
    <cellStyle name="40% - Accent1 2 2 106" xfId="19712"/>
    <cellStyle name="40% - Accent1 2 2 107" xfId="19713"/>
    <cellStyle name="40% - Accent1 2 2 108" xfId="19714"/>
    <cellStyle name="40% - Accent1 2 2 109" xfId="19715"/>
    <cellStyle name="40% - Accent1 2 2 11" xfId="19716"/>
    <cellStyle name="40% - Accent1 2 2 110" xfId="19717"/>
    <cellStyle name="40% - Accent1 2 2 111" xfId="19718"/>
    <cellStyle name="40% - Accent1 2 2 112" xfId="19719"/>
    <cellStyle name="40% - Accent1 2 2 113" xfId="19720"/>
    <cellStyle name="40% - Accent1 2 2 114" xfId="19721"/>
    <cellStyle name="40% - Accent1 2 2 115" xfId="19722"/>
    <cellStyle name="40% - Accent1 2 2 12" xfId="19723"/>
    <cellStyle name="40% - Accent1 2 2 13" xfId="19724"/>
    <cellStyle name="40% - Accent1 2 2 14" xfId="19725"/>
    <cellStyle name="40% - Accent1 2 2 15" xfId="19726"/>
    <cellStyle name="40% - Accent1 2 2 16" xfId="19727"/>
    <cellStyle name="40% - Accent1 2 2 17" xfId="19728"/>
    <cellStyle name="40% - Accent1 2 2 18" xfId="19729"/>
    <cellStyle name="40% - Accent1 2 2 19" xfId="19730"/>
    <cellStyle name="40% - Accent1 2 2 2" xfId="19731"/>
    <cellStyle name="40% - Accent1 2 2 20" xfId="19732"/>
    <cellStyle name="40% - Accent1 2 2 21" xfId="19733"/>
    <cellStyle name="40% - Accent1 2 2 22" xfId="19734"/>
    <cellStyle name="40% - Accent1 2 2 23" xfId="19735"/>
    <cellStyle name="40% - Accent1 2 2 24" xfId="19736"/>
    <cellStyle name="40% - Accent1 2 2 25" xfId="19737"/>
    <cellStyle name="40% - Accent1 2 2 26" xfId="19738"/>
    <cellStyle name="40% - Accent1 2 2 27" xfId="19739"/>
    <cellStyle name="40% - Accent1 2 2 28" xfId="19740"/>
    <cellStyle name="40% - Accent1 2 2 29" xfId="19741"/>
    <cellStyle name="40% - Accent1 2 2 3" xfId="19742"/>
    <cellStyle name="40% - Accent1 2 2 30" xfId="19743"/>
    <cellStyle name="40% - Accent1 2 2 31" xfId="19744"/>
    <cellStyle name="40% - Accent1 2 2 32" xfId="19745"/>
    <cellStyle name="40% - Accent1 2 2 33" xfId="19746"/>
    <cellStyle name="40% - Accent1 2 2 34" xfId="19747"/>
    <cellStyle name="40% - Accent1 2 2 35" xfId="19748"/>
    <cellStyle name="40% - Accent1 2 2 36" xfId="19749"/>
    <cellStyle name="40% - Accent1 2 2 37" xfId="19750"/>
    <cellStyle name="40% - Accent1 2 2 38" xfId="19751"/>
    <cellStyle name="40% - Accent1 2 2 39" xfId="19752"/>
    <cellStyle name="40% - Accent1 2 2 4" xfId="19753"/>
    <cellStyle name="40% - Accent1 2 2 40" xfId="19754"/>
    <cellStyle name="40% - Accent1 2 2 41" xfId="19755"/>
    <cellStyle name="40% - Accent1 2 2 42" xfId="19756"/>
    <cellStyle name="40% - Accent1 2 2 43" xfId="19757"/>
    <cellStyle name="40% - Accent1 2 2 44" xfId="19758"/>
    <cellStyle name="40% - Accent1 2 2 45" xfId="19759"/>
    <cellStyle name="40% - Accent1 2 2 46" xfId="19760"/>
    <cellStyle name="40% - Accent1 2 2 47" xfId="19761"/>
    <cellStyle name="40% - Accent1 2 2 48" xfId="19762"/>
    <cellStyle name="40% - Accent1 2 2 49" xfId="19763"/>
    <cellStyle name="40% - Accent1 2 2 5" xfId="19764"/>
    <cellStyle name="40% - Accent1 2 2 50" xfId="19765"/>
    <cellStyle name="40% - Accent1 2 2 51" xfId="19766"/>
    <cellStyle name="40% - Accent1 2 2 52" xfId="19767"/>
    <cellStyle name="40% - Accent1 2 2 53" xfId="19768"/>
    <cellStyle name="40% - Accent1 2 2 54" xfId="19769"/>
    <cellStyle name="40% - Accent1 2 2 55" xfId="19770"/>
    <cellStyle name="40% - Accent1 2 2 56" xfId="19771"/>
    <cellStyle name="40% - Accent1 2 2 57" xfId="19772"/>
    <cellStyle name="40% - Accent1 2 2 58" xfId="19773"/>
    <cellStyle name="40% - Accent1 2 2 59" xfId="19774"/>
    <cellStyle name="40% - Accent1 2 2 6" xfId="19775"/>
    <cellStyle name="40% - Accent1 2 2 60" xfId="19776"/>
    <cellStyle name="40% - Accent1 2 2 61" xfId="19777"/>
    <cellStyle name="40% - Accent1 2 2 62" xfId="19778"/>
    <cellStyle name="40% - Accent1 2 2 63" xfId="19779"/>
    <cellStyle name="40% - Accent1 2 2 64" xfId="19780"/>
    <cellStyle name="40% - Accent1 2 2 65" xfId="19781"/>
    <cellStyle name="40% - Accent1 2 2 66" xfId="19782"/>
    <cellStyle name="40% - Accent1 2 2 67" xfId="19783"/>
    <cellStyle name="40% - Accent1 2 2 68" xfId="19784"/>
    <cellStyle name="40% - Accent1 2 2 69" xfId="19785"/>
    <cellStyle name="40% - Accent1 2 2 7" xfId="19786"/>
    <cellStyle name="40% - Accent1 2 2 70" xfId="19787"/>
    <cellStyle name="40% - Accent1 2 2 71" xfId="19788"/>
    <cellStyle name="40% - Accent1 2 2 72" xfId="19789"/>
    <cellStyle name="40% - Accent1 2 2 73" xfId="19790"/>
    <cellStyle name="40% - Accent1 2 2 74" xfId="19791"/>
    <cellStyle name="40% - Accent1 2 2 75" xfId="19792"/>
    <cellStyle name="40% - Accent1 2 2 76" xfId="19793"/>
    <cellStyle name="40% - Accent1 2 2 77" xfId="19794"/>
    <cellStyle name="40% - Accent1 2 2 78" xfId="19795"/>
    <cellStyle name="40% - Accent1 2 2 79" xfId="19796"/>
    <cellStyle name="40% - Accent1 2 2 8" xfId="19797"/>
    <cellStyle name="40% - Accent1 2 2 80" xfId="19798"/>
    <cellStyle name="40% - Accent1 2 2 81" xfId="19799"/>
    <cellStyle name="40% - Accent1 2 2 82" xfId="19800"/>
    <cellStyle name="40% - Accent1 2 2 83" xfId="19801"/>
    <cellStyle name="40% - Accent1 2 2 84" xfId="19802"/>
    <cellStyle name="40% - Accent1 2 2 85" xfId="19803"/>
    <cellStyle name="40% - Accent1 2 2 86" xfId="19804"/>
    <cellStyle name="40% - Accent1 2 2 87" xfId="19805"/>
    <cellStyle name="40% - Accent1 2 2 88" xfId="19806"/>
    <cellStyle name="40% - Accent1 2 2 89" xfId="19807"/>
    <cellStyle name="40% - Accent1 2 2 9" xfId="19808"/>
    <cellStyle name="40% - Accent1 2 2 90" xfId="19809"/>
    <cellStyle name="40% - Accent1 2 2 91" xfId="19810"/>
    <cellStyle name="40% - Accent1 2 2 92" xfId="19811"/>
    <cellStyle name="40% - Accent1 2 2 93" xfId="19812"/>
    <cellStyle name="40% - Accent1 2 2 94" xfId="19813"/>
    <cellStyle name="40% - Accent1 2 2 95" xfId="19814"/>
    <cellStyle name="40% - Accent1 2 2 96" xfId="19815"/>
    <cellStyle name="40% - Accent1 2 2 97" xfId="19816"/>
    <cellStyle name="40% - Accent1 2 2 98" xfId="19817"/>
    <cellStyle name="40% - Accent1 2 2 99" xfId="19818"/>
    <cellStyle name="40% - Accent1 2 20" xfId="19819"/>
    <cellStyle name="40% - Accent1 2 21" xfId="19820"/>
    <cellStyle name="40% - Accent1 2 22" xfId="19821"/>
    <cellStyle name="40% - Accent1 2 23" xfId="19822"/>
    <cellStyle name="40% - Accent1 2 24" xfId="19823"/>
    <cellStyle name="40% - Accent1 2 25" xfId="19824"/>
    <cellStyle name="40% - Accent1 2 26" xfId="19825"/>
    <cellStyle name="40% - Accent1 2 27" xfId="19826"/>
    <cellStyle name="40% - Accent1 2 28" xfId="19827"/>
    <cellStyle name="40% - Accent1 2 29" xfId="19828"/>
    <cellStyle name="40% - Accent1 2 3" xfId="19829"/>
    <cellStyle name="40% - Accent1 2 3 10" xfId="19830"/>
    <cellStyle name="40% - Accent1 2 3 100" xfId="19831"/>
    <cellStyle name="40% - Accent1 2 3 101" xfId="19832"/>
    <cellStyle name="40% - Accent1 2 3 102" xfId="19833"/>
    <cellStyle name="40% - Accent1 2 3 103" xfId="19834"/>
    <cellStyle name="40% - Accent1 2 3 104" xfId="19835"/>
    <cellStyle name="40% - Accent1 2 3 105" xfId="19836"/>
    <cellStyle name="40% - Accent1 2 3 106" xfId="19837"/>
    <cellStyle name="40% - Accent1 2 3 107" xfId="19838"/>
    <cellStyle name="40% - Accent1 2 3 108" xfId="19839"/>
    <cellStyle name="40% - Accent1 2 3 109" xfId="19840"/>
    <cellStyle name="40% - Accent1 2 3 11" xfId="19841"/>
    <cellStyle name="40% - Accent1 2 3 110" xfId="19842"/>
    <cellStyle name="40% - Accent1 2 3 111" xfId="19843"/>
    <cellStyle name="40% - Accent1 2 3 112" xfId="19844"/>
    <cellStyle name="40% - Accent1 2 3 113" xfId="19845"/>
    <cellStyle name="40% - Accent1 2 3 114" xfId="19846"/>
    <cellStyle name="40% - Accent1 2 3 115" xfId="19847"/>
    <cellStyle name="40% - Accent1 2 3 12" xfId="19848"/>
    <cellStyle name="40% - Accent1 2 3 13" xfId="19849"/>
    <cellStyle name="40% - Accent1 2 3 14" xfId="19850"/>
    <cellStyle name="40% - Accent1 2 3 15" xfId="19851"/>
    <cellStyle name="40% - Accent1 2 3 16" xfId="19852"/>
    <cellStyle name="40% - Accent1 2 3 17" xfId="19853"/>
    <cellStyle name="40% - Accent1 2 3 18" xfId="19854"/>
    <cellStyle name="40% - Accent1 2 3 19" xfId="19855"/>
    <cellStyle name="40% - Accent1 2 3 2" xfId="19856"/>
    <cellStyle name="40% - Accent1 2 3 20" xfId="19857"/>
    <cellStyle name="40% - Accent1 2 3 21" xfId="19858"/>
    <cellStyle name="40% - Accent1 2 3 22" xfId="19859"/>
    <cellStyle name="40% - Accent1 2 3 23" xfId="19860"/>
    <cellStyle name="40% - Accent1 2 3 24" xfId="19861"/>
    <cellStyle name="40% - Accent1 2 3 25" xfId="19862"/>
    <cellStyle name="40% - Accent1 2 3 26" xfId="19863"/>
    <cellStyle name="40% - Accent1 2 3 27" xfId="19864"/>
    <cellStyle name="40% - Accent1 2 3 28" xfId="19865"/>
    <cellStyle name="40% - Accent1 2 3 29" xfId="19866"/>
    <cellStyle name="40% - Accent1 2 3 3" xfId="19867"/>
    <cellStyle name="40% - Accent1 2 3 30" xfId="19868"/>
    <cellStyle name="40% - Accent1 2 3 31" xfId="19869"/>
    <cellStyle name="40% - Accent1 2 3 32" xfId="19870"/>
    <cellStyle name="40% - Accent1 2 3 33" xfId="19871"/>
    <cellStyle name="40% - Accent1 2 3 34" xfId="19872"/>
    <cellStyle name="40% - Accent1 2 3 35" xfId="19873"/>
    <cellStyle name="40% - Accent1 2 3 36" xfId="19874"/>
    <cellStyle name="40% - Accent1 2 3 37" xfId="19875"/>
    <cellStyle name="40% - Accent1 2 3 38" xfId="19876"/>
    <cellStyle name="40% - Accent1 2 3 39" xfId="19877"/>
    <cellStyle name="40% - Accent1 2 3 4" xfId="19878"/>
    <cellStyle name="40% - Accent1 2 3 40" xfId="19879"/>
    <cellStyle name="40% - Accent1 2 3 41" xfId="19880"/>
    <cellStyle name="40% - Accent1 2 3 42" xfId="19881"/>
    <cellStyle name="40% - Accent1 2 3 43" xfId="19882"/>
    <cellStyle name="40% - Accent1 2 3 44" xfId="19883"/>
    <cellStyle name="40% - Accent1 2 3 45" xfId="19884"/>
    <cellStyle name="40% - Accent1 2 3 46" xfId="19885"/>
    <cellStyle name="40% - Accent1 2 3 47" xfId="19886"/>
    <cellStyle name="40% - Accent1 2 3 48" xfId="19887"/>
    <cellStyle name="40% - Accent1 2 3 49" xfId="19888"/>
    <cellStyle name="40% - Accent1 2 3 5" xfId="19889"/>
    <cellStyle name="40% - Accent1 2 3 50" xfId="19890"/>
    <cellStyle name="40% - Accent1 2 3 51" xfId="19891"/>
    <cellStyle name="40% - Accent1 2 3 52" xfId="19892"/>
    <cellStyle name="40% - Accent1 2 3 53" xfId="19893"/>
    <cellStyle name="40% - Accent1 2 3 54" xfId="19894"/>
    <cellStyle name="40% - Accent1 2 3 55" xfId="19895"/>
    <cellStyle name="40% - Accent1 2 3 56" xfId="19896"/>
    <cellStyle name="40% - Accent1 2 3 57" xfId="19897"/>
    <cellStyle name="40% - Accent1 2 3 58" xfId="19898"/>
    <cellStyle name="40% - Accent1 2 3 59" xfId="19899"/>
    <cellStyle name="40% - Accent1 2 3 6" xfId="19900"/>
    <cellStyle name="40% - Accent1 2 3 60" xfId="19901"/>
    <cellStyle name="40% - Accent1 2 3 61" xfId="19902"/>
    <cellStyle name="40% - Accent1 2 3 62" xfId="19903"/>
    <cellStyle name="40% - Accent1 2 3 63" xfId="19904"/>
    <cellStyle name="40% - Accent1 2 3 64" xfId="19905"/>
    <cellStyle name="40% - Accent1 2 3 65" xfId="19906"/>
    <cellStyle name="40% - Accent1 2 3 66" xfId="19907"/>
    <cellStyle name="40% - Accent1 2 3 67" xfId="19908"/>
    <cellStyle name="40% - Accent1 2 3 68" xfId="19909"/>
    <cellStyle name="40% - Accent1 2 3 69" xfId="19910"/>
    <cellStyle name="40% - Accent1 2 3 7" xfId="19911"/>
    <cellStyle name="40% - Accent1 2 3 70" xfId="19912"/>
    <cellStyle name="40% - Accent1 2 3 71" xfId="19913"/>
    <cellStyle name="40% - Accent1 2 3 72" xfId="19914"/>
    <cellStyle name="40% - Accent1 2 3 73" xfId="19915"/>
    <cellStyle name="40% - Accent1 2 3 74" xfId="19916"/>
    <cellStyle name="40% - Accent1 2 3 75" xfId="19917"/>
    <cellStyle name="40% - Accent1 2 3 76" xfId="19918"/>
    <cellStyle name="40% - Accent1 2 3 77" xfId="19919"/>
    <cellStyle name="40% - Accent1 2 3 78" xfId="19920"/>
    <cellStyle name="40% - Accent1 2 3 79" xfId="19921"/>
    <cellStyle name="40% - Accent1 2 3 8" xfId="19922"/>
    <cellStyle name="40% - Accent1 2 3 80" xfId="19923"/>
    <cellStyle name="40% - Accent1 2 3 81" xfId="19924"/>
    <cellStyle name="40% - Accent1 2 3 82" xfId="19925"/>
    <cellStyle name="40% - Accent1 2 3 83" xfId="19926"/>
    <cellStyle name="40% - Accent1 2 3 84" xfId="19927"/>
    <cellStyle name="40% - Accent1 2 3 85" xfId="19928"/>
    <cellStyle name="40% - Accent1 2 3 86" xfId="19929"/>
    <cellStyle name="40% - Accent1 2 3 87" xfId="19930"/>
    <cellStyle name="40% - Accent1 2 3 88" xfId="19931"/>
    <cellStyle name="40% - Accent1 2 3 89" xfId="19932"/>
    <cellStyle name="40% - Accent1 2 3 9" xfId="19933"/>
    <cellStyle name="40% - Accent1 2 3 90" xfId="19934"/>
    <cellStyle name="40% - Accent1 2 3 91" xfId="19935"/>
    <cellStyle name="40% - Accent1 2 3 92" xfId="19936"/>
    <cellStyle name="40% - Accent1 2 3 93" xfId="19937"/>
    <cellStyle name="40% - Accent1 2 3 94" xfId="19938"/>
    <cellStyle name="40% - Accent1 2 3 95" xfId="19939"/>
    <cellStyle name="40% - Accent1 2 3 96" xfId="19940"/>
    <cellStyle name="40% - Accent1 2 3 97" xfId="19941"/>
    <cellStyle name="40% - Accent1 2 3 98" xfId="19942"/>
    <cellStyle name="40% - Accent1 2 3 99" xfId="19943"/>
    <cellStyle name="40% - Accent1 2 30" xfId="19944"/>
    <cellStyle name="40% - Accent1 2 31" xfId="19945"/>
    <cellStyle name="40% - Accent1 2 32" xfId="19946"/>
    <cellStyle name="40% - Accent1 2 33" xfId="19947"/>
    <cellStyle name="40% - Accent1 2 34" xfId="19948"/>
    <cellStyle name="40% - Accent1 2 35" xfId="19949"/>
    <cellStyle name="40% - Accent1 2 36" xfId="19950"/>
    <cellStyle name="40% - Accent1 2 37" xfId="19951"/>
    <cellStyle name="40% - Accent1 2 38" xfId="19952"/>
    <cellStyle name="40% - Accent1 2 39" xfId="19953"/>
    <cellStyle name="40% - Accent1 2 4" xfId="19954"/>
    <cellStyle name="40% - Accent1 2 4 10" xfId="19955"/>
    <cellStyle name="40% - Accent1 2 4 100" xfId="19956"/>
    <cellStyle name="40% - Accent1 2 4 101" xfId="19957"/>
    <cellStyle name="40% - Accent1 2 4 102" xfId="19958"/>
    <cellStyle name="40% - Accent1 2 4 103" xfId="19959"/>
    <cellStyle name="40% - Accent1 2 4 104" xfId="19960"/>
    <cellStyle name="40% - Accent1 2 4 105" xfId="19961"/>
    <cellStyle name="40% - Accent1 2 4 106" xfId="19962"/>
    <cellStyle name="40% - Accent1 2 4 107" xfId="19963"/>
    <cellStyle name="40% - Accent1 2 4 108" xfId="19964"/>
    <cellStyle name="40% - Accent1 2 4 109" xfId="19965"/>
    <cellStyle name="40% - Accent1 2 4 11" xfId="19966"/>
    <cellStyle name="40% - Accent1 2 4 110" xfId="19967"/>
    <cellStyle name="40% - Accent1 2 4 111" xfId="19968"/>
    <cellStyle name="40% - Accent1 2 4 112" xfId="19969"/>
    <cellStyle name="40% - Accent1 2 4 113" xfId="19970"/>
    <cellStyle name="40% - Accent1 2 4 114" xfId="19971"/>
    <cellStyle name="40% - Accent1 2 4 115" xfId="19972"/>
    <cellStyle name="40% - Accent1 2 4 12" xfId="19973"/>
    <cellStyle name="40% - Accent1 2 4 13" xfId="19974"/>
    <cellStyle name="40% - Accent1 2 4 14" xfId="19975"/>
    <cellStyle name="40% - Accent1 2 4 15" xfId="19976"/>
    <cellStyle name="40% - Accent1 2 4 16" xfId="19977"/>
    <cellStyle name="40% - Accent1 2 4 17" xfId="19978"/>
    <cellStyle name="40% - Accent1 2 4 18" xfId="19979"/>
    <cellStyle name="40% - Accent1 2 4 19" xfId="19980"/>
    <cellStyle name="40% - Accent1 2 4 2" xfId="19981"/>
    <cellStyle name="40% - Accent1 2 4 20" xfId="19982"/>
    <cellStyle name="40% - Accent1 2 4 21" xfId="19983"/>
    <cellStyle name="40% - Accent1 2 4 22" xfId="19984"/>
    <cellStyle name="40% - Accent1 2 4 23" xfId="19985"/>
    <cellStyle name="40% - Accent1 2 4 24" xfId="19986"/>
    <cellStyle name="40% - Accent1 2 4 25" xfId="19987"/>
    <cellStyle name="40% - Accent1 2 4 26" xfId="19988"/>
    <cellStyle name="40% - Accent1 2 4 27" xfId="19989"/>
    <cellStyle name="40% - Accent1 2 4 28" xfId="19990"/>
    <cellStyle name="40% - Accent1 2 4 29" xfId="19991"/>
    <cellStyle name="40% - Accent1 2 4 3" xfId="19992"/>
    <cellStyle name="40% - Accent1 2 4 30" xfId="19993"/>
    <cellStyle name="40% - Accent1 2 4 31" xfId="19994"/>
    <cellStyle name="40% - Accent1 2 4 32" xfId="19995"/>
    <cellStyle name="40% - Accent1 2 4 33" xfId="19996"/>
    <cellStyle name="40% - Accent1 2 4 34" xfId="19997"/>
    <cellStyle name="40% - Accent1 2 4 35" xfId="19998"/>
    <cellStyle name="40% - Accent1 2 4 36" xfId="19999"/>
    <cellStyle name="40% - Accent1 2 4 37" xfId="20000"/>
    <cellStyle name="40% - Accent1 2 4 38" xfId="20001"/>
    <cellStyle name="40% - Accent1 2 4 39" xfId="20002"/>
    <cellStyle name="40% - Accent1 2 4 4" xfId="20003"/>
    <cellStyle name="40% - Accent1 2 4 40" xfId="20004"/>
    <cellStyle name="40% - Accent1 2 4 41" xfId="20005"/>
    <cellStyle name="40% - Accent1 2 4 42" xfId="20006"/>
    <cellStyle name="40% - Accent1 2 4 43" xfId="20007"/>
    <cellStyle name="40% - Accent1 2 4 44" xfId="20008"/>
    <cellStyle name="40% - Accent1 2 4 45" xfId="20009"/>
    <cellStyle name="40% - Accent1 2 4 46" xfId="20010"/>
    <cellStyle name="40% - Accent1 2 4 47" xfId="20011"/>
    <cellStyle name="40% - Accent1 2 4 48" xfId="20012"/>
    <cellStyle name="40% - Accent1 2 4 49" xfId="20013"/>
    <cellStyle name="40% - Accent1 2 4 5" xfId="20014"/>
    <cellStyle name="40% - Accent1 2 4 50" xfId="20015"/>
    <cellStyle name="40% - Accent1 2 4 51" xfId="20016"/>
    <cellStyle name="40% - Accent1 2 4 52" xfId="20017"/>
    <cellStyle name="40% - Accent1 2 4 53" xfId="20018"/>
    <cellStyle name="40% - Accent1 2 4 54" xfId="20019"/>
    <cellStyle name="40% - Accent1 2 4 55" xfId="20020"/>
    <cellStyle name="40% - Accent1 2 4 56" xfId="20021"/>
    <cellStyle name="40% - Accent1 2 4 57" xfId="20022"/>
    <cellStyle name="40% - Accent1 2 4 58" xfId="20023"/>
    <cellStyle name="40% - Accent1 2 4 59" xfId="20024"/>
    <cellStyle name="40% - Accent1 2 4 6" xfId="20025"/>
    <cellStyle name="40% - Accent1 2 4 60" xfId="20026"/>
    <cellStyle name="40% - Accent1 2 4 61" xfId="20027"/>
    <cellStyle name="40% - Accent1 2 4 62" xfId="20028"/>
    <cellStyle name="40% - Accent1 2 4 63" xfId="20029"/>
    <cellStyle name="40% - Accent1 2 4 64" xfId="20030"/>
    <cellStyle name="40% - Accent1 2 4 65" xfId="20031"/>
    <cellStyle name="40% - Accent1 2 4 66" xfId="20032"/>
    <cellStyle name="40% - Accent1 2 4 67" xfId="20033"/>
    <cellStyle name="40% - Accent1 2 4 68" xfId="20034"/>
    <cellStyle name="40% - Accent1 2 4 69" xfId="20035"/>
    <cellStyle name="40% - Accent1 2 4 7" xfId="20036"/>
    <cellStyle name="40% - Accent1 2 4 70" xfId="20037"/>
    <cellStyle name="40% - Accent1 2 4 71" xfId="20038"/>
    <cellStyle name="40% - Accent1 2 4 72" xfId="20039"/>
    <cellStyle name="40% - Accent1 2 4 73" xfId="20040"/>
    <cellStyle name="40% - Accent1 2 4 74" xfId="20041"/>
    <cellStyle name="40% - Accent1 2 4 75" xfId="20042"/>
    <cellStyle name="40% - Accent1 2 4 76" xfId="20043"/>
    <cellStyle name="40% - Accent1 2 4 77" xfId="20044"/>
    <cellStyle name="40% - Accent1 2 4 78" xfId="20045"/>
    <cellStyle name="40% - Accent1 2 4 79" xfId="20046"/>
    <cellStyle name="40% - Accent1 2 4 8" xfId="20047"/>
    <cellStyle name="40% - Accent1 2 4 80" xfId="20048"/>
    <cellStyle name="40% - Accent1 2 4 81" xfId="20049"/>
    <cellStyle name="40% - Accent1 2 4 82" xfId="20050"/>
    <cellStyle name="40% - Accent1 2 4 83" xfId="20051"/>
    <cellStyle name="40% - Accent1 2 4 84" xfId="20052"/>
    <cellStyle name="40% - Accent1 2 4 85" xfId="20053"/>
    <cellStyle name="40% - Accent1 2 4 86" xfId="20054"/>
    <cellStyle name="40% - Accent1 2 4 87" xfId="20055"/>
    <cellStyle name="40% - Accent1 2 4 88" xfId="20056"/>
    <cellStyle name="40% - Accent1 2 4 89" xfId="20057"/>
    <cellStyle name="40% - Accent1 2 4 9" xfId="20058"/>
    <cellStyle name="40% - Accent1 2 4 90" xfId="20059"/>
    <cellStyle name="40% - Accent1 2 4 91" xfId="20060"/>
    <cellStyle name="40% - Accent1 2 4 92" xfId="20061"/>
    <cellStyle name="40% - Accent1 2 4 93" xfId="20062"/>
    <cellStyle name="40% - Accent1 2 4 94" xfId="20063"/>
    <cellStyle name="40% - Accent1 2 4 95" xfId="20064"/>
    <cellStyle name="40% - Accent1 2 4 96" xfId="20065"/>
    <cellStyle name="40% - Accent1 2 4 97" xfId="20066"/>
    <cellStyle name="40% - Accent1 2 4 98" xfId="20067"/>
    <cellStyle name="40% - Accent1 2 4 99" xfId="20068"/>
    <cellStyle name="40% - Accent1 2 40" xfId="20069"/>
    <cellStyle name="40% - Accent1 2 41" xfId="20070"/>
    <cellStyle name="40% - Accent1 2 42" xfId="20071"/>
    <cellStyle name="40% - Accent1 2 43" xfId="20072"/>
    <cellStyle name="40% - Accent1 2 44" xfId="20073"/>
    <cellStyle name="40% - Accent1 2 45" xfId="20074"/>
    <cellStyle name="40% - Accent1 2 46" xfId="20075"/>
    <cellStyle name="40% - Accent1 2 47" xfId="20076"/>
    <cellStyle name="40% - Accent1 2 48" xfId="20077"/>
    <cellStyle name="40% - Accent1 2 49" xfId="20078"/>
    <cellStyle name="40% - Accent1 2 5" xfId="20079"/>
    <cellStyle name="40% - Accent1 2 50" xfId="20080"/>
    <cellStyle name="40% - Accent1 2 51" xfId="20081"/>
    <cellStyle name="40% - Accent1 2 52" xfId="20082"/>
    <cellStyle name="40% - Accent1 2 53" xfId="20083"/>
    <cellStyle name="40% - Accent1 2 54" xfId="20084"/>
    <cellStyle name="40% - Accent1 2 55" xfId="20085"/>
    <cellStyle name="40% - Accent1 2 56" xfId="20086"/>
    <cellStyle name="40% - Accent1 2 57" xfId="20087"/>
    <cellStyle name="40% - Accent1 2 58" xfId="20088"/>
    <cellStyle name="40% - Accent1 2 59" xfId="20089"/>
    <cellStyle name="40% - Accent1 2 6" xfId="20090"/>
    <cellStyle name="40% - Accent1 2 60" xfId="20091"/>
    <cellStyle name="40% - Accent1 2 61" xfId="20092"/>
    <cellStyle name="40% - Accent1 2 62" xfId="20093"/>
    <cellStyle name="40% - Accent1 2 63" xfId="20094"/>
    <cellStyle name="40% - Accent1 2 64" xfId="20095"/>
    <cellStyle name="40% - Accent1 2 65" xfId="20096"/>
    <cellStyle name="40% - Accent1 2 66" xfId="20097"/>
    <cellStyle name="40% - Accent1 2 67" xfId="20098"/>
    <cellStyle name="40% - Accent1 2 68" xfId="20099"/>
    <cellStyle name="40% - Accent1 2 69" xfId="20100"/>
    <cellStyle name="40% - Accent1 2 7" xfId="20101"/>
    <cellStyle name="40% - Accent1 2 70" xfId="20102"/>
    <cellStyle name="40% - Accent1 2 71" xfId="20103"/>
    <cellStyle name="40% - Accent1 2 72" xfId="20104"/>
    <cellStyle name="40% - Accent1 2 73" xfId="20105"/>
    <cellStyle name="40% - Accent1 2 74" xfId="20106"/>
    <cellStyle name="40% - Accent1 2 75" xfId="20107"/>
    <cellStyle name="40% - Accent1 2 76" xfId="20108"/>
    <cellStyle name="40% - Accent1 2 77" xfId="20109"/>
    <cellStyle name="40% - Accent1 2 78" xfId="20110"/>
    <cellStyle name="40% - Accent1 2 79" xfId="20111"/>
    <cellStyle name="40% - Accent1 2 8" xfId="20112"/>
    <cellStyle name="40% - Accent1 2 80" xfId="20113"/>
    <cellStyle name="40% - Accent1 2 81" xfId="20114"/>
    <cellStyle name="40% - Accent1 2 82" xfId="20115"/>
    <cellStyle name="40% - Accent1 2 83" xfId="20116"/>
    <cellStyle name="40% - Accent1 2 84" xfId="20117"/>
    <cellStyle name="40% - Accent1 2 85" xfId="20118"/>
    <cellStyle name="40% - Accent1 2 86" xfId="20119"/>
    <cellStyle name="40% - Accent1 2 87" xfId="20120"/>
    <cellStyle name="40% - Accent1 2 88" xfId="20121"/>
    <cellStyle name="40% - Accent1 2 89" xfId="20122"/>
    <cellStyle name="40% - Accent1 2 9" xfId="20123"/>
    <cellStyle name="40% - Accent1 2 90" xfId="20124"/>
    <cellStyle name="40% - Accent1 2 91" xfId="20125"/>
    <cellStyle name="40% - Accent1 2 92" xfId="20126"/>
    <cellStyle name="40% - Accent1 2 93" xfId="20127"/>
    <cellStyle name="40% - Accent1 2 94" xfId="20128"/>
    <cellStyle name="40% - Accent1 2 95" xfId="20129"/>
    <cellStyle name="40% - Accent1 2 96" xfId="20130"/>
    <cellStyle name="40% - Accent1 2 97" xfId="20131"/>
    <cellStyle name="40% - Accent1 2 98" xfId="20132"/>
    <cellStyle name="40% - Accent1 2 99" xfId="20133"/>
    <cellStyle name="40% - Accent1 20" xfId="20134"/>
    <cellStyle name="40% - Accent1 20 10" xfId="20135"/>
    <cellStyle name="40% - Accent1 20 100" xfId="20136"/>
    <cellStyle name="40% - Accent1 20 101" xfId="20137"/>
    <cellStyle name="40% - Accent1 20 102" xfId="20138"/>
    <cellStyle name="40% - Accent1 20 103" xfId="20139"/>
    <cellStyle name="40% - Accent1 20 104" xfId="20140"/>
    <cellStyle name="40% - Accent1 20 105" xfId="20141"/>
    <cellStyle name="40% - Accent1 20 106" xfId="20142"/>
    <cellStyle name="40% - Accent1 20 107" xfId="20143"/>
    <cellStyle name="40% - Accent1 20 108" xfId="20144"/>
    <cellStyle name="40% - Accent1 20 109" xfId="20145"/>
    <cellStyle name="40% - Accent1 20 11" xfId="20146"/>
    <cellStyle name="40% - Accent1 20 110" xfId="20147"/>
    <cellStyle name="40% - Accent1 20 111" xfId="20148"/>
    <cellStyle name="40% - Accent1 20 112" xfId="20149"/>
    <cellStyle name="40% - Accent1 20 113" xfId="20150"/>
    <cellStyle name="40% - Accent1 20 114" xfId="20151"/>
    <cellStyle name="40% - Accent1 20 115" xfId="20152"/>
    <cellStyle name="40% - Accent1 20 12" xfId="20153"/>
    <cellStyle name="40% - Accent1 20 13" xfId="20154"/>
    <cellStyle name="40% - Accent1 20 14" xfId="20155"/>
    <cellStyle name="40% - Accent1 20 15" xfId="20156"/>
    <cellStyle name="40% - Accent1 20 16" xfId="20157"/>
    <cellStyle name="40% - Accent1 20 17" xfId="20158"/>
    <cellStyle name="40% - Accent1 20 18" xfId="20159"/>
    <cellStyle name="40% - Accent1 20 19" xfId="20160"/>
    <cellStyle name="40% - Accent1 20 2" xfId="20161"/>
    <cellStyle name="40% - Accent1 20 20" xfId="20162"/>
    <cellStyle name="40% - Accent1 20 21" xfId="20163"/>
    <cellStyle name="40% - Accent1 20 22" xfId="20164"/>
    <cellStyle name="40% - Accent1 20 23" xfId="20165"/>
    <cellStyle name="40% - Accent1 20 24" xfId="20166"/>
    <cellStyle name="40% - Accent1 20 25" xfId="20167"/>
    <cellStyle name="40% - Accent1 20 26" xfId="20168"/>
    <cellStyle name="40% - Accent1 20 27" xfId="20169"/>
    <cellStyle name="40% - Accent1 20 28" xfId="20170"/>
    <cellStyle name="40% - Accent1 20 29" xfId="20171"/>
    <cellStyle name="40% - Accent1 20 3" xfId="20172"/>
    <cellStyle name="40% - Accent1 20 30" xfId="20173"/>
    <cellStyle name="40% - Accent1 20 31" xfId="20174"/>
    <cellStyle name="40% - Accent1 20 32" xfId="20175"/>
    <cellStyle name="40% - Accent1 20 33" xfId="20176"/>
    <cellStyle name="40% - Accent1 20 34" xfId="20177"/>
    <cellStyle name="40% - Accent1 20 35" xfId="20178"/>
    <cellStyle name="40% - Accent1 20 36" xfId="20179"/>
    <cellStyle name="40% - Accent1 20 37" xfId="20180"/>
    <cellStyle name="40% - Accent1 20 38" xfId="20181"/>
    <cellStyle name="40% - Accent1 20 39" xfId="20182"/>
    <cellStyle name="40% - Accent1 20 4" xfId="20183"/>
    <cellStyle name="40% - Accent1 20 40" xfId="20184"/>
    <cellStyle name="40% - Accent1 20 41" xfId="20185"/>
    <cellStyle name="40% - Accent1 20 42" xfId="20186"/>
    <cellStyle name="40% - Accent1 20 43" xfId="20187"/>
    <cellStyle name="40% - Accent1 20 44" xfId="20188"/>
    <cellStyle name="40% - Accent1 20 45" xfId="20189"/>
    <cellStyle name="40% - Accent1 20 46" xfId="20190"/>
    <cellStyle name="40% - Accent1 20 47" xfId="20191"/>
    <cellStyle name="40% - Accent1 20 48" xfId="20192"/>
    <cellStyle name="40% - Accent1 20 49" xfId="20193"/>
    <cellStyle name="40% - Accent1 20 5" xfId="20194"/>
    <cellStyle name="40% - Accent1 20 50" xfId="20195"/>
    <cellStyle name="40% - Accent1 20 51" xfId="20196"/>
    <cellStyle name="40% - Accent1 20 52" xfId="20197"/>
    <cellStyle name="40% - Accent1 20 53" xfId="20198"/>
    <cellStyle name="40% - Accent1 20 54" xfId="20199"/>
    <cellStyle name="40% - Accent1 20 55" xfId="20200"/>
    <cellStyle name="40% - Accent1 20 56" xfId="20201"/>
    <cellStyle name="40% - Accent1 20 57" xfId="20202"/>
    <cellStyle name="40% - Accent1 20 58" xfId="20203"/>
    <cellStyle name="40% - Accent1 20 59" xfId="20204"/>
    <cellStyle name="40% - Accent1 20 6" xfId="20205"/>
    <cellStyle name="40% - Accent1 20 60" xfId="20206"/>
    <cellStyle name="40% - Accent1 20 61" xfId="20207"/>
    <cellStyle name="40% - Accent1 20 62" xfId="20208"/>
    <cellStyle name="40% - Accent1 20 63" xfId="20209"/>
    <cellStyle name="40% - Accent1 20 64" xfId="20210"/>
    <cellStyle name="40% - Accent1 20 65" xfId="20211"/>
    <cellStyle name="40% - Accent1 20 66" xfId="20212"/>
    <cellStyle name="40% - Accent1 20 67" xfId="20213"/>
    <cellStyle name="40% - Accent1 20 68" xfId="20214"/>
    <cellStyle name="40% - Accent1 20 69" xfId="20215"/>
    <cellStyle name="40% - Accent1 20 7" xfId="20216"/>
    <cellStyle name="40% - Accent1 20 70" xfId="20217"/>
    <cellStyle name="40% - Accent1 20 71" xfId="20218"/>
    <cellStyle name="40% - Accent1 20 72" xfId="20219"/>
    <cellStyle name="40% - Accent1 20 73" xfId="20220"/>
    <cellStyle name="40% - Accent1 20 74" xfId="20221"/>
    <cellStyle name="40% - Accent1 20 75" xfId="20222"/>
    <cellStyle name="40% - Accent1 20 76" xfId="20223"/>
    <cellStyle name="40% - Accent1 20 77" xfId="20224"/>
    <cellStyle name="40% - Accent1 20 78" xfId="20225"/>
    <cellStyle name="40% - Accent1 20 79" xfId="20226"/>
    <cellStyle name="40% - Accent1 20 8" xfId="20227"/>
    <cellStyle name="40% - Accent1 20 80" xfId="20228"/>
    <cellStyle name="40% - Accent1 20 81" xfId="20229"/>
    <cellStyle name="40% - Accent1 20 82" xfId="20230"/>
    <cellStyle name="40% - Accent1 20 83" xfId="20231"/>
    <cellStyle name="40% - Accent1 20 84" xfId="20232"/>
    <cellStyle name="40% - Accent1 20 85" xfId="20233"/>
    <cellStyle name="40% - Accent1 20 86" xfId="20234"/>
    <cellStyle name="40% - Accent1 20 87" xfId="20235"/>
    <cellStyle name="40% - Accent1 20 88" xfId="20236"/>
    <cellStyle name="40% - Accent1 20 89" xfId="20237"/>
    <cellStyle name="40% - Accent1 20 9" xfId="20238"/>
    <cellStyle name="40% - Accent1 20 90" xfId="20239"/>
    <cellStyle name="40% - Accent1 20 91" xfId="20240"/>
    <cellStyle name="40% - Accent1 20 92" xfId="20241"/>
    <cellStyle name="40% - Accent1 20 93" xfId="20242"/>
    <cellStyle name="40% - Accent1 20 94" xfId="20243"/>
    <cellStyle name="40% - Accent1 20 95" xfId="20244"/>
    <cellStyle name="40% - Accent1 20 96" xfId="20245"/>
    <cellStyle name="40% - Accent1 20 97" xfId="20246"/>
    <cellStyle name="40% - Accent1 20 98" xfId="20247"/>
    <cellStyle name="40% - Accent1 20 99" xfId="20248"/>
    <cellStyle name="40% - Accent1 21" xfId="20249"/>
    <cellStyle name="40% - Accent1 21 10" xfId="20250"/>
    <cellStyle name="40% - Accent1 21 100" xfId="20251"/>
    <cellStyle name="40% - Accent1 21 101" xfId="20252"/>
    <cellStyle name="40% - Accent1 21 102" xfId="20253"/>
    <cellStyle name="40% - Accent1 21 103" xfId="20254"/>
    <cellStyle name="40% - Accent1 21 104" xfId="20255"/>
    <cellStyle name="40% - Accent1 21 105" xfId="20256"/>
    <cellStyle name="40% - Accent1 21 106" xfId="20257"/>
    <cellStyle name="40% - Accent1 21 107" xfId="20258"/>
    <cellStyle name="40% - Accent1 21 108" xfId="20259"/>
    <cellStyle name="40% - Accent1 21 109" xfId="20260"/>
    <cellStyle name="40% - Accent1 21 11" xfId="20261"/>
    <cellStyle name="40% - Accent1 21 110" xfId="20262"/>
    <cellStyle name="40% - Accent1 21 111" xfId="20263"/>
    <cellStyle name="40% - Accent1 21 112" xfId="20264"/>
    <cellStyle name="40% - Accent1 21 113" xfId="20265"/>
    <cellStyle name="40% - Accent1 21 114" xfId="20266"/>
    <cellStyle name="40% - Accent1 21 115" xfId="20267"/>
    <cellStyle name="40% - Accent1 21 12" xfId="20268"/>
    <cellStyle name="40% - Accent1 21 13" xfId="20269"/>
    <cellStyle name="40% - Accent1 21 14" xfId="20270"/>
    <cellStyle name="40% - Accent1 21 15" xfId="20271"/>
    <cellStyle name="40% - Accent1 21 16" xfId="20272"/>
    <cellStyle name="40% - Accent1 21 17" xfId="20273"/>
    <cellStyle name="40% - Accent1 21 18" xfId="20274"/>
    <cellStyle name="40% - Accent1 21 19" xfId="20275"/>
    <cellStyle name="40% - Accent1 21 2" xfId="20276"/>
    <cellStyle name="40% - Accent1 21 20" xfId="20277"/>
    <cellStyle name="40% - Accent1 21 21" xfId="20278"/>
    <cellStyle name="40% - Accent1 21 22" xfId="20279"/>
    <cellStyle name="40% - Accent1 21 23" xfId="20280"/>
    <cellStyle name="40% - Accent1 21 24" xfId="20281"/>
    <cellStyle name="40% - Accent1 21 25" xfId="20282"/>
    <cellStyle name="40% - Accent1 21 26" xfId="20283"/>
    <cellStyle name="40% - Accent1 21 27" xfId="20284"/>
    <cellStyle name="40% - Accent1 21 28" xfId="20285"/>
    <cellStyle name="40% - Accent1 21 29" xfId="20286"/>
    <cellStyle name="40% - Accent1 21 3" xfId="20287"/>
    <cellStyle name="40% - Accent1 21 30" xfId="20288"/>
    <cellStyle name="40% - Accent1 21 31" xfId="20289"/>
    <cellStyle name="40% - Accent1 21 32" xfId="20290"/>
    <cellStyle name="40% - Accent1 21 33" xfId="20291"/>
    <cellStyle name="40% - Accent1 21 34" xfId="20292"/>
    <cellStyle name="40% - Accent1 21 35" xfId="20293"/>
    <cellStyle name="40% - Accent1 21 36" xfId="20294"/>
    <cellStyle name="40% - Accent1 21 37" xfId="20295"/>
    <cellStyle name="40% - Accent1 21 38" xfId="20296"/>
    <cellStyle name="40% - Accent1 21 39" xfId="20297"/>
    <cellStyle name="40% - Accent1 21 4" xfId="20298"/>
    <cellStyle name="40% - Accent1 21 40" xfId="20299"/>
    <cellStyle name="40% - Accent1 21 41" xfId="20300"/>
    <cellStyle name="40% - Accent1 21 42" xfId="20301"/>
    <cellStyle name="40% - Accent1 21 43" xfId="20302"/>
    <cellStyle name="40% - Accent1 21 44" xfId="20303"/>
    <cellStyle name="40% - Accent1 21 45" xfId="20304"/>
    <cellStyle name="40% - Accent1 21 46" xfId="20305"/>
    <cellStyle name="40% - Accent1 21 47" xfId="20306"/>
    <cellStyle name="40% - Accent1 21 48" xfId="20307"/>
    <cellStyle name="40% - Accent1 21 49" xfId="20308"/>
    <cellStyle name="40% - Accent1 21 5" xfId="20309"/>
    <cellStyle name="40% - Accent1 21 50" xfId="20310"/>
    <cellStyle name="40% - Accent1 21 51" xfId="20311"/>
    <cellStyle name="40% - Accent1 21 52" xfId="20312"/>
    <cellStyle name="40% - Accent1 21 53" xfId="20313"/>
    <cellStyle name="40% - Accent1 21 54" xfId="20314"/>
    <cellStyle name="40% - Accent1 21 55" xfId="20315"/>
    <cellStyle name="40% - Accent1 21 56" xfId="20316"/>
    <cellStyle name="40% - Accent1 21 57" xfId="20317"/>
    <cellStyle name="40% - Accent1 21 58" xfId="20318"/>
    <cellStyle name="40% - Accent1 21 59" xfId="20319"/>
    <cellStyle name="40% - Accent1 21 6" xfId="20320"/>
    <cellStyle name="40% - Accent1 21 60" xfId="20321"/>
    <cellStyle name="40% - Accent1 21 61" xfId="20322"/>
    <cellStyle name="40% - Accent1 21 62" xfId="20323"/>
    <cellStyle name="40% - Accent1 21 63" xfId="20324"/>
    <cellStyle name="40% - Accent1 21 64" xfId="20325"/>
    <cellStyle name="40% - Accent1 21 65" xfId="20326"/>
    <cellStyle name="40% - Accent1 21 66" xfId="20327"/>
    <cellStyle name="40% - Accent1 21 67" xfId="20328"/>
    <cellStyle name="40% - Accent1 21 68" xfId="20329"/>
    <cellStyle name="40% - Accent1 21 69" xfId="20330"/>
    <cellStyle name="40% - Accent1 21 7" xfId="20331"/>
    <cellStyle name="40% - Accent1 21 70" xfId="20332"/>
    <cellStyle name="40% - Accent1 21 71" xfId="20333"/>
    <cellStyle name="40% - Accent1 21 72" xfId="20334"/>
    <cellStyle name="40% - Accent1 21 73" xfId="20335"/>
    <cellStyle name="40% - Accent1 21 74" xfId="20336"/>
    <cellStyle name="40% - Accent1 21 75" xfId="20337"/>
    <cellStyle name="40% - Accent1 21 76" xfId="20338"/>
    <cellStyle name="40% - Accent1 21 77" xfId="20339"/>
    <cellStyle name="40% - Accent1 21 78" xfId="20340"/>
    <cellStyle name="40% - Accent1 21 79" xfId="20341"/>
    <cellStyle name="40% - Accent1 21 8" xfId="20342"/>
    <cellStyle name="40% - Accent1 21 80" xfId="20343"/>
    <cellStyle name="40% - Accent1 21 81" xfId="20344"/>
    <cellStyle name="40% - Accent1 21 82" xfId="20345"/>
    <cellStyle name="40% - Accent1 21 83" xfId="20346"/>
    <cellStyle name="40% - Accent1 21 84" xfId="20347"/>
    <cellStyle name="40% - Accent1 21 85" xfId="20348"/>
    <cellStyle name="40% - Accent1 21 86" xfId="20349"/>
    <cellStyle name="40% - Accent1 21 87" xfId="20350"/>
    <cellStyle name="40% - Accent1 21 88" xfId="20351"/>
    <cellStyle name="40% - Accent1 21 89" xfId="20352"/>
    <cellStyle name="40% - Accent1 21 9" xfId="20353"/>
    <cellStyle name="40% - Accent1 21 90" xfId="20354"/>
    <cellStyle name="40% - Accent1 21 91" xfId="20355"/>
    <cellStyle name="40% - Accent1 21 92" xfId="20356"/>
    <cellStyle name="40% - Accent1 21 93" xfId="20357"/>
    <cellStyle name="40% - Accent1 21 94" xfId="20358"/>
    <cellStyle name="40% - Accent1 21 95" xfId="20359"/>
    <cellStyle name="40% - Accent1 21 96" xfId="20360"/>
    <cellStyle name="40% - Accent1 21 97" xfId="20361"/>
    <cellStyle name="40% - Accent1 21 98" xfId="20362"/>
    <cellStyle name="40% - Accent1 21 99" xfId="20363"/>
    <cellStyle name="40% - Accent1 22" xfId="20364"/>
    <cellStyle name="40% - Accent1 22 10" xfId="20365"/>
    <cellStyle name="40% - Accent1 22 100" xfId="20366"/>
    <cellStyle name="40% - Accent1 22 101" xfId="20367"/>
    <cellStyle name="40% - Accent1 22 102" xfId="20368"/>
    <cellStyle name="40% - Accent1 22 103" xfId="20369"/>
    <cellStyle name="40% - Accent1 22 104" xfId="20370"/>
    <cellStyle name="40% - Accent1 22 105" xfId="20371"/>
    <cellStyle name="40% - Accent1 22 106" xfId="20372"/>
    <cellStyle name="40% - Accent1 22 107" xfId="20373"/>
    <cellStyle name="40% - Accent1 22 108" xfId="20374"/>
    <cellStyle name="40% - Accent1 22 109" xfId="20375"/>
    <cellStyle name="40% - Accent1 22 11" xfId="20376"/>
    <cellStyle name="40% - Accent1 22 110" xfId="20377"/>
    <cellStyle name="40% - Accent1 22 111" xfId="20378"/>
    <cellStyle name="40% - Accent1 22 112" xfId="20379"/>
    <cellStyle name="40% - Accent1 22 113" xfId="20380"/>
    <cellStyle name="40% - Accent1 22 114" xfId="20381"/>
    <cellStyle name="40% - Accent1 22 115" xfId="20382"/>
    <cellStyle name="40% - Accent1 22 12" xfId="20383"/>
    <cellStyle name="40% - Accent1 22 13" xfId="20384"/>
    <cellStyle name="40% - Accent1 22 14" xfId="20385"/>
    <cellStyle name="40% - Accent1 22 15" xfId="20386"/>
    <cellStyle name="40% - Accent1 22 16" xfId="20387"/>
    <cellStyle name="40% - Accent1 22 17" xfId="20388"/>
    <cellStyle name="40% - Accent1 22 18" xfId="20389"/>
    <cellStyle name="40% - Accent1 22 19" xfId="20390"/>
    <cellStyle name="40% - Accent1 22 2" xfId="20391"/>
    <cellStyle name="40% - Accent1 22 20" xfId="20392"/>
    <cellStyle name="40% - Accent1 22 21" xfId="20393"/>
    <cellStyle name="40% - Accent1 22 22" xfId="20394"/>
    <cellStyle name="40% - Accent1 22 23" xfId="20395"/>
    <cellStyle name="40% - Accent1 22 24" xfId="20396"/>
    <cellStyle name="40% - Accent1 22 25" xfId="20397"/>
    <cellStyle name="40% - Accent1 22 26" xfId="20398"/>
    <cellStyle name="40% - Accent1 22 27" xfId="20399"/>
    <cellStyle name="40% - Accent1 22 28" xfId="20400"/>
    <cellStyle name="40% - Accent1 22 29" xfId="20401"/>
    <cellStyle name="40% - Accent1 22 3" xfId="20402"/>
    <cellStyle name="40% - Accent1 22 30" xfId="20403"/>
    <cellStyle name="40% - Accent1 22 31" xfId="20404"/>
    <cellStyle name="40% - Accent1 22 32" xfId="20405"/>
    <cellStyle name="40% - Accent1 22 33" xfId="20406"/>
    <cellStyle name="40% - Accent1 22 34" xfId="20407"/>
    <cellStyle name="40% - Accent1 22 35" xfId="20408"/>
    <cellStyle name="40% - Accent1 22 36" xfId="20409"/>
    <cellStyle name="40% - Accent1 22 37" xfId="20410"/>
    <cellStyle name="40% - Accent1 22 38" xfId="20411"/>
    <cellStyle name="40% - Accent1 22 39" xfId="20412"/>
    <cellStyle name="40% - Accent1 22 4" xfId="20413"/>
    <cellStyle name="40% - Accent1 22 40" xfId="20414"/>
    <cellStyle name="40% - Accent1 22 41" xfId="20415"/>
    <cellStyle name="40% - Accent1 22 42" xfId="20416"/>
    <cellStyle name="40% - Accent1 22 43" xfId="20417"/>
    <cellStyle name="40% - Accent1 22 44" xfId="20418"/>
    <cellStyle name="40% - Accent1 22 45" xfId="20419"/>
    <cellStyle name="40% - Accent1 22 46" xfId="20420"/>
    <cellStyle name="40% - Accent1 22 47" xfId="20421"/>
    <cellStyle name="40% - Accent1 22 48" xfId="20422"/>
    <cellStyle name="40% - Accent1 22 49" xfId="20423"/>
    <cellStyle name="40% - Accent1 22 5" xfId="20424"/>
    <cellStyle name="40% - Accent1 22 50" xfId="20425"/>
    <cellStyle name="40% - Accent1 22 51" xfId="20426"/>
    <cellStyle name="40% - Accent1 22 52" xfId="20427"/>
    <cellStyle name="40% - Accent1 22 53" xfId="20428"/>
    <cellStyle name="40% - Accent1 22 54" xfId="20429"/>
    <cellStyle name="40% - Accent1 22 55" xfId="20430"/>
    <cellStyle name="40% - Accent1 22 56" xfId="20431"/>
    <cellStyle name="40% - Accent1 22 57" xfId="20432"/>
    <cellStyle name="40% - Accent1 22 58" xfId="20433"/>
    <cellStyle name="40% - Accent1 22 59" xfId="20434"/>
    <cellStyle name="40% - Accent1 22 6" xfId="20435"/>
    <cellStyle name="40% - Accent1 22 60" xfId="20436"/>
    <cellStyle name="40% - Accent1 22 61" xfId="20437"/>
    <cellStyle name="40% - Accent1 22 62" xfId="20438"/>
    <cellStyle name="40% - Accent1 22 63" xfId="20439"/>
    <cellStyle name="40% - Accent1 22 64" xfId="20440"/>
    <cellStyle name="40% - Accent1 22 65" xfId="20441"/>
    <cellStyle name="40% - Accent1 22 66" xfId="20442"/>
    <cellStyle name="40% - Accent1 22 67" xfId="20443"/>
    <cellStyle name="40% - Accent1 22 68" xfId="20444"/>
    <cellStyle name="40% - Accent1 22 69" xfId="20445"/>
    <cellStyle name="40% - Accent1 22 7" xfId="20446"/>
    <cellStyle name="40% - Accent1 22 70" xfId="20447"/>
    <cellStyle name="40% - Accent1 22 71" xfId="20448"/>
    <cellStyle name="40% - Accent1 22 72" xfId="20449"/>
    <cellStyle name="40% - Accent1 22 73" xfId="20450"/>
    <cellStyle name="40% - Accent1 22 74" xfId="20451"/>
    <cellStyle name="40% - Accent1 22 75" xfId="20452"/>
    <cellStyle name="40% - Accent1 22 76" xfId="20453"/>
    <cellStyle name="40% - Accent1 22 77" xfId="20454"/>
    <cellStyle name="40% - Accent1 22 78" xfId="20455"/>
    <cellStyle name="40% - Accent1 22 79" xfId="20456"/>
    <cellStyle name="40% - Accent1 22 8" xfId="20457"/>
    <cellStyle name="40% - Accent1 22 80" xfId="20458"/>
    <cellStyle name="40% - Accent1 22 81" xfId="20459"/>
    <cellStyle name="40% - Accent1 22 82" xfId="20460"/>
    <cellStyle name="40% - Accent1 22 83" xfId="20461"/>
    <cellStyle name="40% - Accent1 22 84" xfId="20462"/>
    <cellStyle name="40% - Accent1 22 85" xfId="20463"/>
    <cellStyle name="40% - Accent1 22 86" xfId="20464"/>
    <cellStyle name="40% - Accent1 22 87" xfId="20465"/>
    <cellStyle name="40% - Accent1 22 88" xfId="20466"/>
    <cellStyle name="40% - Accent1 22 89" xfId="20467"/>
    <cellStyle name="40% - Accent1 22 9" xfId="20468"/>
    <cellStyle name="40% - Accent1 22 90" xfId="20469"/>
    <cellStyle name="40% - Accent1 22 91" xfId="20470"/>
    <cellStyle name="40% - Accent1 22 92" xfId="20471"/>
    <cellStyle name="40% - Accent1 22 93" xfId="20472"/>
    <cellStyle name="40% - Accent1 22 94" xfId="20473"/>
    <cellStyle name="40% - Accent1 22 95" xfId="20474"/>
    <cellStyle name="40% - Accent1 22 96" xfId="20475"/>
    <cellStyle name="40% - Accent1 22 97" xfId="20476"/>
    <cellStyle name="40% - Accent1 22 98" xfId="20477"/>
    <cellStyle name="40% - Accent1 22 99" xfId="20478"/>
    <cellStyle name="40% - Accent1 23" xfId="20479"/>
    <cellStyle name="40% - Accent1 23 10" xfId="20480"/>
    <cellStyle name="40% - Accent1 23 100" xfId="20481"/>
    <cellStyle name="40% - Accent1 23 101" xfId="20482"/>
    <cellStyle name="40% - Accent1 23 102" xfId="20483"/>
    <cellStyle name="40% - Accent1 23 103" xfId="20484"/>
    <cellStyle name="40% - Accent1 23 104" xfId="20485"/>
    <cellStyle name="40% - Accent1 23 105" xfId="20486"/>
    <cellStyle name="40% - Accent1 23 106" xfId="20487"/>
    <cellStyle name="40% - Accent1 23 107" xfId="20488"/>
    <cellStyle name="40% - Accent1 23 108" xfId="20489"/>
    <cellStyle name="40% - Accent1 23 109" xfId="20490"/>
    <cellStyle name="40% - Accent1 23 11" xfId="20491"/>
    <cellStyle name="40% - Accent1 23 110" xfId="20492"/>
    <cellStyle name="40% - Accent1 23 111" xfId="20493"/>
    <cellStyle name="40% - Accent1 23 112" xfId="20494"/>
    <cellStyle name="40% - Accent1 23 113" xfId="20495"/>
    <cellStyle name="40% - Accent1 23 114" xfId="20496"/>
    <cellStyle name="40% - Accent1 23 115" xfId="20497"/>
    <cellStyle name="40% - Accent1 23 12" xfId="20498"/>
    <cellStyle name="40% - Accent1 23 13" xfId="20499"/>
    <cellStyle name="40% - Accent1 23 14" xfId="20500"/>
    <cellStyle name="40% - Accent1 23 15" xfId="20501"/>
    <cellStyle name="40% - Accent1 23 16" xfId="20502"/>
    <cellStyle name="40% - Accent1 23 17" xfId="20503"/>
    <cellStyle name="40% - Accent1 23 18" xfId="20504"/>
    <cellStyle name="40% - Accent1 23 19" xfId="20505"/>
    <cellStyle name="40% - Accent1 23 2" xfId="20506"/>
    <cellStyle name="40% - Accent1 23 20" xfId="20507"/>
    <cellStyle name="40% - Accent1 23 21" xfId="20508"/>
    <cellStyle name="40% - Accent1 23 22" xfId="20509"/>
    <cellStyle name="40% - Accent1 23 23" xfId="20510"/>
    <cellStyle name="40% - Accent1 23 24" xfId="20511"/>
    <cellStyle name="40% - Accent1 23 25" xfId="20512"/>
    <cellStyle name="40% - Accent1 23 26" xfId="20513"/>
    <cellStyle name="40% - Accent1 23 27" xfId="20514"/>
    <cellStyle name="40% - Accent1 23 28" xfId="20515"/>
    <cellStyle name="40% - Accent1 23 29" xfId="20516"/>
    <cellStyle name="40% - Accent1 23 3" xfId="20517"/>
    <cellStyle name="40% - Accent1 23 30" xfId="20518"/>
    <cellStyle name="40% - Accent1 23 31" xfId="20519"/>
    <cellStyle name="40% - Accent1 23 32" xfId="20520"/>
    <cellStyle name="40% - Accent1 23 33" xfId="20521"/>
    <cellStyle name="40% - Accent1 23 34" xfId="20522"/>
    <cellStyle name="40% - Accent1 23 35" xfId="20523"/>
    <cellStyle name="40% - Accent1 23 36" xfId="20524"/>
    <cellStyle name="40% - Accent1 23 37" xfId="20525"/>
    <cellStyle name="40% - Accent1 23 38" xfId="20526"/>
    <cellStyle name="40% - Accent1 23 39" xfId="20527"/>
    <cellStyle name="40% - Accent1 23 4" xfId="20528"/>
    <cellStyle name="40% - Accent1 23 40" xfId="20529"/>
    <cellStyle name="40% - Accent1 23 41" xfId="20530"/>
    <cellStyle name="40% - Accent1 23 42" xfId="20531"/>
    <cellStyle name="40% - Accent1 23 43" xfId="20532"/>
    <cellStyle name="40% - Accent1 23 44" xfId="20533"/>
    <cellStyle name="40% - Accent1 23 45" xfId="20534"/>
    <cellStyle name="40% - Accent1 23 46" xfId="20535"/>
    <cellStyle name="40% - Accent1 23 47" xfId="20536"/>
    <cellStyle name="40% - Accent1 23 48" xfId="20537"/>
    <cellStyle name="40% - Accent1 23 49" xfId="20538"/>
    <cellStyle name="40% - Accent1 23 5" xfId="20539"/>
    <cellStyle name="40% - Accent1 23 50" xfId="20540"/>
    <cellStyle name="40% - Accent1 23 51" xfId="20541"/>
    <cellStyle name="40% - Accent1 23 52" xfId="20542"/>
    <cellStyle name="40% - Accent1 23 53" xfId="20543"/>
    <cellStyle name="40% - Accent1 23 54" xfId="20544"/>
    <cellStyle name="40% - Accent1 23 55" xfId="20545"/>
    <cellStyle name="40% - Accent1 23 56" xfId="20546"/>
    <cellStyle name="40% - Accent1 23 57" xfId="20547"/>
    <cellStyle name="40% - Accent1 23 58" xfId="20548"/>
    <cellStyle name="40% - Accent1 23 59" xfId="20549"/>
    <cellStyle name="40% - Accent1 23 6" xfId="20550"/>
    <cellStyle name="40% - Accent1 23 60" xfId="20551"/>
    <cellStyle name="40% - Accent1 23 61" xfId="20552"/>
    <cellStyle name="40% - Accent1 23 62" xfId="20553"/>
    <cellStyle name="40% - Accent1 23 63" xfId="20554"/>
    <cellStyle name="40% - Accent1 23 64" xfId="20555"/>
    <cellStyle name="40% - Accent1 23 65" xfId="20556"/>
    <cellStyle name="40% - Accent1 23 66" xfId="20557"/>
    <cellStyle name="40% - Accent1 23 67" xfId="20558"/>
    <cellStyle name="40% - Accent1 23 68" xfId="20559"/>
    <cellStyle name="40% - Accent1 23 69" xfId="20560"/>
    <cellStyle name="40% - Accent1 23 7" xfId="20561"/>
    <cellStyle name="40% - Accent1 23 70" xfId="20562"/>
    <cellStyle name="40% - Accent1 23 71" xfId="20563"/>
    <cellStyle name="40% - Accent1 23 72" xfId="20564"/>
    <cellStyle name="40% - Accent1 23 73" xfId="20565"/>
    <cellStyle name="40% - Accent1 23 74" xfId="20566"/>
    <cellStyle name="40% - Accent1 23 75" xfId="20567"/>
    <cellStyle name="40% - Accent1 23 76" xfId="20568"/>
    <cellStyle name="40% - Accent1 23 77" xfId="20569"/>
    <cellStyle name="40% - Accent1 23 78" xfId="20570"/>
    <cellStyle name="40% - Accent1 23 79" xfId="20571"/>
    <cellStyle name="40% - Accent1 23 8" xfId="20572"/>
    <cellStyle name="40% - Accent1 23 80" xfId="20573"/>
    <cellStyle name="40% - Accent1 23 81" xfId="20574"/>
    <cellStyle name="40% - Accent1 23 82" xfId="20575"/>
    <cellStyle name="40% - Accent1 23 83" xfId="20576"/>
    <cellStyle name="40% - Accent1 23 84" xfId="20577"/>
    <cellStyle name="40% - Accent1 23 85" xfId="20578"/>
    <cellStyle name="40% - Accent1 23 86" xfId="20579"/>
    <cellStyle name="40% - Accent1 23 87" xfId="20580"/>
    <cellStyle name="40% - Accent1 23 88" xfId="20581"/>
    <cellStyle name="40% - Accent1 23 89" xfId="20582"/>
    <cellStyle name="40% - Accent1 23 9" xfId="20583"/>
    <cellStyle name="40% - Accent1 23 90" xfId="20584"/>
    <cellStyle name="40% - Accent1 23 91" xfId="20585"/>
    <cellStyle name="40% - Accent1 23 92" xfId="20586"/>
    <cellStyle name="40% - Accent1 23 93" xfId="20587"/>
    <cellStyle name="40% - Accent1 23 94" xfId="20588"/>
    <cellStyle name="40% - Accent1 23 95" xfId="20589"/>
    <cellStyle name="40% - Accent1 23 96" xfId="20590"/>
    <cellStyle name="40% - Accent1 23 97" xfId="20591"/>
    <cellStyle name="40% - Accent1 23 98" xfId="20592"/>
    <cellStyle name="40% - Accent1 23 99" xfId="20593"/>
    <cellStyle name="40% - Accent1 24" xfId="20594"/>
    <cellStyle name="40% - Accent1 25" xfId="20595"/>
    <cellStyle name="40% - Accent1 26" xfId="20596"/>
    <cellStyle name="40% - Accent1 27" xfId="20597"/>
    <cellStyle name="40% - Accent1 28" xfId="20598"/>
    <cellStyle name="40% - Accent1 29" xfId="20599"/>
    <cellStyle name="40% - Accent1 3" xfId="88"/>
    <cellStyle name="40% - Accent1 3 10" xfId="20600"/>
    <cellStyle name="40% - Accent1 3 100" xfId="20601"/>
    <cellStyle name="40% - Accent1 3 101" xfId="20602"/>
    <cellStyle name="40% - Accent1 3 102" xfId="20603"/>
    <cellStyle name="40% - Accent1 3 103" xfId="20604"/>
    <cellStyle name="40% - Accent1 3 104" xfId="20605"/>
    <cellStyle name="40% - Accent1 3 105" xfId="20606"/>
    <cellStyle name="40% - Accent1 3 106" xfId="20607"/>
    <cellStyle name="40% - Accent1 3 107" xfId="20608"/>
    <cellStyle name="40% - Accent1 3 108" xfId="20609"/>
    <cellStyle name="40% - Accent1 3 109" xfId="20610"/>
    <cellStyle name="40% - Accent1 3 11" xfId="20611"/>
    <cellStyle name="40% - Accent1 3 110" xfId="20612"/>
    <cellStyle name="40% - Accent1 3 111" xfId="20613"/>
    <cellStyle name="40% - Accent1 3 112" xfId="20614"/>
    <cellStyle name="40% - Accent1 3 113" xfId="20615"/>
    <cellStyle name="40% - Accent1 3 114" xfId="20616"/>
    <cellStyle name="40% - Accent1 3 115" xfId="20617"/>
    <cellStyle name="40% - Accent1 3 12" xfId="20618"/>
    <cellStyle name="40% - Accent1 3 13" xfId="20619"/>
    <cellStyle name="40% - Accent1 3 14" xfId="20620"/>
    <cellStyle name="40% - Accent1 3 15" xfId="20621"/>
    <cellStyle name="40% - Accent1 3 16" xfId="20622"/>
    <cellStyle name="40% - Accent1 3 17" xfId="20623"/>
    <cellStyle name="40% - Accent1 3 18" xfId="20624"/>
    <cellStyle name="40% - Accent1 3 19" xfId="20625"/>
    <cellStyle name="40% - Accent1 3 2" xfId="20626"/>
    <cellStyle name="40% - Accent1 3 20" xfId="20627"/>
    <cellStyle name="40% - Accent1 3 21" xfId="20628"/>
    <cellStyle name="40% - Accent1 3 22" xfId="20629"/>
    <cellStyle name="40% - Accent1 3 23" xfId="20630"/>
    <cellStyle name="40% - Accent1 3 24" xfId="20631"/>
    <cellStyle name="40% - Accent1 3 25" xfId="20632"/>
    <cellStyle name="40% - Accent1 3 26" xfId="20633"/>
    <cellStyle name="40% - Accent1 3 27" xfId="20634"/>
    <cellStyle name="40% - Accent1 3 28" xfId="20635"/>
    <cellStyle name="40% - Accent1 3 29" xfId="20636"/>
    <cellStyle name="40% - Accent1 3 3" xfId="20637"/>
    <cellStyle name="40% - Accent1 3 30" xfId="20638"/>
    <cellStyle name="40% - Accent1 3 31" xfId="20639"/>
    <cellStyle name="40% - Accent1 3 32" xfId="20640"/>
    <cellStyle name="40% - Accent1 3 33" xfId="20641"/>
    <cellStyle name="40% - Accent1 3 34" xfId="20642"/>
    <cellStyle name="40% - Accent1 3 35" xfId="20643"/>
    <cellStyle name="40% - Accent1 3 36" xfId="20644"/>
    <cellStyle name="40% - Accent1 3 37" xfId="20645"/>
    <cellStyle name="40% - Accent1 3 38" xfId="20646"/>
    <cellStyle name="40% - Accent1 3 39" xfId="20647"/>
    <cellStyle name="40% - Accent1 3 4" xfId="20648"/>
    <cellStyle name="40% - Accent1 3 40" xfId="20649"/>
    <cellStyle name="40% - Accent1 3 41" xfId="20650"/>
    <cellStyle name="40% - Accent1 3 42" xfId="20651"/>
    <cellStyle name="40% - Accent1 3 43" xfId="20652"/>
    <cellStyle name="40% - Accent1 3 44" xfId="20653"/>
    <cellStyle name="40% - Accent1 3 45" xfId="20654"/>
    <cellStyle name="40% - Accent1 3 46" xfId="20655"/>
    <cellStyle name="40% - Accent1 3 47" xfId="20656"/>
    <cellStyle name="40% - Accent1 3 48" xfId="20657"/>
    <cellStyle name="40% - Accent1 3 49" xfId="20658"/>
    <cellStyle name="40% - Accent1 3 5" xfId="20659"/>
    <cellStyle name="40% - Accent1 3 50" xfId="20660"/>
    <cellStyle name="40% - Accent1 3 51" xfId="20661"/>
    <cellStyle name="40% - Accent1 3 52" xfId="20662"/>
    <cellStyle name="40% - Accent1 3 53" xfId="20663"/>
    <cellStyle name="40% - Accent1 3 54" xfId="20664"/>
    <cellStyle name="40% - Accent1 3 55" xfId="20665"/>
    <cellStyle name="40% - Accent1 3 56" xfId="20666"/>
    <cellStyle name="40% - Accent1 3 57" xfId="20667"/>
    <cellStyle name="40% - Accent1 3 58" xfId="20668"/>
    <cellStyle name="40% - Accent1 3 59" xfId="20669"/>
    <cellStyle name="40% - Accent1 3 6" xfId="20670"/>
    <cellStyle name="40% - Accent1 3 60" xfId="20671"/>
    <cellStyle name="40% - Accent1 3 61" xfId="20672"/>
    <cellStyle name="40% - Accent1 3 62" xfId="20673"/>
    <cellStyle name="40% - Accent1 3 63" xfId="20674"/>
    <cellStyle name="40% - Accent1 3 64" xfId="20675"/>
    <cellStyle name="40% - Accent1 3 65" xfId="20676"/>
    <cellStyle name="40% - Accent1 3 66" xfId="20677"/>
    <cellStyle name="40% - Accent1 3 67" xfId="20678"/>
    <cellStyle name="40% - Accent1 3 68" xfId="20679"/>
    <cellStyle name="40% - Accent1 3 69" xfId="20680"/>
    <cellStyle name="40% - Accent1 3 7" xfId="20681"/>
    <cellStyle name="40% - Accent1 3 70" xfId="20682"/>
    <cellStyle name="40% - Accent1 3 71" xfId="20683"/>
    <cellStyle name="40% - Accent1 3 72" xfId="20684"/>
    <cellStyle name="40% - Accent1 3 73" xfId="20685"/>
    <cellStyle name="40% - Accent1 3 74" xfId="20686"/>
    <cellStyle name="40% - Accent1 3 75" xfId="20687"/>
    <cellStyle name="40% - Accent1 3 76" xfId="20688"/>
    <cellStyle name="40% - Accent1 3 77" xfId="20689"/>
    <cellStyle name="40% - Accent1 3 78" xfId="20690"/>
    <cellStyle name="40% - Accent1 3 79" xfId="20691"/>
    <cellStyle name="40% - Accent1 3 8" xfId="20692"/>
    <cellStyle name="40% - Accent1 3 80" xfId="20693"/>
    <cellStyle name="40% - Accent1 3 81" xfId="20694"/>
    <cellStyle name="40% - Accent1 3 82" xfId="20695"/>
    <cellStyle name="40% - Accent1 3 83" xfId="20696"/>
    <cellStyle name="40% - Accent1 3 84" xfId="20697"/>
    <cellStyle name="40% - Accent1 3 85" xfId="20698"/>
    <cellStyle name="40% - Accent1 3 86" xfId="20699"/>
    <cellStyle name="40% - Accent1 3 87" xfId="20700"/>
    <cellStyle name="40% - Accent1 3 88" xfId="20701"/>
    <cellStyle name="40% - Accent1 3 89" xfId="20702"/>
    <cellStyle name="40% - Accent1 3 9" xfId="20703"/>
    <cellStyle name="40% - Accent1 3 90" xfId="20704"/>
    <cellStyle name="40% - Accent1 3 91" xfId="20705"/>
    <cellStyle name="40% - Accent1 3 92" xfId="20706"/>
    <cellStyle name="40% - Accent1 3 93" xfId="20707"/>
    <cellStyle name="40% - Accent1 3 94" xfId="20708"/>
    <cellStyle name="40% - Accent1 3 95" xfId="20709"/>
    <cellStyle name="40% - Accent1 3 96" xfId="20710"/>
    <cellStyle name="40% - Accent1 3 97" xfId="20711"/>
    <cellStyle name="40% - Accent1 3 98" xfId="20712"/>
    <cellStyle name="40% - Accent1 3 99" xfId="20713"/>
    <cellStyle name="40% - Accent1 30" xfId="20714"/>
    <cellStyle name="40% - Accent1 31" xfId="20715"/>
    <cellStyle name="40% - Accent1 32" xfId="20716"/>
    <cellStyle name="40% - Accent1 33" xfId="20717"/>
    <cellStyle name="40% - Accent1 34" xfId="20718"/>
    <cellStyle name="40% - Accent1 35" xfId="20719"/>
    <cellStyle name="40% - Accent1 36" xfId="20720"/>
    <cellStyle name="40% - Accent1 37" xfId="20721"/>
    <cellStyle name="40% - Accent1 38" xfId="20722"/>
    <cellStyle name="40% - Accent1 39" xfId="20723"/>
    <cellStyle name="40% - Accent1 4" xfId="89"/>
    <cellStyle name="40% - Accent1 4 10" xfId="20724"/>
    <cellStyle name="40% - Accent1 4 100" xfId="20725"/>
    <cellStyle name="40% - Accent1 4 101" xfId="20726"/>
    <cellStyle name="40% - Accent1 4 102" xfId="20727"/>
    <cellStyle name="40% - Accent1 4 103" xfId="20728"/>
    <cellStyle name="40% - Accent1 4 104" xfId="20729"/>
    <cellStyle name="40% - Accent1 4 105" xfId="20730"/>
    <cellStyle name="40% - Accent1 4 106" xfId="20731"/>
    <cellStyle name="40% - Accent1 4 107" xfId="20732"/>
    <cellStyle name="40% - Accent1 4 108" xfId="20733"/>
    <cellStyle name="40% - Accent1 4 109" xfId="20734"/>
    <cellStyle name="40% - Accent1 4 11" xfId="20735"/>
    <cellStyle name="40% - Accent1 4 110" xfId="20736"/>
    <cellStyle name="40% - Accent1 4 111" xfId="20737"/>
    <cellStyle name="40% - Accent1 4 112" xfId="20738"/>
    <cellStyle name="40% - Accent1 4 113" xfId="20739"/>
    <cellStyle name="40% - Accent1 4 114" xfId="20740"/>
    <cellStyle name="40% - Accent1 4 115" xfId="20741"/>
    <cellStyle name="40% - Accent1 4 12" xfId="20742"/>
    <cellStyle name="40% - Accent1 4 13" xfId="20743"/>
    <cellStyle name="40% - Accent1 4 14" xfId="20744"/>
    <cellStyle name="40% - Accent1 4 15" xfId="20745"/>
    <cellStyle name="40% - Accent1 4 16" xfId="20746"/>
    <cellStyle name="40% - Accent1 4 17" xfId="20747"/>
    <cellStyle name="40% - Accent1 4 18" xfId="20748"/>
    <cellStyle name="40% - Accent1 4 19" xfId="20749"/>
    <cellStyle name="40% - Accent1 4 2" xfId="20750"/>
    <cellStyle name="40% - Accent1 4 20" xfId="20751"/>
    <cellStyle name="40% - Accent1 4 21" xfId="20752"/>
    <cellStyle name="40% - Accent1 4 22" xfId="20753"/>
    <cellStyle name="40% - Accent1 4 23" xfId="20754"/>
    <cellStyle name="40% - Accent1 4 24" xfId="20755"/>
    <cellStyle name="40% - Accent1 4 25" xfId="20756"/>
    <cellStyle name="40% - Accent1 4 26" xfId="20757"/>
    <cellStyle name="40% - Accent1 4 27" xfId="20758"/>
    <cellStyle name="40% - Accent1 4 28" xfId="20759"/>
    <cellStyle name="40% - Accent1 4 29" xfId="20760"/>
    <cellStyle name="40% - Accent1 4 3" xfId="20761"/>
    <cellStyle name="40% - Accent1 4 30" xfId="20762"/>
    <cellStyle name="40% - Accent1 4 31" xfId="20763"/>
    <cellStyle name="40% - Accent1 4 32" xfId="20764"/>
    <cellStyle name="40% - Accent1 4 33" xfId="20765"/>
    <cellStyle name="40% - Accent1 4 34" xfId="20766"/>
    <cellStyle name="40% - Accent1 4 35" xfId="20767"/>
    <cellStyle name="40% - Accent1 4 36" xfId="20768"/>
    <cellStyle name="40% - Accent1 4 37" xfId="20769"/>
    <cellStyle name="40% - Accent1 4 38" xfId="20770"/>
    <cellStyle name="40% - Accent1 4 39" xfId="20771"/>
    <cellStyle name="40% - Accent1 4 4" xfId="20772"/>
    <cellStyle name="40% - Accent1 4 40" xfId="20773"/>
    <cellStyle name="40% - Accent1 4 41" xfId="20774"/>
    <cellStyle name="40% - Accent1 4 42" xfId="20775"/>
    <cellStyle name="40% - Accent1 4 43" xfId="20776"/>
    <cellStyle name="40% - Accent1 4 44" xfId="20777"/>
    <cellStyle name="40% - Accent1 4 45" xfId="20778"/>
    <cellStyle name="40% - Accent1 4 46" xfId="20779"/>
    <cellStyle name="40% - Accent1 4 47" xfId="20780"/>
    <cellStyle name="40% - Accent1 4 48" xfId="20781"/>
    <cellStyle name="40% - Accent1 4 49" xfId="20782"/>
    <cellStyle name="40% - Accent1 4 5" xfId="20783"/>
    <cellStyle name="40% - Accent1 4 50" xfId="20784"/>
    <cellStyle name="40% - Accent1 4 51" xfId="20785"/>
    <cellStyle name="40% - Accent1 4 52" xfId="20786"/>
    <cellStyle name="40% - Accent1 4 53" xfId="20787"/>
    <cellStyle name="40% - Accent1 4 54" xfId="20788"/>
    <cellStyle name="40% - Accent1 4 55" xfId="20789"/>
    <cellStyle name="40% - Accent1 4 56" xfId="20790"/>
    <cellStyle name="40% - Accent1 4 57" xfId="20791"/>
    <cellStyle name="40% - Accent1 4 58" xfId="20792"/>
    <cellStyle name="40% - Accent1 4 59" xfId="20793"/>
    <cellStyle name="40% - Accent1 4 6" xfId="20794"/>
    <cellStyle name="40% - Accent1 4 60" xfId="20795"/>
    <cellStyle name="40% - Accent1 4 61" xfId="20796"/>
    <cellStyle name="40% - Accent1 4 62" xfId="20797"/>
    <cellStyle name="40% - Accent1 4 63" xfId="20798"/>
    <cellStyle name="40% - Accent1 4 64" xfId="20799"/>
    <cellStyle name="40% - Accent1 4 65" xfId="20800"/>
    <cellStyle name="40% - Accent1 4 66" xfId="20801"/>
    <cellStyle name="40% - Accent1 4 67" xfId="20802"/>
    <cellStyle name="40% - Accent1 4 68" xfId="20803"/>
    <cellStyle name="40% - Accent1 4 69" xfId="20804"/>
    <cellStyle name="40% - Accent1 4 7" xfId="20805"/>
    <cellStyle name="40% - Accent1 4 70" xfId="20806"/>
    <cellStyle name="40% - Accent1 4 71" xfId="20807"/>
    <cellStyle name="40% - Accent1 4 72" xfId="20808"/>
    <cellStyle name="40% - Accent1 4 73" xfId="20809"/>
    <cellStyle name="40% - Accent1 4 74" xfId="20810"/>
    <cellStyle name="40% - Accent1 4 75" xfId="20811"/>
    <cellStyle name="40% - Accent1 4 76" xfId="20812"/>
    <cellStyle name="40% - Accent1 4 77" xfId="20813"/>
    <cellStyle name="40% - Accent1 4 78" xfId="20814"/>
    <cellStyle name="40% - Accent1 4 79" xfId="20815"/>
    <cellStyle name="40% - Accent1 4 8" xfId="20816"/>
    <cellStyle name="40% - Accent1 4 80" xfId="20817"/>
    <cellStyle name="40% - Accent1 4 81" xfId="20818"/>
    <cellStyle name="40% - Accent1 4 82" xfId="20819"/>
    <cellStyle name="40% - Accent1 4 83" xfId="20820"/>
    <cellStyle name="40% - Accent1 4 84" xfId="20821"/>
    <cellStyle name="40% - Accent1 4 85" xfId="20822"/>
    <cellStyle name="40% - Accent1 4 86" xfId="20823"/>
    <cellStyle name="40% - Accent1 4 87" xfId="20824"/>
    <cellStyle name="40% - Accent1 4 88" xfId="20825"/>
    <cellStyle name="40% - Accent1 4 89" xfId="20826"/>
    <cellStyle name="40% - Accent1 4 9" xfId="20827"/>
    <cellStyle name="40% - Accent1 4 90" xfId="20828"/>
    <cellStyle name="40% - Accent1 4 91" xfId="20829"/>
    <cellStyle name="40% - Accent1 4 92" xfId="20830"/>
    <cellStyle name="40% - Accent1 4 93" xfId="20831"/>
    <cellStyle name="40% - Accent1 4 94" xfId="20832"/>
    <cellStyle name="40% - Accent1 4 95" xfId="20833"/>
    <cellStyle name="40% - Accent1 4 96" xfId="20834"/>
    <cellStyle name="40% - Accent1 4 97" xfId="20835"/>
    <cellStyle name="40% - Accent1 4 98" xfId="20836"/>
    <cellStyle name="40% - Accent1 4 99" xfId="20837"/>
    <cellStyle name="40% - Accent1 40" xfId="20838"/>
    <cellStyle name="40% - Accent1 41" xfId="20839"/>
    <cellStyle name="40% - Accent1 42" xfId="20840"/>
    <cellStyle name="40% - Accent1 43" xfId="20841"/>
    <cellStyle name="40% - Accent1 44" xfId="20842"/>
    <cellStyle name="40% - Accent1 45" xfId="20843"/>
    <cellStyle name="40% - Accent1 46" xfId="20844"/>
    <cellStyle name="40% - Accent1 47" xfId="20845"/>
    <cellStyle name="40% - Accent1 48" xfId="20846"/>
    <cellStyle name="40% - Accent1 49" xfId="20847"/>
    <cellStyle name="40% - Accent1 5" xfId="90"/>
    <cellStyle name="40% - Accent1 5 10" xfId="20848"/>
    <cellStyle name="40% - Accent1 5 100" xfId="20849"/>
    <cellStyle name="40% - Accent1 5 101" xfId="20850"/>
    <cellStyle name="40% - Accent1 5 102" xfId="20851"/>
    <cellStyle name="40% - Accent1 5 103" xfId="20852"/>
    <cellStyle name="40% - Accent1 5 104" xfId="20853"/>
    <cellStyle name="40% - Accent1 5 105" xfId="20854"/>
    <cellStyle name="40% - Accent1 5 106" xfId="20855"/>
    <cellStyle name="40% - Accent1 5 107" xfId="20856"/>
    <cellStyle name="40% - Accent1 5 108" xfId="20857"/>
    <cellStyle name="40% - Accent1 5 109" xfId="20858"/>
    <cellStyle name="40% - Accent1 5 11" xfId="20859"/>
    <cellStyle name="40% - Accent1 5 110" xfId="20860"/>
    <cellStyle name="40% - Accent1 5 111" xfId="20861"/>
    <cellStyle name="40% - Accent1 5 112" xfId="20862"/>
    <cellStyle name="40% - Accent1 5 113" xfId="20863"/>
    <cellStyle name="40% - Accent1 5 114" xfId="20864"/>
    <cellStyle name="40% - Accent1 5 115" xfId="20865"/>
    <cellStyle name="40% - Accent1 5 12" xfId="20866"/>
    <cellStyle name="40% - Accent1 5 13" xfId="20867"/>
    <cellStyle name="40% - Accent1 5 14" xfId="20868"/>
    <cellStyle name="40% - Accent1 5 15" xfId="20869"/>
    <cellStyle name="40% - Accent1 5 16" xfId="20870"/>
    <cellStyle name="40% - Accent1 5 17" xfId="20871"/>
    <cellStyle name="40% - Accent1 5 18" xfId="20872"/>
    <cellStyle name="40% - Accent1 5 19" xfId="20873"/>
    <cellStyle name="40% - Accent1 5 2" xfId="20874"/>
    <cellStyle name="40% - Accent1 5 20" xfId="20875"/>
    <cellStyle name="40% - Accent1 5 21" xfId="20876"/>
    <cellStyle name="40% - Accent1 5 22" xfId="20877"/>
    <cellStyle name="40% - Accent1 5 23" xfId="20878"/>
    <cellStyle name="40% - Accent1 5 24" xfId="20879"/>
    <cellStyle name="40% - Accent1 5 25" xfId="20880"/>
    <cellStyle name="40% - Accent1 5 26" xfId="20881"/>
    <cellStyle name="40% - Accent1 5 27" xfId="20882"/>
    <cellStyle name="40% - Accent1 5 28" xfId="20883"/>
    <cellStyle name="40% - Accent1 5 29" xfId="20884"/>
    <cellStyle name="40% - Accent1 5 3" xfId="20885"/>
    <cellStyle name="40% - Accent1 5 30" xfId="20886"/>
    <cellStyle name="40% - Accent1 5 31" xfId="20887"/>
    <cellStyle name="40% - Accent1 5 32" xfId="20888"/>
    <cellStyle name="40% - Accent1 5 33" xfId="20889"/>
    <cellStyle name="40% - Accent1 5 34" xfId="20890"/>
    <cellStyle name="40% - Accent1 5 35" xfId="20891"/>
    <cellStyle name="40% - Accent1 5 36" xfId="20892"/>
    <cellStyle name="40% - Accent1 5 37" xfId="20893"/>
    <cellStyle name="40% - Accent1 5 38" xfId="20894"/>
    <cellStyle name="40% - Accent1 5 39" xfId="20895"/>
    <cellStyle name="40% - Accent1 5 4" xfId="20896"/>
    <cellStyle name="40% - Accent1 5 40" xfId="20897"/>
    <cellStyle name="40% - Accent1 5 41" xfId="20898"/>
    <cellStyle name="40% - Accent1 5 42" xfId="20899"/>
    <cellStyle name="40% - Accent1 5 43" xfId="20900"/>
    <cellStyle name="40% - Accent1 5 44" xfId="20901"/>
    <cellStyle name="40% - Accent1 5 45" xfId="20902"/>
    <cellStyle name="40% - Accent1 5 46" xfId="20903"/>
    <cellStyle name="40% - Accent1 5 47" xfId="20904"/>
    <cellStyle name="40% - Accent1 5 48" xfId="20905"/>
    <cellStyle name="40% - Accent1 5 49" xfId="20906"/>
    <cellStyle name="40% - Accent1 5 5" xfId="20907"/>
    <cellStyle name="40% - Accent1 5 50" xfId="20908"/>
    <cellStyle name="40% - Accent1 5 51" xfId="20909"/>
    <cellStyle name="40% - Accent1 5 52" xfId="20910"/>
    <cellStyle name="40% - Accent1 5 53" xfId="20911"/>
    <cellStyle name="40% - Accent1 5 54" xfId="20912"/>
    <cellStyle name="40% - Accent1 5 55" xfId="20913"/>
    <cellStyle name="40% - Accent1 5 56" xfId="20914"/>
    <cellStyle name="40% - Accent1 5 57" xfId="20915"/>
    <cellStyle name="40% - Accent1 5 58" xfId="20916"/>
    <cellStyle name="40% - Accent1 5 59" xfId="20917"/>
    <cellStyle name="40% - Accent1 5 6" xfId="20918"/>
    <cellStyle name="40% - Accent1 5 60" xfId="20919"/>
    <cellStyle name="40% - Accent1 5 61" xfId="20920"/>
    <cellStyle name="40% - Accent1 5 62" xfId="20921"/>
    <cellStyle name="40% - Accent1 5 63" xfId="20922"/>
    <cellStyle name="40% - Accent1 5 64" xfId="20923"/>
    <cellStyle name="40% - Accent1 5 65" xfId="20924"/>
    <cellStyle name="40% - Accent1 5 66" xfId="20925"/>
    <cellStyle name="40% - Accent1 5 67" xfId="20926"/>
    <cellStyle name="40% - Accent1 5 68" xfId="20927"/>
    <cellStyle name="40% - Accent1 5 69" xfId="20928"/>
    <cellStyle name="40% - Accent1 5 7" xfId="20929"/>
    <cellStyle name="40% - Accent1 5 70" xfId="20930"/>
    <cellStyle name="40% - Accent1 5 71" xfId="20931"/>
    <cellStyle name="40% - Accent1 5 72" xfId="20932"/>
    <cellStyle name="40% - Accent1 5 73" xfId="20933"/>
    <cellStyle name="40% - Accent1 5 74" xfId="20934"/>
    <cellStyle name="40% - Accent1 5 75" xfId="20935"/>
    <cellStyle name="40% - Accent1 5 76" xfId="20936"/>
    <cellStyle name="40% - Accent1 5 77" xfId="20937"/>
    <cellStyle name="40% - Accent1 5 78" xfId="20938"/>
    <cellStyle name="40% - Accent1 5 79" xfId="20939"/>
    <cellStyle name="40% - Accent1 5 8" xfId="20940"/>
    <cellStyle name="40% - Accent1 5 80" xfId="20941"/>
    <cellStyle name="40% - Accent1 5 81" xfId="20942"/>
    <cellStyle name="40% - Accent1 5 82" xfId="20943"/>
    <cellStyle name="40% - Accent1 5 83" xfId="20944"/>
    <cellStyle name="40% - Accent1 5 84" xfId="20945"/>
    <cellStyle name="40% - Accent1 5 85" xfId="20946"/>
    <cellStyle name="40% - Accent1 5 86" xfId="20947"/>
    <cellStyle name="40% - Accent1 5 87" xfId="20948"/>
    <cellStyle name="40% - Accent1 5 88" xfId="20949"/>
    <cellStyle name="40% - Accent1 5 89" xfId="20950"/>
    <cellStyle name="40% - Accent1 5 9" xfId="20951"/>
    <cellStyle name="40% - Accent1 5 90" xfId="20952"/>
    <cellStyle name="40% - Accent1 5 91" xfId="20953"/>
    <cellStyle name="40% - Accent1 5 92" xfId="20954"/>
    <cellStyle name="40% - Accent1 5 93" xfId="20955"/>
    <cellStyle name="40% - Accent1 5 94" xfId="20956"/>
    <cellStyle name="40% - Accent1 5 95" xfId="20957"/>
    <cellStyle name="40% - Accent1 5 96" xfId="20958"/>
    <cellStyle name="40% - Accent1 5 97" xfId="20959"/>
    <cellStyle name="40% - Accent1 5 98" xfId="20960"/>
    <cellStyle name="40% - Accent1 5 99" xfId="20961"/>
    <cellStyle name="40% - Accent1 50" xfId="20962"/>
    <cellStyle name="40% - Accent1 51" xfId="20963"/>
    <cellStyle name="40% - Accent1 52" xfId="20964"/>
    <cellStyle name="40% - Accent1 53" xfId="20965"/>
    <cellStyle name="40% - Accent1 54" xfId="20966"/>
    <cellStyle name="40% - Accent1 55" xfId="20967"/>
    <cellStyle name="40% - Accent1 56" xfId="20968"/>
    <cellStyle name="40% - Accent1 57" xfId="20969"/>
    <cellStyle name="40% - Accent1 58" xfId="20970"/>
    <cellStyle name="40% - Accent1 59" xfId="20971"/>
    <cellStyle name="40% - Accent1 6" xfId="91"/>
    <cellStyle name="40% - Accent1 6 10" xfId="20972"/>
    <cellStyle name="40% - Accent1 6 100" xfId="20973"/>
    <cellStyle name="40% - Accent1 6 101" xfId="20974"/>
    <cellStyle name="40% - Accent1 6 102" xfId="20975"/>
    <cellStyle name="40% - Accent1 6 103" xfId="20976"/>
    <cellStyle name="40% - Accent1 6 104" xfId="20977"/>
    <cellStyle name="40% - Accent1 6 105" xfId="20978"/>
    <cellStyle name="40% - Accent1 6 106" xfId="20979"/>
    <cellStyle name="40% - Accent1 6 107" xfId="20980"/>
    <cellStyle name="40% - Accent1 6 108" xfId="20981"/>
    <cellStyle name="40% - Accent1 6 109" xfId="20982"/>
    <cellStyle name="40% - Accent1 6 11" xfId="20983"/>
    <cellStyle name="40% - Accent1 6 110" xfId="20984"/>
    <cellStyle name="40% - Accent1 6 111" xfId="20985"/>
    <cellStyle name="40% - Accent1 6 112" xfId="20986"/>
    <cellStyle name="40% - Accent1 6 113" xfId="20987"/>
    <cellStyle name="40% - Accent1 6 114" xfId="20988"/>
    <cellStyle name="40% - Accent1 6 115" xfId="20989"/>
    <cellStyle name="40% - Accent1 6 12" xfId="20990"/>
    <cellStyle name="40% - Accent1 6 13" xfId="20991"/>
    <cellStyle name="40% - Accent1 6 14" xfId="20992"/>
    <cellStyle name="40% - Accent1 6 15" xfId="20993"/>
    <cellStyle name="40% - Accent1 6 16" xfId="20994"/>
    <cellStyle name="40% - Accent1 6 17" xfId="20995"/>
    <cellStyle name="40% - Accent1 6 18" xfId="20996"/>
    <cellStyle name="40% - Accent1 6 19" xfId="20997"/>
    <cellStyle name="40% - Accent1 6 2" xfId="20998"/>
    <cellStyle name="40% - Accent1 6 20" xfId="20999"/>
    <cellStyle name="40% - Accent1 6 21" xfId="21000"/>
    <cellStyle name="40% - Accent1 6 22" xfId="21001"/>
    <cellStyle name="40% - Accent1 6 23" xfId="21002"/>
    <cellStyle name="40% - Accent1 6 24" xfId="21003"/>
    <cellStyle name="40% - Accent1 6 25" xfId="21004"/>
    <cellStyle name="40% - Accent1 6 26" xfId="21005"/>
    <cellStyle name="40% - Accent1 6 27" xfId="21006"/>
    <cellStyle name="40% - Accent1 6 28" xfId="21007"/>
    <cellStyle name="40% - Accent1 6 29" xfId="21008"/>
    <cellStyle name="40% - Accent1 6 3" xfId="21009"/>
    <cellStyle name="40% - Accent1 6 30" xfId="21010"/>
    <cellStyle name="40% - Accent1 6 31" xfId="21011"/>
    <cellStyle name="40% - Accent1 6 32" xfId="21012"/>
    <cellStyle name="40% - Accent1 6 33" xfId="21013"/>
    <cellStyle name="40% - Accent1 6 34" xfId="21014"/>
    <cellStyle name="40% - Accent1 6 35" xfId="21015"/>
    <cellStyle name="40% - Accent1 6 36" xfId="21016"/>
    <cellStyle name="40% - Accent1 6 37" xfId="21017"/>
    <cellStyle name="40% - Accent1 6 38" xfId="21018"/>
    <cellStyle name="40% - Accent1 6 39" xfId="21019"/>
    <cellStyle name="40% - Accent1 6 4" xfId="21020"/>
    <cellStyle name="40% - Accent1 6 40" xfId="21021"/>
    <cellStyle name="40% - Accent1 6 41" xfId="21022"/>
    <cellStyle name="40% - Accent1 6 42" xfId="21023"/>
    <cellStyle name="40% - Accent1 6 43" xfId="21024"/>
    <cellStyle name="40% - Accent1 6 44" xfId="21025"/>
    <cellStyle name="40% - Accent1 6 45" xfId="21026"/>
    <cellStyle name="40% - Accent1 6 46" xfId="21027"/>
    <cellStyle name="40% - Accent1 6 47" xfId="21028"/>
    <cellStyle name="40% - Accent1 6 48" xfId="21029"/>
    <cellStyle name="40% - Accent1 6 49" xfId="21030"/>
    <cellStyle name="40% - Accent1 6 5" xfId="21031"/>
    <cellStyle name="40% - Accent1 6 50" xfId="21032"/>
    <cellStyle name="40% - Accent1 6 51" xfId="21033"/>
    <cellStyle name="40% - Accent1 6 52" xfId="21034"/>
    <cellStyle name="40% - Accent1 6 53" xfId="21035"/>
    <cellStyle name="40% - Accent1 6 54" xfId="21036"/>
    <cellStyle name="40% - Accent1 6 55" xfId="21037"/>
    <cellStyle name="40% - Accent1 6 56" xfId="21038"/>
    <cellStyle name="40% - Accent1 6 57" xfId="21039"/>
    <cellStyle name="40% - Accent1 6 58" xfId="21040"/>
    <cellStyle name="40% - Accent1 6 59" xfId="21041"/>
    <cellStyle name="40% - Accent1 6 6" xfId="21042"/>
    <cellStyle name="40% - Accent1 6 60" xfId="21043"/>
    <cellStyle name="40% - Accent1 6 61" xfId="21044"/>
    <cellStyle name="40% - Accent1 6 62" xfId="21045"/>
    <cellStyle name="40% - Accent1 6 63" xfId="21046"/>
    <cellStyle name="40% - Accent1 6 64" xfId="21047"/>
    <cellStyle name="40% - Accent1 6 65" xfId="21048"/>
    <cellStyle name="40% - Accent1 6 66" xfId="21049"/>
    <cellStyle name="40% - Accent1 6 67" xfId="21050"/>
    <cellStyle name="40% - Accent1 6 68" xfId="21051"/>
    <cellStyle name="40% - Accent1 6 69" xfId="21052"/>
    <cellStyle name="40% - Accent1 6 7" xfId="21053"/>
    <cellStyle name="40% - Accent1 6 70" xfId="21054"/>
    <cellStyle name="40% - Accent1 6 71" xfId="21055"/>
    <cellStyle name="40% - Accent1 6 72" xfId="21056"/>
    <cellStyle name="40% - Accent1 6 73" xfId="21057"/>
    <cellStyle name="40% - Accent1 6 74" xfId="21058"/>
    <cellStyle name="40% - Accent1 6 75" xfId="21059"/>
    <cellStyle name="40% - Accent1 6 76" xfId="21060"/>
    <cellStyle name="40% - Accent1 6 77" xfId="21061"/>
    <cellStyle name="40% - Accent1 6 78" xfId="21062"/>
    <cellStyle name="40% - Accent1 6 79" xfId="21063"/>
    <cellStyle name="40% - Accent1 6 8" xfId="21064"/>
    <cellStyle name="40% - Accent1 6 80" xfId="21065"/>
    <cellStyle name="40% - Accent1 6 81" xfId="21066"/>
    <cellStyle name="40% - Accent1 6 82" xfId="21067"/>
    <cellStyle name="40% - Accent1 6 83" xfId="21068"/>
    <cellStyle name="40% - Accent1 6 84" xfId="21069"/>
    <cellStyle name="40% - Accent1 6 85" xfId="21070"/>
    <cellStyle name="40% - Accent1 6 86" xfId="21071"/>
    <cellStyle name="40% - Accent1 6 87" xfId="21072"/>
    <cellStyle name="40% - Accent1 6 88" xfId="21073"/>
    <cellStyle name="40% - Accent1 6 89" xfId="21074"/>
    <cellStyle name="40% - Accent1 6 9" xfId="21075"/>
    <cellStyle name="40% - Accent1 6 90" xfId="21076"/>
    <cellStyle name="40% - Accent1 6 91" xfId="21077"/>
    <cellStyle name="40% - Accent1 6 92" xfId="21078"/>
    <cellStyle name="40% - Accent1 6 93" xfId="21079"/>
    <cellStyle name="40% - Accent1 6 94" xfId="21080"/>
    <cellStyle name="40% - Accent1 6 95" xfId="21081"/>
    <cellStyle name="40% - Accent1 6 96" xfId="21082"/>
    <cellStyle name="40% - Accent1 6 97" xfId="21083"/>
    <cellStyle name="40% - Accent1 6 98" xfId="21084"/>
    <cellStyle name="40% - Accent1 6 99" xfId="21085"/>
    <cellStyle name="40% - Accent1 60" xfId="21086"/>
    <cellStyle name="40% - Accent1 61" xfId="21087"/>
    <cellStyle name="40% - Accent1 62" xfId="21088"/>
    <cellStyle name="40% - Accent1 63" xfId="21089"/>
    <cellStyle name="40% - Accent1 64" xfId="21090"/>
    <cellStyle name="40% - Accent1 65" xfId="21091"/>
    <cellStyle name="40% - Accent1 66" xfId="21092"/>
    <cellStyle name="40% - Accent1 67" xfId="21093"/>
    <cellStyle name="40% - Accent1 68" xfId="21094"/>
    <cellStyle name="40% - Accent1 69" xfId="21095"/>
    <cellStyle name="40% - Accent1 7" xfId="92"/>
    <cellStyle name="40% - Accent1 7 10" xfId="21096"/>
    <cellStyle name="40% - Accent1 7 100" xfId="21097"/>
    <cellStyle name="40% - Accent1 7 101" xfId="21098"/>
    <cellStyle name="40% - Accent1 7 102" xfId="21099"/>
    <cellStyle name="40% - Accent1 7 103" xfId="21100"/>
    <cellStyle name="40% - Accent1 7 104" xfId="21101"/>
    <cellStyle name="40% - Accent1 7 105" xfId="21102"/>
    <cellStyle name="40% - Accent1 7 106" xfId="21103"/>
    <cellStyle name="40% - Accent1 7 107" xfId="21104"/>
    <cellStyle name="40% - Accent1 7 108" xfId="21105"/>
    <cellStyle name="40% - Accent1 7 109" xfId="21106"/>
    <cellStyle name="40% - Accent1 7 11" xfId="21107"/>
    <cellStyle name="40% - Accent1 7 110" xfId="21108"/>
    <cellStyle name="40% - Accent1 7 111" xfId="21109"/>
    <cellStyle name="40% - Accent1 7 112" xfId="21110"/>
    <cellStyle name="40% - Accent1 7 113" xfId="21111"/>
    <cellStyle name="40% - Accent1 7 114" xfId="21112"/>
    <cellStyle name="40% - Accent1 7 115" xfId="21113"/>
    <cellStyle name="40% - Accent1 7 12" xfId="21114"/>
    <cellStyle name="40% - Accent1 7 13" xfId="21115"/>
    <cellStyle name="40% - Accent1 7 14" xfId="21116"/>
    <cellStyle name="40% - Accent1 7 15" xfId="21117"/>
    <cellStyle name="40% - Accent1 7 16" xfId="21118"/>
    <cellStyle name="40% - Accent1 7 17" xfId="21119"/>
    <cellStyle name="40% - Accent1 7 18" xfId="21120"/>
    <cellStyle name="40% - Accent1 7 19" xfId="21121"/>
    <cellStyle name="40% - Accent1 7 2" xfId="21122"/>
    <cellStyle name="40% - Accent1 7 20" xfId="21123"/>
    <cellStyle name="40% - Accent1 7 21" xfId="21124"/>
    <cellStyle name="40% - Accent1 7 22" xfId="21125"/>
    <cellStyle name="40% - Accent1 7 23" xfId="21126"/>
    <cellStyle name="40% - Accent1 7 24" xfId="21127"/>
    <cellStyle name="40% - Accent1 7 25" xfId="21128"/>
    <cellStyle name="40% - Accent1 7 26" xfId="21129"/>
    <cellStyle name="40% - Accent1 7 27" xfId="21130"/>
    <cellStyle name="40% - Accent1 7 28" xfId="21131"/>
    <cellStyle name="40% - Accent1 7 29" xfId="21132"/>
    <cellStyle name="40% - Accent1 7 3" xfId="21133"/>
    <cellStyle name="40% - Accent1 7 30" xfId="21134"/>
    <cellStyle name="40% - Accent1 7 31" xfId="21135"/>
    <cellStyle name="40% - Accent1 7 32" xfId="21136"/>
    <cellStyle name="40% - Accent1 7 33" xfId="21137"/>
    <cellStyle name="40% - Accent1 7 34" xfId="21138"/>
    <cellStyle name="40% - Accent1 7 35" xfId="21139"/>
    <cellStyle name="40% - Accent1 7 36" xfId="21140"/>
    <cellStyle name="40% - Accent1 7 37" xfId="21141"/>
    <cellStyle name="40% - Accent1 7 38" xfId="21142"/>
    <cellStyle name="40% - Accent1 7 39" xfId="21143"/>
    <cellStyle name="40% - Accent1 7 4" xfId="21144"/>
    <cellStyle name="40% - Accent1 7 40" xfId="21145"/>
    <cellStyle name="40% - Accent1 7 41" xfId="21146"/>
    <cellStyle name="40% - Accent1 7 42" xfId="21147"/>
    <cellStyle name="40% - Accent1 7 43" xfId="21148"/>
    <cellStyle name="40% - Accent1 7 44" xfId="21149"/>
    <cellStyle name="40% - Accent1 7 45" xfId="21150"/>
    <cellStyle name="40% - Accent1 7 46" xfId="21151"/>
    <cellStyle name="40% - Accent1 7 47" xfId="21152"/>
    <cellStyle name="40% - Accent1 7 48" xfId="21153"/>
    <cellStyle name="40% - Accent1 7 49" xfId="21154"/>
    <cellStyle name="40% - Accent1 7 5" xfId="21155"/>
    <cellStyle name="40% - Accent1 7 50" xfId="21156"/>
    <cellStyle name="40% - Accent1 7 51" xfId="21157"/>
    <cellStyle name="40% - Accent1 7 52" xfId="21158"/>
    <cellStyle name="40% - Accent1 7 53" xfId="21159"/>
    <cellStyle name="40% - Accent1 7 54" xfId="21160"/>
    <cellStyle name="40% - Accent1 7 55" xfId="21161"/>
    <cellStyle name="40% - Accent1 7 56" xfId="21162"/>
    <cellStyle name="40% - Accent1 7 57" xfId="21163"/>
    <cellStyle name="40% - Accent1 7 58" xfId="21164"/>
    <cellStyle name="40% - Accent1 7 59" xfId="21165"/>
    <cellStyle name="40% - Accent1 7 6" xfId="21166"/>
    <cellStyle name="40% - Accent1 7 60" xfId="21167"/>
    <cellStyle name="40% - Accent1 7 61" xfId="21168"/>
    <cellStyle name="40% - Accent1 7 62" xfId="21169"/>
    <cellStyle name="40% - Accent1 7 63" xfId="21170"/>
    <cellStyle name="40% - Accent1 7 64" xfId="21171"/>
    <cellStyle name="40% - Accent1 7 65" xfId="21172"/>
    <cellStyle name="40% - Accent1 7 66" xfId="21173"/>
    <cellStyle name="40% - Accent1 7 67" xfId="21174"/>
    <cellStyle name="40% - Accent1 7 68" xfId="21175"/>
    <cellStyle name="40% - Accent1 7 69" xfId="21176"/>
    <cellStyle name="40% - Accent1 7 7" xfId="21177"/>
    <cellStyle name="40% - Accent1 7 70" xfId="21178"/>
    <cellStyle name="40% - Accent1 7 71" xfId="21179"/>
    <cellStyle name="40% - Accent1 7 72" xfId="21180"/>
    <cellStyle name="40% - Accent1 7 73" xfId="21181"/>
    <cellStyle name="40% - Accent1 7 74" xfId="21182"/>
    <cellStyle name="40% - Accent1 7 75" xfId="21183"/>
    <cellStyle name="40% - Accent1 7 76" xfId="21184"/>
    <cellStyle name="40% - Accent1 7 77" xfId="21185"/>
    <cellStyle name="40% - Accent1 7 78" xfId="21186"/>
    <cellStyle name="40% - Accent1 7 79" xfId="21187"/>
    <cellStyle name="40% - Accent1 7 8" xfId="21188"/>
    <cellStyle name="40% - Accent1 7 80" xfId="21189"/>
    <cellStyle name="40% - Accent1 7 81" xfId="21190"/>
    <cellStyle name="40% - Accent1 7 82" xfId="21191"/>
    <cellStyle name="40% - Accent1 7 83" xfId="21192"/>
    <cellStyle name="40% - Accent1 7 84" xfId="21193"/>
    <cellStyle name="40% - Accent1 7 85" xfId="21194"/>
    <cellStyle name="40% - Accent1 7 86" xfId="21195"/>
    <cellStyle name="40% - Accent1 7 87" xfId="21196"/>
    <cellStyle name="40% - Accent1 7 88" xfId="21197"/>
    <cellStyle name="40% - Accent1 7 89" xfId="21198"/>
    <cellStyle name="40% - Accent1 7 9" xfId="21199"/>
    <cellStyle name="40% - Accent1 7 90" xfId="21200"/>
    <cellStyle name="40% - Accent1 7 91" xfId="21201"/>
    <cellStyle name="40% - Accent1 7 92" xfId="21202"/>
    <cellStyle name="40% - Accent1 7 93" xfId="21203"/>
    <cellStyle name="40% - Accent1 7 94" xfId="21204"/>
    <cellStyle name="40% - Accent1 7 95" xfId="21205"/>
    <cellStyle name="40% - Accent1 7 96" xfId="21206"/>
    <cellStyle name="40% - Accent1 7 97" xfId="21207"/>
    <cellStyle name="40% - Accent1 7 98" xfId="21208"/>
    <cellStyle name="40% - Accent1 7 99" xfId="21209"/>
    <cellStyle name="40% - Accent1 70" xfId="21210"/>
    <cellStyle name="40% - Accent1 71" xfId="21211"/>
    <cellStyle name="40% - Accent1 72" xfId="21212"/>
    <cellStyle name="40% - Accent1 73" xfId="21213"/>
    <cellStyle name="40% - Accent1 74" xfId="21214"/>
    <cellStyle name="40% - Accent1 75" xfId="21215"/>
    <cellStyle name="40% - Accent1 76" xfId="21216"/>
    <cellStyle name="40% - Accent1 77" xfId="21217"/>
    <cellStyle name="40% - Accent1 78" xfId="21218"/>
    <cellStyle name="40% - Accent1 79" xfId="21219"/>
    <cellStyle name="40% - Accent1 8" xfId="93"/>
    <cellStyle name="40% - Accent1 8 10" xfId="21220"/>
    <cellStyle name="40% - Accent1 8 100" xfId="21221"/>
    <cellStyle name="40% - Accent1 8 101" xfId="21222"/>
    <cellStyle name="40% - Accent1 8 102" xfId="21223"/>
    <cellStyle name="40% - Accent1 8 103" xfId="21224"/>
    <cellStyle name="40% - Accent1 8 104" xfId="21225"/>
    <cellStyle name="40% - Accent1 8 105" xfId="21226"/>
    <cellStyle name="40% - Accent1 8 106" xfId="21227"/>
    <cellStyle name="40% - Accent1 8 107" xfId="21228"/>
    <cellStyle name="40% - Accent1 8 108" xfId="21229"/>
    <cellStyle name="40% - Accent1 8 109" xfId="21230"/>
    <cellStyle name="40% - Accent1 8 11" xfId="21231"/>
    <cellStyle name="40% - Accent1 8 110" xfId="21232"/>
    <cellStyle name="40% - Accent1 8 111" xfId="21233"/>
    <cellStyle name="40% - Accent1 8 112" xfId="21234"/>
    <cellStyle name="40% - Accent1 8 113" xfId="21235"/>
    <cellStyle name="40% - Accent1 8 114" xfId="21236"/>
    <cellStyle name="40% - Accent1 8 115" xfId="21237"/>
    <cellStyle name="40% - Accent1 8 12" xfId="21238"/>
    <cellStyle name="40% - Accent1 8 13" xfId="21239"/>
    <cellStyle name="40% - Accent1 8 14" xfId="21240"/>
    <cellStyle name="40% - Accent1 8 15" xfId="21241"/>
    <cellStyle name="40% - Accent1 8 16" xfId="21242"/>
    <cellStyle name="40% - Accent1 8 17" xfId="21243"/>
    <cellStyle name="40% - Accent1 8 18" xfId="21244"/>
    <cellStyle name="40% - Accent1 8 19" xfId="21245"/>
    <cellStyle name="40% - Accent1 8 2" xfId="21246"/>
    <cellStyle name="40% - Accent1 8 20" xfId="21247"/>
    <cellStyle name="40% - Accent1 8 21" xfId="21248"/>
    <cellStyle name="40% - Accent1 8 22" xfId="21249"/>
    <cellStyle name="40% - Accent1 8 23" xfId="21250"/>
    <cellStyle name="40% - Accent1 8 24" xfId="21251"/>
    <cellStyle name="40% - Accent1 8 25" xfId="21252"/>
    <cellStyle name="40% - Accent1 8 26" xfId="21253"/>
    <cellStyle name="40% - Accent1 8 27" xfId="21254"/>
    <cellStyle name="40% - Accent1 8 28" xfId="21255"/>
    <cellStyle name="40% - Accent1 8 29" xfId="21256"/>
    <cellStyle name="40% - Accent1 8 3" xfId="21257"/>
    <cellStyle name="40% - Accent1 8 30" xfId="21258"/>
    <cellStyle name="40% - Accent1 8 31" xfId="21259"/>
    <cellStyle name="40% - Accent1 8 32" xfId="21260"/>
    <cellStyle name="40% - Accent1 8 33" xfId="21261"/>
    <cellStyle name="40% - Accent1 8 34" xfId="21262"/>
    <cellStyle name="40% - Accent1 8 35" xfId="21263"/>
    <cellStyle name="40% - Accent1 8 36" xfId="21264"/>
    <cellStyle name="40% - Accent1 8 37" xfId="21265"/>
    <cellStyle name="40% - Accent1 8 38" xfId="21266"/>
    <cellStyle name="40% - Accent1 8 39" xfId="21267"/>
    <cellStyle name="40% - Accent1 8 4" xfId="21268"/>
    <cellStyle name="40% - Accent1 8 40" xfId="21269"/>
    <cellStyle name="40% - Accent1 8 41" xfId="21270"/>
    <cellStyle name="40% - Accent1 8 42" xfId="21271"/>
    <cellStyle name="40% - Accent1 8 43" xfId="21272"/>
    <cellStyle name="40% - Accent1 8 44" xfId="21273"/>
    <cellStyle name="40% - Accent1 8 45" xfId="21274"/>
    <cellStyle name="40% - Accent1 8 46" xfId="21275"/>
    <cellStyle name="40% - Accent1 8 47" xfId="21276"/>
    <cellStyle name="40% - Accent1 8 48" xfId="21277"/>
    <cellStyle name="40% - Accent1 8 49" xfId="21278"/>
    <cellStyle name="40% - Accent1 8 5" xfId="21279"/>
    <cellStyle name="40% - Accent1 8 50" xfId="21280"/>
    <cellStyle name="40% - Accent1 8 51" xfId="21281"/>
    <cellStyle name="40% - Accent1 8 52" xfId="21282"/>
    <cellStyle name="40% - Accent1 8 53" xfId="21283"/>
    <cellStyle name="40% - Accent1 8 54" xfId="21284"/>
    <cellStyle name="40% - Accent1 8 55" xfId="21285"/>
    <cellStyle name="40% - Accent1 8 56" xfId="21286"/>
    <cellStyle name="40% - Accent1 8 57" xfId="21287"/>
    <cellStyle name="40% - Accent1 8 58" xfId="21288"/>
    <cellStyle name="40% - Accent1 8 59" xfId="21289"/>
    <cellStyle name="40% - Accent1 8 6" xfId="21290"/>
    <cellStyle name="40% - Accent1 8 60" xfId="21291"/>
    <cellStyle name="40% - Accent1 8 61" xfId="21292"/>
    <cellStyle name="40% - Accent1 8 62" xfId="21293"/>
    <cellStyle name="40% - Accent1 8 63" xfId="21294"/>
    <cellStyle name="40% - Accent1 8 64" xfId="21295"/>
    <cellStyle name="40% - Accent1 8 65" xfId="21296"/>
    <cellStyle name="40% - Accent1 8 66" xfId="21297"/>
    <cellStyle name="40% - Accent1 8 67" xfId="21298"/>
    <cellStyle name="40% - Accent1 8 68" xfId="21299"/>
    <cellStyle name="40% - Accent1 8 69" xfId="21300"/>
    <cellStyle name="40% - Accent1 8 7" xfId="21301"/>
    <cellStyle name="40% - Accent1 8 70" xfId="21302"/>
    <cellStyle name="40% - Accent1 8 71" xfId="21303"/>
    <cellStyle name="40% - Accent1 8 72" xfId="21304"/>
    <cellStyle name="40% - Accent1 8 73" xfId="21305"/>
    <cellStyle name="40% - Accent1 8 74" xfId="21306"/>
    <cellStyle name="40% - Accent1 8 75" xfId="21307"/>
    <cellStyle name="40% - Accent1 8 76" xfId="21308"/>
    <cellStyle name="40% - Accent1 8 77" xfId="21309"/>
    <cellStyle name="40% - Accent1 8 78" xfId="21310"/>
    <cellStyle name="40% - Accent1 8 79" xfId="21311"/>
    <cellStyle name="40% - Accent1 8 8" xfId="21312"/>
    <cellStyle name="40% - Accent1 8 80" xfId="21313"/>
    <cellStyle name="40% - Accent1 8 81" xfId="21314"/>
    <cellStyle name="40% - Accent1 8 82" xfId="21315"/>
    <cellStyle name="40% - Accent1 8 83" xfId="21316"/>
    <cellStyle name="40% - Accent1 8 84" xfId="21317"/>
    <cellStyle name="40% - Accent1 8 85" xfId="21318"/>
    <cellStyle name="40% - Accent1 8 86" xfId="21319"/>
    <cellStyle name="40% - Accent1 8 87" xfId="21320"/>
    <cellStyle name="40% - Accent1 8 88" xfId="21321"/>
    <cellStyle name="40% - Accent1 8 89" xfId="21322"/>
    <cellStyle name="40% - Accent1 8 9" xfId="21323"/>
    <cellStyle name="40% - Accent1 8 90" xfId="21324"/>
    <cellStyle name="40% - Accent1 8 91" xfId="21325"/>
    <cellStyle name="40% - Accent1 8 92" xfId="21326"/>
    <cellStyle name="40% - Accent1 8 93" xfId="21327"/>
    <cellStyle name="40% - Accent1 8 94" xfId="21328"/>
    <cellStyle name="40% - Accent1 8 95" xfId="21329"/>
    <cellStyle name="40% - Accent1 8 96" xfId="21330"/>
    <cellStyle name="40% - Accent1 8 97" xfId="21331"/>
    <cellStyle name="40% - Accent1 8 98" xfId="21332"/>
    <cellStyle name="40% - Accent1 8 99" xfId="21333"/>
    <cellStyle name="40% - Accent1 80" xfId="21334"/>
    <cellStyle name="40% - Accent1 81" xfId="21335"/>
    <cellStyle name="40% - Accent1 82" xfId="21336"/>
    <cellStyle name="40% - Accent1 83" xfId="21337"/>
    <cellStyle name="40% - Accent1 84" xfId="21338"/>
    <cellStyle name="40% - Accent1 85" xfId="21339"/>
    <cellStyle name="40% - Accent1 86" xfId="21340"/>
    <cellStyle name="40% - Accent1 87" xfId="21341"/>
    <cellStyle name="40% - Accent1 88" xfId="21342"/>
    <cellStyle name="40% - Accent1 89" xfId="21343"/>
    <cellStyle name="40% - Accent1 9" xfId="21344"/>
    <cellStyle name="40% - Accent1 9 10" xfId="21345"/>
    <cellStyle name="40% - Accent1 9 100" xfId="21346"/>
    <cellStyle name="40% - Accent1 9 101" xfId="21347"/>
    <cellStyle name="40% - Accent1 9 102" xfId="21348"/>
    <cellStyle name="40% - Accent1 9 103" xfId="21349"/>
    <cellStyle name="40% - Accent1 9 104" xfId="21350"/>
    <cellStyle name="40% - Accent1 9 105" xfId="21351"/>
    <cellStyle name="40% - Accent1 9 106" xfId="21352"/>
    <cellStyle name="40% - Accent1 9 107" xfId="21353"/>
    <cellStyle name="40% - Accent1 9 108" xfId="21354"/>
    <cellStyle name="40% - Accent1 9 109" xfId="21355"/>
    <cellStyle name="40% - Accent1 9 11" xfId="21356"/>
    <cellStyle name="40% - Accent1 9 110" xfId="21357"/>
    <cellStyle name="40% - Accent1 9 111" xfId="21358"/>
    <cellStyle name="40% - Accent1 9 112" xfId="21359"/>
    <cellStyle name="40% - Accent1 9 113" xfId="21360"/>
    <cellStyle name="40% - Accent1 9 114" xfId="21361"/>
    <cellStyle name="40% - Accent1 9 115" xfId="21362"/>
    <cellStyle name="40% - Accent1 9 12" xfId="21363"/>
    <cellStyle name="40% - Accent1 9 13" xfId="21364"/>
    <cellStyle name="40% - Accent1 9 14" xfId="21365"/>
    <cellStyle name="40% - Accent1 9 15" xfId="21366"/>
    <cellStyle name="40% - Accent1 9 16" xfId="21367"/>
    <cellStyle name="40% - Accent1 9 17" xfId="21368"/>
    <cellStyle name="40% - Accent1 9 18" xfId="21369"/>
    <cellStyle name="40% - Accent1 9 19" xfId="21370"/>
    <cellStyle name="40% - Accent1 9 2" xfId="21371"/>
    <cellStyle name="40% - Accent1 9 20" xfId="21372"/>
    <cellStyle name="40% - Accent1 9 21" xfId="21373"/>
    <cellStyle name="40% - Accent1 9 22" xfId="21374"/>
    <cellStyle name="40% - Accent1 9 23" xfId="21375"/>
    <cellStyle name="40% - Accent1 9 24" xfId="21376"/>
    <cellStyle name="40% - Accent1 9 25" xfId="21377"/>
    <cellStyle name="40% - Accent1 9 26" xfId="21378"/>
    <cellStyle name="40% - Accent1 9 27" xfId="21379"/>
    <cellStyle name="40% - Accent1 9 28" xfId="21380"/>
    <cellStyle name="40% - Accent1 9 29" xfId="21381"/>
    <cellStyle name="40% - Accent1 9 3" xfId="21382"/>
    <cellStyle name="40% - Accent1 9 30" xfId="21383"/>
    <cellStyle name="40% - Accent1 9 31" xfId="21384"/>
    <cellStyle name="40% - Accent1 9 32" xfId="21385"/>
    <cellStyle name="40% - Accent1 9 33" xfId="21386"/>
    <cellStyle name="40% - Accent1 9 34" xfId="21387"/>
    <cellStyle name="40% - Accent1 9 35" xfId="21388"/>
    <cellStyle name="40% - Accent1 9 36" xfId="21389"/>
    <cellStyle name="40% - Accent1 9 37" xfId="21390"/>
    <cellStyle name="40% - Accent1 9 38" xfId="21391"/>
    <cellStyle name="40% - Accent1 9 39" xfId="21392"/>
    <cellStyle name="40% - Accent1 9 4" xfId="21393"/>
    <cellStyle name="40% - Accent1 9 40" xfId="21394"/>
    <cellStyle name="40% - Accent1 9 41" xfId="21395"/>
    <cellStyle name="40% - Accent1 9 42" xfId="21396"/>
    <cellStyle name="40% - Accent1 9 43" xfId="21397"/>
    <cellStyle name="40% - Accent1 9 44" xfId="21398"/>
    <cellStyle name="40% - Accent1 9 45" xfId="21399"/>
    <cellStyle name="40% - Accent1 9 46" xfId="21400"/>
    <cellStyle name="40% - Accent1 9 47" xfId="21401"/>
    <cellStyle name="40% - Accent1 9 48" xfId="21402"/>
    <cellStyle name="40% - Accent1 9 49" xfId="21403"/>
    <cellStyle name="40% - Accent1 9 5" xfId="21404"/>
    <cellStyle name="40% - Accent1 9 50" xfId="21405"/>
    <cellStyle name="40% - Accent1 9 51" xfId="21406"/>
    <cellStyle name="40% - Accent1 9 52" xfId="21407"/>
    <cellStyle name="40% - Accent1 9 53" xfId="21408"/>
    <cellStyle name="40% - Accent1 9 54" xfId="21409"/>
    <cellStyle name="40% - Accent1 9 55" xfId="21410"/>
    <cellStyle name="40% - Accent1 9 56" xfId="21411"/>
    <cellStyle name="40% - Accent1 9 57" xfId="21412"/>
    <cellStyle name="40% - Accent1 9 58" xfId="21413"/>
    <cellStyle name="40% - Accent1 9 59" xfId="21414"/>
    <cellStyle name="40% - Accent1 9 6" xfId="21415"/>
    <cellStyle name="40% - Accent1 9 60" xfId="21416"/>
    <cellStyle name="40% - Accent1 9 61" xfId="21417"/>
    <cellStyle name="40% - Accent1 9 62" xfId="21418"/>
    <cellStyle name="40% - Accent1 9 63" xfId="21419"/>
    <cellStyle name="40% - Accent1 9 64" xfId="21420"/>
    <cellStyle name="40% - Accent1 9 65" xfId="21421"/>
    <cellStyle name="40% - Accent1 9 66" xfId="21422"/>
    <cellStyle name="40% - Accent1 9 67" xfId="21423"/>
    <cellStyle name="40% - Accent1 9 68" xfId="21424"/>
    <cellStyle name="40% - Accent1 9 69" xfId="21425"/>
    <cellStyle name="40% - Accent1 9 7" xfId="21426"/>
    <cellStyle name="40% - Accent1 9 70" xfId="21427"/>
    <cellStyle name="40% - Accent1 9 71" xfId="21428"/>
    <cellStyle name="40% - Accent1 9 72" xfId="21429"/>
    <cellStyle name="40% - Accent1 9 73" xfId="21430"/>
    <cellStyle name="40% - Accent1 9 74" xfId="21431"/>
    <cellStyle name="40% - Accent1 9 75" xfId="21432"/>
    <cellStyle name="40% - Accent1 9 76" xfId="21433"/>
    <cellStyle name="40% - Accent1 9 77" xfId="21434"/>
    <cellStyle name="40% - Accent1 9 78" xfId="21435"/>
    <cellStyle name="40% - Accent1 9 79" xfId="21436"/>
    <cellStyle name="40% - Accent1 9 8" xfId="21437"/>
    <cellStyle name="40% - Accent1 9 80" xfId="21438"/>
    <cellStyle name="40% - Accent1 9 81" xfId="21439"/>
    <cellStyle name="40% - Accent1 9 82" xfId="21440"/>
    <cellStyle name="40% - Accent1 9 83" xfId="21441"/>
    <cellStyle name="40% - Accent1 9 84" xfId="21442"/>
    <cellStyle name="40% - Accent1 9 85" xfId="21443"/>
    <cellStyle name="40% - Accent1 9 86" xfId="21444"/>
    <cellStyle name="40% - Accent1 9 87" xfId="21445"/>
    <cellStyle name="40% - Accent1 9 88" xfId="21446"/>
    <cellStyle name="40% - Accent1 9 89" xfId="21447"/>
    <cellStyle name="40% - Accent1 9 9" xfId="21448"/>
    <cellStyle name="40% - Accent1 9 90" xfId="21449"/>
    <cellStyle name="40% - Accent1 9 91" xfId="21450"/>
    <cellStyle name="40% - Accent1 9 92" xfId="21451"/>
    <cellStyle name="40% - Accent1 9 93" xfId="21452"/>
    <cellStyle name="40% - Accent1 9 94" xfId="21453"/>
    <cellStyle name="40% - Accent1 9 95" xfId="21454"/>
    <cellStyle name="40% - Accent1 9 96" xfId="21455"/>
    <cellStyle name="40% - Accent1 9 97" xfId="21456"/>
    <cellStyle name="40% - Accent1 9 98" xfId="21457"/>
    <cellStyle name="40% - Accent1 9 99" xfId="21458"/>
    <cellStyle name="40% - Accent1 90" xfId="21459"/>
    <cellStyle name="40% - Accent1 91" xfId="21460"/>
    <cellStyle name="40% - Accent1 92" xfId="21461"/>
    <cellStyle name="40% - Accent1 93" xfId="21462"/>
    <cellStyle name="40% - Accent1 94" xfId="21463"/>
    <cellStyle name="40% - Accent1 95" xfId="21464"/>
    <cellStyle name="40% - Accent1 96" xfId="21465"/>
    <cellStyle name="40% - Accent1 97" xfId="21466"/>
    <cellStyle name="40% - Accent1 98" xfId="21467"/>
    <cellStyle name="40% - Accent1 99" xfId="21468"/>
    <cellStyle name="40% - Accent2" xfId="25" builtinId="35" customBuiltin="1"/>
    <cellStyle name="40% - Accent2 10" xfId="21469"/>
    <cellStyle name="40% - Accent2 10 10" xfId="21470"/>
    <cellStyle name="40% - Accent2 10 100" xfId="21471"/>
    <cellStyle name="40% - Accent2 10 101" xfId="21472"/>
    <cellStyle name="40% - Accent2 10 102" xfId="21473"/>
    <cellStyle name="40% - Accent2 10 103" xfId="21474"/>
    <cellStyle name="40% - Accent2 10 104" xfId="21475"/>
    <cellStyle name="40% - Accent2 10 105" xfId="21476"/>
    <cellStyle name="40% - Accent2 10 106" xfId="21477"/>
    <cellStyle name="40% - Accent2 10 107" xfId="21478"/>
    <cellStyle name="40% - Accent2 10 108" xfId="21479"/>
    <cellStyle name="40% - Accent2 10 109" xfId="21480"/>
    <cellStyle name="40% - Accent2 10 11" xfId="21481"/>
    <cellStyle name="40% - Accent2 10 110" xfId="21482"/>
    <cellStyle name="40% - Accent2 10 111" xfId="21483"/>
    <cellStyle name="40% - Accent2 10 112" xfId="21484"/>
    <cellStyle name="40% - Accent2 10 113" xfId="21485"/>
    <cellStyle name="40% - Accent2 10 114" xfId="21486"/>
    <cellStyle name="40% - Accent2 10 115" xfId="21487"/>
    <cellStyle name="40% - Accent2 10 12" xfId="21488"/>
    <cellStyle name="40% - Accent2 10 13" xfId="21489"/>
    <cellStyle name="40% - Accent2 10 14" xfId="21490"/>
    <cellStyle name="40% - Accent2 10 15" xfId="21491"/>
    <cellStyle name="40% - Accent2 10 16" xfId="21492"/>
    <cellStyle name="40% - Accent2 10 17" xfId="21493"/>
    <cellStyle name="40% - Accent2 10 18" xfId="21494"/>
    <cellStyle name="40% - Accent2 10 19" xfId="21495"/>
    <cellStyle name="40% - Accent2 10 2" xfId="21496"/>
    <cellStyle name="40% - Accent2 10 20" xfId="21497"/>
    <cellStyle name="40% - Accent2 10 21" xfId="21498"/>
    <cellStyle name="40% - Accent2 10 22" xfId="21499"/>
    <cellStyle name="40% - Accent2 10 23" xfId="21500"/>
    <cellStyle name="40% - Accent2 10 24" xfId="21501"/>
    <cellStyle name="40% - Accent2 10 25" xfId="21502"/>
    <cellStyle name="40% - Accent2 10 26" xfId="21503"/>
    <cellStyle name="40% - Accent2 10 27" xfId="21504"/>
    <cellStyle name="40% - Accent2 10 28" xfId="21505"/>
    <cellStyle name="40% - Accent2 10 29" xfId="21506"/>
    <cellStyle name="40% - Accent2 10 3" xfId="21507"/>
    <cellStyle name="40% - Accent2 10 30" xfId="21508"/>
    <cellStyle name="40% - Accent2 10 31" xfId="21509"/>
    <cellStyle name="40% - Accent2 10 32" xfId="21510"/>
    <cellStyle name="40% - Accent2 10 33" xfId="21511"/>
    <cellStyle name="40% - Accent2 10 34" xfId="21512"/>
    <cellStyle name="40% - Accent2 10 35" xfId="21513"/>
    <cellStyle name="40% - Accent2 10 36" xfId="21514"/>
    <cellStyle name="40% - Accent2 10 37" xfId="21515"/>
    <cellStyle name="40% - Accent2 10 38" xfId="21516"/>
    <cellStyle name="40% - Accent2 10 39" xfId="21517"/>
    <cellStyle name="40% - Accent2 10 4" xfId="21518"/>
    <cellStyle name="40% - Accent2 10 40" xfId="21519"/>
    <cellStyle name="40% - Accent2 10 41" xfId="21520"/>
    <cellStyle name="40% - Accent2 10 42" xfId="21521"/>
    <cellStyle name="40% - Accent2 10 43" xfId="21522"/>
    <cellStyle name="40% - Accent2 10 44" xfId="21523"/>
    <cellStyle name="40% - Accent2 10 45" xfId="21524"/>
    <cellStyle name="40% - Accent2 10 46" xfId="21525"/>
    <cellStyle name="40% - Accent2 10 47" xfId="21526"/>
    <cellStyle name="40% - Accent2 10 48" xfId="21527"/>
    <cellStyle name="40% - Accent2 10 49" xfId="21528"/>
    <cellStyle name="40% - Accent2 10 5" xfId="21529"/>
    <cellStyle name="40% - Accent2 10 50" xfId="21530"/>
    <cellStyle name="40% - Accent2 10 51" xfId="21531"/>
    <cellStyle name="40% - Accent2 10 52" xfId="21532"/>
    <cellStyle name="40% - Accent2 10 53" xfId="21533"/>
    <cellStyle name="40% - Accent2 10 54" xfId="21534"/>
    <cellStyle name="40% - Accent2 10 55" xfId="21535"/>
    <cellStyle name="40% - Accent2 10 56" xfId="21536"/>
    <cellStyle name="40% - Accent2 10 57" xfId="21537"/>
    <cellStyle name="40% - Accent2 10 58" xfId="21538"/>
    <cellStyle name="40% - Accent2 10 59" xfId="21539"/>
    <cellStyle name="40% - Accent2 10 6" xfId="21540"/>
    <cellStyle name="40% - Accent2 10 60" xfId="21541"/>
    <cellStyle name="40% - Accent2 10 61" xfId="21542"/>
    <cellStyle name="40% - Accent2 10 62" xfId="21543"/>
    <cellStyle name="40% - Accent2 10 63" xfId="21544"/>
    <cellStyle name="40% - Accent2 10 64" xfId="21545"/>
    <cellStyle name="40% - Accent2 10 65" xfId="21546"/>
    <cellStyle name="40% - Accent2 10 66" xfId="21547"/>
    <cellStyle name="40% - Accent2 10 67" xfId="21548"/>
    <cellStyle name="40% - Accent2 10 68" xfId="21549"/>
    <cellStyle name="40% - Accent2 10 69" xfId="21550"/>
    <cellStyle name="40% - Accent2 10 7" xfId="21551"/>
    <cellStyle name="40% - Accent2 10 70" xfId="21552"/>
    <cellStyle name="40% - Accent2 10 71" xfId="21553"/>
    <cellStyle name="40% - Accent2 10 72" xfId="21554"/>
    <cellStyle name="40% - Accent2 10 73" xfId="21555"/>
    <cellStyle name="40% - Accent2 10 74" xfId="21556"/>
    <cellStyle name="40% - Accent2 10 75" xfId="21557"/>
    <cellStyle name="40% - Accent2 10 76" xfId="21558"/>
    <cellStyle name="40% - Accent2 10 77" xfId="21559"/>
    <cellStyle name="40% - Accent2 10 78" xfId="21560"/>
    <cellStyle name="40% - Accent2 10 79" xfId="21561"/>
    <cellStyle name="40% - Accent2 10 8" xfId="21562"/>
    <cellStyle name="40% - Accent2 10 80" xfId="21563"/>
    <cellStyle name="40% - Accent2 10 81" xfId="21564"/>
    <cellStyle name="40% - Accent2 10 82" xfId="21565"/>
    <cellStyle name="40% - Accent2 10 83" xfId="21566"/>
    <cellStyle name="40% - Accent2 10 84" xfId="21567"/>
    <cellStyle name="40% - Accent2 10 85" xfId="21568"/>
    <cellStyle name="40% - Accent2 10 86" xfId="21569"/>
    <cellStyle name="40% - Accent2 10 87" xfId="21570"/>
    <cellStyle name="40% - Accent2 10 88" xfId="21571"/>
    <cellStyle name="40% - Accent2 10 89" xfId="21572"/>
    <cellStyle name="40% - Accent2 10 9" xfId="21573"/>
    <cellStyle name="40% - Accent2 10 90" xfId="21574"/>
    <cellStyle name="40% - Accent2 10 91" xfId="21575"/>
    <cellStyle name="40% - Accent2 10 92" xfId="21576"/>
    <cellStyle name="40% - Accent2 10 93" xfId="21577"/>
    <cellStyle name="40% - Accent2 10 94" xfId="21578"/>
    <cellStyle name="40% - Accent2 10 95" xfId="21579"/>
    <cellStyle name="40% - Accent2 10 96" xfId="21580"/>
    <cellStyle name="40% - Accent2 10 97" xfId="21581"/>
    <cellStyle name="40% - Accent2 10 98" xfId="21582"/>
    <cellStyle name="40% - Accent2 10 99" xfId="21583"/>
    <cellStyle name="40% - Accent2 100" xfId="21584"/>
    <cellStyle name="40% - Accent2 101" xfId="21585"/>
    <cellStyle name="40% - Accent2 102" xfId="21586"/>
    <cellStyle name="40% - Accent2 103" xfId="21587"/>
    <cellStyle name="40% - Accent2 104" xfId="21588"/>
    <cellStyle name="40% - Accent2 105" xfId="21589"/>
    <cellStyle name="40% - Accent2 106" xfId="21590"/>
    <cellStyle name="40% - Accent2 107" xfId="21591"/>
    <cellStyle name="40% - Accent2 108" xfId="21592"/>
    <cellStyle name="40% - Accent2 109" xfId="21593"/>
    <cellStyle name="40% - Accent2 11" xfId="21594"/>
    <cellStyle name="40% - Accent2 11 10" xfId="21595"/>
    <cellStyle name="40% - Accent2 11 100" xfId="21596"/>
    <cellStyle name="40% - Accent2 11 101" xfId="21597"/>
    <cellStyle name="40% - Accent2 11 102" xfId="21598"/>
    <cellStyle name="40% - Accent2 11 103" xfId="21599"/>
    <cellStyle name="40% - Accent2 11 104" xfId="21600"/>
    <cellStyle name="40% - Accent2 11 105" xfId="21601"/>
    <cellStyle name="40% - Accent2 11 106" xfId="21602"/>
    <cellStyle name="40% - Accent2 11 107" xfId="21603"/>
    <cellStyle name="40% - Accent2 11 108" xfId="21604"/>
    <cellStyle name="40% - Accent2 11 109" xfId="21605"/>
    <cellStyle name="40% - Accent2 11 11" xfId="21606"/>
    <cellStyle name="40% - Accent2 11 110" xfId="21607"/>
    <cellStyle name="40% - Accent2 11 111" xfId="21608"/>
    <cellStyle name="40% - Accent2 11 112" xfId="21609"/>
    <cellStyle name="40% - Accent2 11 113" xfId="21610"/>
    <cellStyle name="40% - Accent2 11 114" xfId="21611"/>
    <cellStyle name="40% - Accent2 11 115" xfId="21612"/>
    <cellStyle name="40% - Accent2 11 12" xfId="21613"/>
    <cellStyle name="40% - Accent2 11 13" xfId="21614"/>
    <cellStyle name="40% - Accent2 11 14" xfId="21615"/>
    <cellStyle name="40% - Accent2 11 15" xfId="21616"/>
    <cellStyle name="40% - Accent2 11 16" xfId="21617"/>
    <cellStyle name="40% - Accent2 11 17" xfId="21618"/>
    <cellStyle name="40% - Accent2 11 18" xfId="21619"/>
    <cellStyle name="40% - Accent2 11 19" xfId="21620"/>
    <cellStyle name="40% - Accent2 11 2" xfId="21621"/>
    <cellStyle name="40% - Accent2 11 20" xfId="21622"/>
    <cellStyle name="40% - Accent2 11 21" xfId="21623"/>
    <cellStyle name="40% - Accent2 11 22" xfId="21624"/>
    <cellStyle name="40% - Accent2 11 23" xfId="21625"/>
    <cellStyle name="40% - Accent2 11 24" xfId="21626"/>
    <cellStyle name="40% - Accent2 11 25" xfId="21627"/>
    <cellStyle name="40% - Accent2 11 26" xfId="21628"/>
    <cellStyle name="40% - Accent2 11 27" xfId="21629"/>
    <cellStyle name="40% - Accent2 11 28" xfId="21630"/>
    <cellStyle name="40% - Accent2 11 29" xfId="21631"/>
    <cellStyle name="40% - Accent2 11 3" xfId="21632"/>
    <cellStyle name="40% - Accent2 11 30" xfId="21633"/>
    <cellStyle name="40% - Accent2 11 31" xfId="21634"/>
    <cellStyle name="40% - Accent2 11 32" xfId="21635"/>
    <cellStyle name="40% - Accent2 11 33" xfId="21636"/>
    <cellStyle name="40% - Accent2 11 34" xfId="21637"/>
    <cellStyle name="40% - Accent2 11 35" xfId="21638"/>
    <cellStyle name="40% - Accent2 11 36" xfId="21639"/>
    <cellStyle name="40% - Accent2 11 37" xfId="21640"/>
    <cellStyle name="40% - Accent2 11 38" xfId="21641"/>
    <cellStyle name="40% - Accent2 11 39" xfId="21642"/>
    <cellStyle name="40% - Accent2 11 4" xfId="21643"/>
    <cellStyle name="40% - Accent2 11 40" xfId="21644"/>
    <cellStyle name="40% - Accent2 11 41" xfId="21645"/>
    <cellStyle name="40% - Accent2 11 42" xfId="21646"/>
    <cellStyle name="40% - Accent2 11 43" xfId="21647"/>
    <cellStyle name="40% - Accent2 11 44" xfId="21648"/>
    <cellStyle name="40% - Accent2 11 45" xfId="21649"/>
    <cellStyle name="40% - Accent2 11 46" xfId="21650"/>
    <cellStyle name="40% - Accent2 11 47" xfId="21651"/>
    <cellStyle name="40% - Accent2 11 48" xfId="21652"/>
    <cellStyle name="40% - Accent2 11 49" xfId="21653"/>
    <cellStyle name="40% - Accent2 11 5" xfId="21654"/>
    <cellStyle name="40% - Accent2 11 50" xfId="21655"/>
    <cellStyle name="40% - Accent2 11 51" xfId="21656"/>
    <cellStyle name="40% - Accent2 11 52" xfId="21657"/>
    <cellStyle name="40% - Accent2 11 53" xfId="21658"/>
    <cellStyle name="40% - Accent2 11 54" xfId="21659"/>
    <cellStyle name="40% - Accent2 11 55" xfId="21660"/>
    <cellStyle name="40% - Accent2 11 56" xfId="21661"/>
    <cellStyle name="40% - Accent2 11 57" xfId="21662"/>
    <cellStyle name="40% - Accent2 11 58" xfId="21663"/>
    <cellStyle name="40% - Accent2 11 59" xfId="21664"/>
    <cellStyle name="40% - Accent2 11 6" xfId="21665"/>
    <cellStyle name="40% - Accent2 11 60" xfId="21666"/>
    <cellStyle name="40% - Accent2 11 61" xfId="21667"/>
    <cellStyle name="40% - Accent2 11 62" xfId="21668"/>
    <cellStyle name="40% - Accent2 11 63" xfId="21669"/>
    <cellStyle name="40% - Accent2 11 64" xfId="21670"/>
    <cellStyle name="40% - Accent2 11 65" xfId="21671"/>
    <cellStyle name="40% - Accent2 11 66" xfId="21672"/>
    <cellStyle name="40% - Accent2 11 67" xfId="21673"/>
    <cellStyle name="40% - Accent2 11 68" xfId="21674"/>
    <cellStyle name="40% - Accent2 11 69" xfId="21675"/>
    <cellStyle name="40% - Accent2 11 7" xfId="21676"/>
    <cellStyle name="40% - Accent2 11 70" xfId="21677"/>
    <cellStyle name="40% - Accent2 11 71" xfId="21678"/>
    <cellStyle name="40% - Accent2 11 72" xfId="21679"/>
    <cellStyle name="40% - Accent2 11 73" xfId="21680"/>
    <cellStyle name="40% - Accent2 11 74" xfId="21681"/>
    <cellStyle name="40% - Accent2 11 75" xfId="21682"/>
    <cellStyle name="40% - Accent2 11 76" xfId="21683"/>
    <cellStyle name="40% - Accent2 11 77" xfId="21684"/>
    <cellStyle name="40% - Accent2 11 78" xfId="21685"/>
    <cellStyle name="40% - Accent2 11 79" xfId="21686"/>
    <cellStyle name="40% - Accent2 11 8" xfId="21687"/>
    <cellStyle name="40% - Accent2 11 80" xfId="21688"/>
    <cellStyle name="40% - Accent2 11 81" xfId="21689"/>
    <cellStyle name="40% - Accent2 11 82" xfId="21690"/>
    <cellStyle name="40% - Accent2 11 83" xfId="21691"/>
    <cellStyle name="40% - Accent2 11 84" xfId="21692"/>
    <cellStyle name="40% - Accent2 11 85" xfId="21693"/>
    <cellStyle name="40% - Accent2 11 86" xfId="21694"/>
    <cellStyle name="40% - Accent2 11 87" xfId="21695"/>
    <cellStyle name="40% - Accent2 11 88" xfId="21696"/>
    <cellStyle name="40% - Accent2 11 89" xfId="21697"/>
    <cellStyle name="40% - Accent2 11 9" xfId="21698"/>
    <cellStyle name="40% - Accent2 11 90" xfId="21699"/>
    <cellStyle name="40% - Accent2 11 91" xfId="21700"/>
    <cellStyle name="40% - Accent2 11 92" xfId="21701"/>
    <cellStyle name="40% - Accent2 11 93" xfId="21702"/>
    <cellStyle name="40% - Accent2 11 94" xfId="21703"/>
    <cellStyle name="40% - Accent2 11 95" xfId="21704"/>
    <cellStyle name="40% - Accent2 11 96" xfId="21705"/>
    <cellStyle name="40% - Accent2 11 97" xfId="21706"/>
    <cellStyle name="40% - Accent2 11 98" xfId="21707"/>
    <cellStyle name="40% - Accent2 11 99" xfId="21708"/>
    <cellStyle name="40% - Accent2 110" xfId="21709"/>
    <cellStyle name="40% - Accent2 111" xfId="21710"/>
    <cellStyle name="40% - Accent2 112" xfId="21711"/>
    <cellStyle name="40% - Accent2 113" xfId="21712"/>
    <cellStyle name="40% - Accent2 114" xfId="21713"/>
    <cellStyle name="40% - Accent2 115" xfId="21714"/>
    <cellStyle name="40% - Accent2 116" xfId="21715"/>
    <cellStyle name="40% - Accent2 117" xfId="21716"/>
    <cellStyle name="40% - Accent2 118" xfId="21717"/>
    <cellStyle name="40% - Accent2 119" xfId="21718"/>
    <cellStyle name="40% - Accent2 12" xfId="21719"/>
    <cellStyle name="40% - Accent2 12 10" xfId="21720"/>
    <cellStyle name="40% - Accent2 12 100" xfId="21721"/>
    <cellStyle name="40% - Accent2 12 101" xfId="21722"/>
    <cellStyle name="40% - Accent2 12 102" xfId="21723"/>
    <cellStyle name="40% - Accent2 12 103" xfId="21724"/>
    <cellStyle name="40% - Accent2 12 104" xfId="21725"/>
    <cellStyle name="40% - Accent2 12 105" xfId="21726"/>
    <cellStyle name="40% - Accent2 12 106" xfId="21727"/>
    <cellStyle name="40% - Accent2 12 107" xfId="21728"/>
    <cellStyle name="40% - Accent2 12 108" xfId="21729"/>
    <cellStyle name="40% - Accent2 12 109" xfId="21730"/>
    <cellStyle name="40% - Accent2 12 11" xfId="21731"/>
    <cellStyle name="40% - Accent2 12 110" xfId="21732"/>
    <cellStyle name="40% - Accent2 12 111" xfId="21733"/>
    <cellStyle name="40% - Accent2 12 112" xfId="21734"/>
    <cellStyle name="40% - Accent2 12 113" xfId="21735"/>
    <cellStyle name="40% - Accent2 12 114" xfId="21736"/>
    <cellStyle name="40% - Accent2 12 115" xfId="21737"/>
    <cellStyle name="40% - Accent2 12 12" xfId="21738"/>
    <cellStyle name="40% - Accent2 12 13" xfId="21739"/>
    <cellStyle name="40% - Accent2 12 14" xfId="21740"/>
    <cellStyle name="40% - Accent2 12 15" xfId="21741"/>
    <cellStyle name="40% - Accent2 12 16" xfId="21742"/>
    <cellStyle name="40% - Accent2 12 17" xfId="21743"/>
    <cellStyle name="40% - Accent2 12 18" xfId="21744"/>
    <cellStyle name="40% - Accent2 12 19" xfId="21745"/>
    <cellStyle name="40% - Accent2 12 2" xfId="21746"/>
    <cellStyle name="40% - Accent2 12 20" xfId="21747"/>
    <cellStyle name="40% - Accent2 12 21" xfId="21748"/>
    <cellStyle name="40% - Accent2 12 22" xfId="21749"/>
    <cellStyle name="40% - Accent2 12 23" xfId="21750"/>
    <cellStyle name="40% - Accent2 12 24" xfId="21751"/>
    <cellStyle name="40% - Accent2 12 25" xfId="21752"/>
    <cellStyle name="40% - Accent2 12 26" xfId="21753"/>
    <cellStyle name="40% - Accent2 12 27" xfId="21754"/>
    <cellStyle name="40% - Accent2 12 28" xfId="21755"/>
    <cellStyle name="40% - Accent2 12 29" xfId="21756"/>
    <cellStyle name="40% - Accent2 12 3" xfId="21757"/>
    <cellStyle name="40% - Accent2 12 30" xfId="21758"/>
    <cellStyle name="40% - Accent2 12 31" xfId="21759"/>
    <cellStyle name="40% - Accent2 12 32" xfId="21760"/>
    <cellStyle name="40% - Accent2 12 33" xfId="21761"/>
    <cellStyle name="40% - Accent2 12 34" xfId="21762"/>
    <cellStyle name="40% - Accent2 12 35" xfId="21763"/>
    <cellStyle name="40% - Accent2 12 36" xfId="21764"/>
    <cellStyle name="40% - Accent2 12 37" xfId="21765"/>
    <cellStyle name="40% - Accent2 12 38" xfId="21766"/>
    <cellStyle name="40% - Accent2 12 39" xfId="21767"/>
    <cellStyle name="40% - Accent2 12 4" xfId="21768"/>
    <cellStyle name="40% - Accent2 12 40" xfId="21769"/>
    <cellStyle name="40% - Accent2 12 41" xfId="21770"/>
    <cellStyle name="40% - Accent2 12 42" xfId="21771"/>
    <cellStyle name="40% - Accent2 12 43" xfId="21772"/>
    <cellStyle name="40% - Accent2 12 44" xfId="21773"/>
    <cellStyle name="40% - Accent2 12 45" xfId="21774"/>
    <cellStyle name="40% - Accent2 12 46" xfId="21775"/>
    <cellStyle name="40% - Accent2 12 47" xfId="21776"/>
    <cellStyle name="40% - Accent2 12 48" xfId="21777"/>
    <cellStyle name="40% - Accent2 12 49" xfId="21778"/>
    <cellStyle name="40% - Accent2 12 5" xfId="21779"/>
    <cellStyle name="40% - Accent2 12 50" xfId="21780"/>
    <cellStyle name="40% - Accent2 12 51" xfId="21781"/>
    <cellStyle name="40% - Accent2 12 52" xfId="21782"/>
    <cellStyle name="40% - Accent2 12 53" xfId="21783"/>
    <cellStyle name="40% - Accent2 12 54" xfId="21784"/>
    <cellStyle name="40% - Accent2 12 55" xfId="21785"/>
    <cellStyle name="40% - Accent2 12 56" xfId="21786"/>
    <cellStyle name="40% - Accent2 12 57" xfId="21787"/>
    <cellStyle name="40% - Accent2 12 58" xfId="21788"/>
    <cellStyle name="40% - Accent2 12 59" xfId="21789"/>
    <cellStyle name="40% - Accent2 12 6" xfId="21790"/>
    <cellStyle name="40% - Accent2 12 60" xfId="21791"/>
    <cellStyle name="40% - Accent2 12 61" xfId="21792"/>
    <cellStyle name="40% - Accent2 12 62" xfId="21793"/>
    <cellStyle name="40% - Accent2 12 63" xfId="21794"/>
    <cellStyle name="40% - Accent2 12 64" xfId="21795"/>
    <cellStyle name="40% - Accent2 12 65" xfId="21796"/>
    <cellStyle name="40% - Accent2 12 66" xfId="21797"/>
    <cellStyle name="40% - Accent2 12 67" xfId="21798"/>
    <cellStyle name="40% - Accent2 12 68" xfId="21799"/>
    <cellStyle name="40% - Accent2 12 69" xfId="21800"/>
    <cellStyle name="40% - Accent2 12 7" xfId="21801"/>
    <cellStyle name="40% - Accent2 12 70" xfId="21802"/>
    <cellStyle name="40% - Accent2 12 71" xfId="21803"/>
    <cellStyle name="40% - Accent2 12 72" xfId="21804"/>
    <cellStyle name="40% - Accent2 12 73" xfId="21805"/>
    <cellStyle name="40% - Accent2 12 74" xfId="21806"/>
    <cellStyle name="40% - Accent2 12 75" xfId="21807"/>
    <cellStyle name="40% - Accent2 12 76" xfId="21808"/>
    <cellStyle name="40% - Accent2 12 77" xfId="21809"/>
    <cellStyle name="40% - Accent2 12 78" xfId="21810"/>
    <cellStyle name="40% - Accent2 12 79" xfId="21811"/>
    <cellStyle name="40% - Accent2 12 8" xfId="21812"/>
    <cellStyle name="40% - Accent2 12 80" xfId="21813"/>
    <cellStyle name="40% - Accent2 12 81" xfId="21814"/>
    <cellStyle name="40% - Accent2 12 82" xfId="21815"/>
    <cellStyle name="40% - Accent2 12 83" xfId="21816"/>
    <cellStyle name="40% - Accent2 12 84" xfId="21817"/>
    <cellStyle name="40% - Accent2 12 85" xfId="21818"/>
    <cellStyle name="40% - Accent2 12 86" xfId="21819"/>
    <cellStyle name="40% - Accent2 12 87" xfId="21820"/>
    <cellStyle name="40% - Accent2 12 88" xfId="21821"/>
    <cellStyle name="40% - Accent2 12 89" xfId="21822"/>
    <cellStyle name="40% - Accent2 12 9" xfId="21823"/>
    <cellStyle name="40% - Accent2 12 90" xfId="21824"/>
    <cellStyle name="40% - Accent2 12 91" xfId="21825"/>
    <cellStyle name="40% - Accent2 12 92" xfId="21826"/>
    <cellStyle name="40% - Accent2 12 93" xfId="21827"/>
    <cellStyle name="40% - Accent2 12 94" xfId="21828"/>
    <cellStyle name="40% - Accent2 12 95" xfId="21829"/>
    <cellStyle name="40% - Accent2 12 96" xfId="21830"/>
    <cellStyle name="40% - Accent2 12 97" xfId="21831"/>
    <cellStyle name="40% - Accent2 12 98" xfId="21832"/>
    <cellStyle name="40% - Accent2 12 99" xfId="21833"/>
    <cellStyle name="40% - Accent2 120" xfId="21834"/>
    <cellStyle name="40% - Accent2 121" xfId="21835"/>
    <cellStyle name="40% - Accent2 122" xfId="21836"/>
    <cellStyle name="40% - Accent2 123" xfId="21837"/>
    <cellStyle name="40% - Accent2 124" xfId="21838"/>
    <cellStyle name="40% - Accent2 125" xfId="21839"/>
    <cellStyle name="40% - Accent2 126" xfId="21840"/>
    <cellStyle name="40% - Accent2 127" xfId="21841"/>
    <cellStyle name="40% - Accent2 128" xfId="21842"/>
    <cellStyle name="40% - Accent2 129" xfId="21843"/>
    <cellStyle name="40% - Accent2 13" xfId="21844"/>
    <cellStyle name="40% - Accent2 13 10" xfId="21845"/>
    <cellStyle name="40% - Accent2 13 100" xfId="21846"/>
    <cellStyle name="40% - Accent2 13 101" xfId="21847"/>
    <cellStyle name="40% - Accent2 13 102" xfId="21848"/>
    <cellStyle name="40% - Accent2 13 103" xfId="21849"/>
    <cellStyle name="40% - Accent2 13 104" xfId="21850"/>
    <cellStyle name="40% - Accent2 13 105" xfId="21851"/>
    <cellStyle name="40% - Accent2 13 106" xfId="21852"/>
    <cellStyle name="40% - Accent2 13 107" xfId="21853"/>
    <cellStyle name="40% - Accent2 13 108" xfId="21854"/>
    <cellStyle name="40% - Accent2 13 109" xfId="21855"/>
    <cellStyle name="40% - Accent2 13 11" xfId="21856"/>
    <cellStyle name="40% - Accent2 13 110" xfId="21857"/>
    <cellStyle name="40% - Accent2 13 111" xfId="21858"/>
    <cellStyle name="40% - Accent2 13 112" xfId="21859"/>
    <cellStyle name="40% - Accent2 13 113" xfId="21860"/>
    <cellStyle name="40% - Accent2 13 114" xfId="21861"/>
    <cellStyle name="40% - Accent2 13 115" xfId="21862"/>
    <cellStyle name="40% - Accent2 13 12" xfId="21863"/>
    <cellStyle name="40% - Accent2 13 13" xfId="21864"/>
    <cellStyle name="40% - Accent2 13 14" xfId="21865"/>
    <cellStyle name="40% - Accent2 13 15" xfId="21866"/>
    <cellStyle name="40% - Accent2 13 16" xfId="21867"/>
    <cellStyle name="40% - Accent2 13 17" xfId="21868"/>
    <cellStyle name="40% - Accent2 13 18" xfId="21869"/>
    <cellStyle name="40% - Accent2 13 19" xfId="21870"/>
    <cellStyle name="40% - Accent2 13 2" xfId="21871"/>
    <cellStyle name="40% - Accent2 13 20" xfId="21872"/>
    <cellStyle name="40% - Accent2 13 21" xfId="21873"/>
    <cellStyle name="40% - Accent2 13 22" xfId="21874"/>
    <cellStyle name="40% - Accent2 13 23" xfId="21875"/>
    <cellStyle name="40% - Accent2 13 24" xfId="21876"/>
    <cellStyle name="40% - Accent2 13 25" xfId="21877"/>
    <cellStyle name="40% - Accent2 13 26" xfId="21878"/>
    <cellStyle name="40% - Accent2 13 27" xfId="21879"/>
    <cellStyle name="40% - Accent2 13 28" xfId="21880"/>
    <cellStyle name="40% - Accent2 13 29" xfId="21881"/>
    <cellStyle name="40% - Accent2 13 3" xfId="21882"/>
    <cellStyle name="40% - Accent2 13 30" xfId="21883"/>
    <cellStyle name="40% - Accent2 13 31" xfId="21884"/>
    <cellStyle name="40% - Accent2 13 32" xfId="21885"/>
    <cellStyle name="40% - Accent2 13 33" xfId="21886"/>
    <cellStyle name="40% - Accent2 13 34" xfId="21887"/>
    <cellStyle name="40% - Accent2 13 35" xfId="21888"/>
    <cellStyle name="40% - Accent2 13 36" xfId="21889"/>
    <cellStyle name="40% - Accent2 13 37" xfId="21890"/>
    <cellStyle name="40% - Accent2 13 38" xfId="21891"/>
    <cellStyle name="40% - Accent2 13 39" xfId="21892"/>
    <cellStyle name="40% - Accent2 13 4" xfId="21893"/>
    <cellStyle name="40% - Accent2 13 40" xfId="21894"/>
    <cellStyle name="40% - Accent2 13 41" xfId="21895"/>
    <cellStyle name="40% - Accent2 13 42" xfId="21896"/>
    <cellStyle name="40% - Accent2 13 43" xfId="21897"/>
    <cellStyle name="40% - Accent2 13 44" xfId="21898"/>
    <cellStyle name="40% - Accent2 13 45" xfId="21899"/>
    <cellStyle name="40% - Accent2 13 46" xfId="21900"/>
    <cellStyle name="40% - Accent2 13 47" xfId="21901"/>
    <cellStyle name="40% - Accent2 13 48" xfId="21902"/>
    <cellStyle name="40% - Accent2 13 49" xfId="21903"/>
    <cellStyle name="40% - Accent2 13 5" xfId="21904"/>
    <cellStyle name="40% - Accent2 13 50" xfId="21905"/>
    <cellStyle name="40% - Accent2 13 51" xfId="21906"/>
    <cellStyle name="40% - Accent2 13 52" xfId="21907"/>
    <cellStyle name="40% - Accent2 13 53" xfId="21908"/>
    <cellStyle name="40% - Accent2 13 54" xfId="21909"/>
    <cellStyle name="40% - Accent2 13 55" xfId="21910"/>
    <cellStyle name="40% - Accent2 13 56" xfId="21911"/>
    <cellStyle name="40% - Accent2 13 57" xfId="21912"/>
    <cellStyle name="40% - Accent2 13 58" xfId="21913"/>
    <cellStyle name="40% - Accent2 13 59" xfId="21914"/>
    <cellStyle name="40% - Accent2 13 6" xfId="21915"/>
    <cellStyle name="40% - Accent2 13 60" xfId="21916"/>
    <cellStyle name="40% - Accent2 13 61" xfId="21917"/>
    <cellStyle name="40% - Accent2 13 62" xfId="21918"/>
    <cellStyle name="40% - Accent2 13 63" xfId="21919"/>
    <cellStyle name="40% - Accent2 13 64" xfId="21920"/>
    <cellStyle name="40% - Accent2 13 65" xfId="21921"/>
    <cellStyle name="40% - Accent2 13 66" xfId="21922"/>
    <cellStyle name="40% - Accent2 13 67" xfId="21923"/>
    <cellStyle name="40% - Accent2 13 68" xfId="21924"/>
    <cellStyle name="40% - Accent2 13 69" xfId="21925"/>
    <cellStyle name="40% - Accent2 13 7" xfId="21926"/>
    <cellStyle name="40% - Accent2 13 70" xfId="21927"/>
    <cellStyle name="40% - Accent2 13 71" xfId="21928"/>
    <cellStyle name="40% - Accent2 13 72" xfId="21929"/>
    <cellStyle name="40% - Accent2 13 73" xfId="21930"/>
    <cellStyle name="40% - Accent2 13 74" xfId="21931"/>
    <cellStyle name="40% - Accent2 13 75" xfId="21932"/>
    <cellStyle name="40% - Accent2 13 76" xfId="21933"/>
    <cellStyle name="40% - Accent2 13 77" xfId="21934"/>
    <cellStyle name="40% - Accent2 13 78" xfId="21935"/>
    <cellStyle name="40% - Accent2 13 79" xfId="21936"/>
    <cellStyle name="40% - Accent2 13 8" xfId="21937"/>
    <cellStyle name="40% - Accent2 13 80" xfId="21938"/>
    <cellStyle name="40% - Accent2 13 81" xfId="21939"/>
    <cellStyle name="40% - Accent2 13 82" xfId="21940"/>
    <cellStyle name="40% - Accent2 13 83" xfId="21941"/>
    <cellStyle name="40% - Accent2 13 84" xfId="21942"/>
    <cellStyle name="40% - Accent2 13 85" xfId="21943"/>
    <cellStyle name="40% - Accent2 13 86" xfId="21944"/>
    <cellStyle name="40% - Accent2 13 87" xfId="21945"/>
    <cellStyle name="40% - Accent2 13 88" xfId="21946"/>
    <cellStyle name="40% - Accent2 13 89" xfId="21947"/>
    <cellStyle name="40% - Accent2 13 9" xfId="21948"/>
    <cellStyle name="40% - Accent2 13 90" xfId="21949"/>
    <cellStyle name="40% - Accent2 13 91" xfId="21950"/>
    <cellStyle name="40% - Accent2 13 92" xfId="21951"/>
    <cellStyle name="40% - Accent2 13 93" xfId="21952"/>
    <cellStyle name="40% - Accent2 13 94" xfId="21953"/>
    <cellStyle name="40% - Accent2 13 95" xfId="21954"/>
    <cellStyle name="40% - Accent2 13 96" xfId="21955"/>
    <cellStyle name="40% - Accent2 13 97" xfId="21956"/>
    <cellStyle name="40% - Accent2 13 98" xfId="21957"/>
    <cellStyle name="40% - Accent2 13 99" xfId="21958"/>
    <cellStyle name="40% - Accent2 130" xfId="21959"/>
    <cellStyle name="40% - Accent2 131" xfId="21960"/>
    <cellStyle name="40% - Accent2 132" xfId="21961"/>
    <cellStyle name="40% - Accent2 133" xfId="21962"/>
    <cellStyle name="40% - Accent2 134" xfId="21963"/>
    <cellStyle name="40% - Accent2 135" xfId="21964"/>
    <cellStyle name="40% - Accent2 136" xfId="21965"/>
    <cellStyle name="40% - Accent2 137" xfId="21966"/>
    <cellStyle name="40% - Accent2 138" xfId="21967"/>
    <cellStyle name="40% - Accent2 139" xfId="21968"/>
    <cellStyle name="40% - Accent2 14" xfId="21969"/>
    <cellStyle name="40% - Accent2 14 10" xfId="21970"/>
    <cellStyle name="40% - Accent2 14 100" xfId="21971"/>
    <cellStyle name="40% - Accent2 14 101" xfId="21972"/>
    <cellStyle name="40% - Accent2 14 102" xfId="21973"/>
    <cellStyle name="40% - Accent2 14 103" xfId="21974"/>
    <cellStyle name="40% - Accent2 14 104" xfId="21975"/>
    <cellStyle name="40% - Accent2 14 105" xfId="21976"/>
    <cellStyle name="40% - Accent2 14 106" xfId="21977"/>
    <cellStyle name="40% - Accent2 14 107" xfId="21978"/>
    <cellStyle name="40% - Accent2 14 108" xfId="21979"/>
    <cellStyle name="40% - Accent2 14 109" xfId="21980"/>
    <cellStyle name="40% - Accent2 14 11" xfId="21981"/>
    <cellStyle name="40% - Accent2 14 110" xfId="21982"/>
    <cellStyle name="40% - Accent2 14 111" xfId="21983"/>
    <cellStyle name="40% - Accent2 14 112" xfId="21984"/>
    <cellStyle name="40% - Accent2 14 113" xfId="21985"/>
    <cellStyle name="40% - Accent2 14 114" xfId="21986"/>
    <cellStyle name="40% - Accent2 14 115" xfId="21987"/>
    <cellStyle name="40% - Accent2 14 12" xfId="21988"/>
    <cellStyle name="40% - Accent2 14 13" xfId="21989"/>
    <cellStyle name="40% - Accent2 14 14" xfId="21990"/>
    <cellStyle name="40% - Accent2 14 15" xfId="21991"/>
    <cellStyle name="40% - Accent2 14 16" xfId="21992"/>
    <cellStyle name="40% - Accent2 14 17" xfId="21993"/>
    <cellStyle name="40% - Accent2 14 18" xfId="21994"/>
    <cellStyle name="40% - Accent2 14 19" xfId="21995"/>
    <cellStyle name="40% - Accent2 14 2" xfId="21996"/>
    <cellStyle name="40% - Accent2 14 20" xfId="21997"/>
    <cellStyle name="40% - Accent2 14 21" xfId="21998"/>
    <cellStyle name="40% - Accent2 14 22" xfId="21999"/>
    <cellStyle name="40% - Accent2 14 23" xfId="22000"/>
    <cellStyle name="40% - Accent2 14 24" xfId="22001"/>
    <cellStyle name="40% - Accent2 14 25" xfId="22002"/>
    <cellStyle name="40% - Accent2 14 26" xfId="22003"/>
    <cellStyle name="40% - Accent2 14 27" xfId="22004"/>
    <cellStyle name="40% - Accent2 14 28" xfId="22005"/>
    <cellStyle name="40% - Accent2 14 29" xfId="22006"/>
    <cellStyle name="40% - Accent2 14 3" xfId="22007"/>
    <cellStyle name="40% - Accent2 14 30" xfId="22008"/>
    <cellStyle name="40% - Accent2 14 31" xfId="22009"/>
    <cellStyle name="40% - Accent2 14 32" xfId="22010"/>
    <cellStyle name="40% - Accent2 14 33" xfId="22011"/>
    <cellStyle name="40% - Accent2 14 34" xfId="22012"/>
    <cellStyle name="40% - Accent2 14 35" xfId="22013"/>
    <cellStyle name="40% - Accent2 14 36" xfId="22014"/>
    <cellStyle name="40% - Accent2 14 37" xfId="22015"/>
    <cellStyle name="40% - Accent2 14 38" xfId="22016"/>
    <cellStyle name="40% - Accent2 14 39" xfId="22017"/>
    <cellStyle name="40% - Accent2 14 4" xfId="22018"/>
    <cellStyle name="40% - Accent2 14 40" xfId="22019"/>
    <cellStyle name="40% - Accent2 14 41" xfId="22020"/>
    <cellStyle name="40% - Accent2 14 42" xfId="22021"/>
    <cellStyle name="40% - Accent2 14 43" xfId="22022"/>
    <cellStyle name="40% - Accent2 14 44" xfId="22023"/>
    <cellStyle name="40% - Accent2 14 45" xfId="22024"/>
    <cellStyle name="40% - Accent2 14 46" xfId="22025"/>
    <cellStyle name="40% - Accent2 14 47" xfId="22026"/>
    <cellStyle name="40% - Accent2 14 48" xfId="22027"/>
    <cellStyle name="40% - Accent2 14 49" xfId="22028"/>
    <cellStyle name="40% - Accent2 14 5" xfId="22029"/>
    <cellStyle name="40% - Accent2 14 50" xfId="22030"/>
    <cellStyle name="40% - Accent2 14 51" xfId="22031"/>
    <cellStyle name="40% - Accent2 14 52" xfId="22032"/>
    <cellStyle name="40% - Accent2 14 53" xfId="22033"/>
    <cellStyle name="40% - Accent2 14 54" xfId="22034"/>
    <cellStyle name="40% - Accent2 14 55" xfId="22035"/>
    <cellStyle name="40% - Accent2 14 56" xfId="22036"/>
    <cellStyle name="40% - Accent2 14 57" xfId="22037"/>
    <cellStyle name="40% - Accent2 14 58" xfId="22038"/>
    <cellStyle name="40% - Accent2 14 59" xfId="22039"/>
    <cellStyle name="40% - Accent2 14 6" xfId="22040"/>
    <cellStyle name="40% - Accent2 14 60" xfId="22041"/>
    <cellStyle name="40% - Accent2 14 61" xfId="22042"/>
    <cellStyle name="40% - Accent2 14 62" xfId="22043"/>
    <cellStyle name="40% - Accent2 14 63" xfId="22044"/>
    <cellStyle name="40% - Accent2 14 64" xfId="22045"/>
    <cellStyle name="40% - Accent2 14 65" xfId="22046"/>
    <cellStyle name="40% - Accent2 14 66" xfId="22047"/>
    <cellStyle name="40% - Accent2 14 67" xfId="22048"/>
    <cellStyle name="40% - Accent2 14 68" xfId="22049"/>
    <cellStyle name="40% - Accent2 14 69" xfId="22050"/>
    <cellStyle name="40% - Accent2 14 7" xfId="22051"/>
    <cellStyle name="40% - Accent2 14 70" xfId="22052"/>
    <cellStyle name="40% - Accent2 14 71" xfId="22053"/>
    <cellStyle name="40% - Accent2 14 72" xfId="22054"/>
    <cellStyle name="40% - Accent2 14 73" xfId="22055"/>
    <cellStyle name="40% - Accent2 14 74" xfId="22056"/>
    <cellStyle name="40% - Accent2 14 75" xfId="22057"/>
    <cellStyle name="40% - Accent2 14 76" xfId="22058"/>
    <cellStyle name="40% - Accent2 14 77" xfId="22059"/>
    <cellStyle name="40% - Accent2 14 78" xfId="22060"/>
    <cellStyle name="40% - Accent2 14 79" xfId="22061"/>
    <cellStyle name="40% - Accent2 14 8" xfId="22062"/>
    <cellStyle name="40% - Accent2 14 80" xfId="22063"/>
    <cellStyle name="40% - Accent2 14 81" xfId="22064"/>
    <cellStyle name="40% - Accent2 14 82" xfId="22065"/>
    <cellStyle name="40% - Accent2 14 83" xfId="22066"/>
    <cellStyle name="40% - Accent2 14 84" xfId="22067"/>
    <cellStyle name="40% - Accent2 14 85" xfId="22068"/>
    <cellStyle name="40% - Accent2 14 86" xfId="22069"/>
    <cellStyle name="40% - Accent2 14 87" xfId="22070"/>
    <cellStyle name="40% - Accent2 14 88" xfId="22071"/>
    <cellStyle name="40% - Accent2 14 89" xfId="22072"/>
    <cellStyle name="40% - Accent2 14 9" xfId="22073"/>
    <cellStyle name="40% - Accent2 14 90" xfId="22074"/>
    <cellStyle name="40% - Accent2 14 91" xfId="22075"/>
    <cellStyle name="40% - Accent2 14 92" xfId="22076"/>
    <cellStyle name="40% - Accent2 14 93" xfId="22077"/>
    <cellStyle name="40% - Accent2 14 94" xfId="22078"/>
    <cellStyle name="40% - Accent2 14 95" xfId="22079"/>
    <cellStyle name="40% - Accent2 14 96" xfId="22080"/>
    <cellStyle name="40% - Accent2 14 97" xfId="22081"/>
    <cellStyle name="40% - Accent2 14 98" xfId="22082"/>
    <cellStyle name="40% - Accent2 14 99" xfId="22083"/>
    <cellStyle name="40% - Accent2 140" xfId="22084"/>
    <cellStyle name="40% - Accent2 141" xfId="22085"/>
    <cellStyle name="40% - Accent2 142" xfId="22086"/>
    <cellStyle name="40% - Accent2 143" xfId="22087"/>
    <cellStyle name="40% - Accent2 144" xfId="22088"/>
    <cellStyle name="40% - Accent2 145" xfId="22089"/>
    <cellStyle name="40% - Accent2 146" xfId="22090"/>
    <cellStyle name="40% - Accent2 147" xfId="22091"/>
    <cellStyle name="40% - Accent2 148" xfId="22092"/>
    <cellStyle name="40% - Accent2 149" xfId="22093"/>
    <cellStyle name="40% - Accent2 15" xfId="22094"/>
    <cellStyle name="40% - Accent2 15 10" xfId="22095"/>
    <cellStyle name="40% - Accent2 15 100" xfId="22096"/>
    <cellStyle name="40% - Accent2 15 101" xfId="22097"/>
    <cellStyle name="40% - Accent2 15 102" xfId="22098"/>
    <cellStyle name="40% - Accent2 15 103" xfId="22099"/>
    <cellStyle name="40% - Accent2 15 104" xfId="22100"/>
    <cellStyle name="40% - Accent2 15 105" xfId="22101"/>
    <cellStyle name="40% - Accent2 15 106" xfId="22102"/>
    <cellStyle name="40% - Accent2 15 107" xfId="22103"/>
    <cellStyle name="40% - Accent2 15 108" xfId="22104"/>
    <cellStyle name="40% - Accent2 15 109" xfId="22105"/>
    <cellStyle name="40% - Accent2 15 11" xfId="22106"/>
    <cellStyle name="40% - Accent2 15 110" xfId="22107"/>
    <cellStyle name="40% - Accent2 15 111" xfId="22108"/>
    <cellStyle name="40% - Accent2 15 112" xfId="22109"/>
    <cellStyle name="40% - Accent2 15 113" xfId="22110"/>
    <cellStyle name="40% - Accent2 15 114" xfId="22111"/>
    <cellStyle name="40% - Accent2 15 115" xfId="22112"/>
    <cellStyle name="40% - Accent2 15 12" xfId="22113"/>
    <cellStyle name="40% - Accent2 15 13" xfId="22114"/>
    <cellStyle name="40% - Accent2 15 14" xfId="22115"/>
    <cellStyle name="40% - Accent2 15 15" xfId="22116"/>
    <cellStyle name="40% - Accent2 15 16" xfId="22117"/>
    <cellStyle name="40% - Accent2 15 17" xfId="22118"/>
    <cellStyle name="40% - Accent2 15 18" xfId="22119"/>
    <cellStyle name="40% - Accent2 15 19" xfId="22120"/>
    <cellStyle name="40% - Accent2 15 2" xfId="22121"/>
    <cellStyle name="40% - Accent2 15 20" xfId="22122"/>
    <cellStyle name="40% - Accent2 15 21" xfId="22123"/>
    <cellStyle name="40% - Accent2 15 22" xfId="22124"/>
    <cellStyle name="40% - Accent2 15 23" xfId="22125"/>
    <cellStyle name="40% - Accent2 15 24" xfId="22126"/>
    <cellStyle name="40% - Accent2 15 25" xfId="22127"/>
    <cellStyle name="40% - Accent2 15 26" xfId="22128"/>
    <cellStyle name="40% - Accent2 15 27" xfId="22129"/>
    <cellStyle name="40% - Accent2 15 28" xfId="22130"/>
    <cellStyle name="40% - Accent2 15 29" xfId="22131"/>
    <cellStyle name="40% - Accent2 15 3" xfId="22132"/>
    <cellStyle name="40% - Accent2 15 30" xfId="22133"/>
    <cellStyle name="40% - Accent2 15 31" xfId="22134"/>
    <cellStyle name="40% - Accent2 15 32" xfId="22135"/>
    <cellStyle name="40% - Accent2 15 33" xfId="22136"/>
    <cellStyle name="40% - Accent2 15 34" xfId="22137"/>
    <cellStyle name="40% - Accent2 15 35" xfId="22138"/>
    <cellStyle name="40% - Accent2 15 36" xfId="22139"/>
    <cellStyle name="40% - Accent2 15 37" xfId="22140"/>
    <cellStyle name="40% - Accent2 15 38" xfId="22141"/>
    <cellStyle name="40% - Accent2 15 39" xfId="22142"/>
    <cellStyle name="40% - Accent2 15 4" xfId="22143"/>
    <cellStyle name="40% - Accent2 15 40" xfId="22144"/>
    <cellStyle name="40% - Accent2 15 41" xfId="22145"/>
    <cellStyle name="40% - Accent2 15 42" xfId="22146"/>
    <cellStyle name="40% - Accent2 15 43" xfId="22147"/>
    <cellStyle name="40% - Accent2 15 44" xfId="22148"/>
    <cellStyle name="40% - Accent2 15 45" xfId="22149"/>
    <cellStyle name="40% - Accent2 15 46" xfId="22150"/>
    <cellStyle name="40% - Accent2 15 47" xfId="22151"/>
    <cellStyle name="40% - Accent2 15 48" xfId="22152"/>
    <cellStyle name="40% - Accent2 15 49" xfId="22153"/>
    <cellStyle name="40% - Accent2 15 5" xfId="22154"/>
    <cellStyle name="40% - Accent2 15 50" xfId="22155"/>
    <cellStyle name="40% - Accent2 15 51" xfId="22156"/>
    <cellStyle name="40% - Accent2 15 52" xfId="22157"/>
    <cellStyle name="40% - Accent2 15 53" xfId="22158"/>
    <cellStyle name="40% - Accent2 15 54" xfId="22159"/>
    <cellStyle name="40% - Accent2 15 55" xfId="22160"/>
    <cellStyle name="40% - Accent2 15 56" xfId="22161"/>
    <cellStyle name="40% - Accent2 15 57" xfId="22162"/>
    <cellStyle name="40% - Accent2 15 58" xfId="22163"/>
    <cellStyle name="40% - Accent2 15 59" xfId="22164"/>
    <cellStyle name="40% - Accent2 15 6" xfId="22165"/>
    <cellStyle name="40% - Accent2 15 60" xfId="22166"/>
    <cellStyle name="40% - Accent2 15 61" xfId="22167"/>
    <cellStyle name="40% - Accent2 15 62" xfId="22168"/>
    <cellStyle name="40% - Accent2 15 63" xfId="22169"/>
    <cellStyle name="40% - Accent2 15 64" xfId="22170"/>
    <cellStyle name="40% - Accent2 15 65" xfId="22171"/>
    <cellStyle name="40% - Accent2 15 66" xfId="22172"/>
    <cellStyle name="40% - Accent2 15 67" xfId="22173"/>
    <cellStyle name="40% - Accent2 15 68" xfId="22174"/>
    <cellStyle name="40% - Accent2 15 69" xfId="22175"/>
    <cellStyle name="40% - Accent2 15 7" xfId="22176"/>
    <cellStyle name="40% - Accent2 15 70" xfId="22177"/>
    <cellStyle name="40% - Accent2 15 71" xfId="22178"/>
    <cellStyle name="40% - Accent2 15 72" xfId="22179"/>
    <cellStyle name="40% - Accent2 15 73" xfId="22180"/>
    <cellStyle name="40% - Accent2 15 74" xfId="22181"/>
    <cellStyle name="40% - Accent2 15 75" xfId="22182"/>
    <cellStyle name="40% - Accent2 15 76" xfId="22183"/>
    <cellStyle name="40% - Accent2 15 77" xfId="22184"/>
    <cellStyle name="40% - Accent2 15 78" xfId="22185"/>
    <cellStyle name="40% - Accent2 15 79" xfId="22186"/>
    <cellStyle name="40% - Accent2 15 8" xfId="22187"/>
    <cellStyle name="40% - Accent2 15 80" xfId="22188"/>
    <cellStyle name="40% - Accent2 15 81" xfId="22189"/>
    <cellStyle name="40% - Accent2 15 82" xfId="22190"/>
    <cellStyle name="40% - Accent2 15 83" xfId="22191"/>
    <cellStyle name="40% - Accent2 15 84" xfId="22192"/>
    <cellStyle name="40% - Accent2 15 85" xfId="22193"/>
    <cellStyle name="40% - Accent2 15 86" xfId="22194"/>
    <cellStyle name="40% - Accent2 15 87" xfId="22195"/>
    <cellStyle name="40% - Accent2 15 88" xfId="22196"/>
    <cellStyle name="40% - Accent2 15 89" xfId="22197"/>
    <cellStyle name="40% - Accent2 15 9" xfId="22198"/>
    <cellStyle name="40% - Accent2 15 90" xfId="22199"/>
    <cellStyle name="40% - Accent2 15 91" xfId="22200"/>
    <cellStyle name="40% - Accent2 15 92" xfId="22201"/>
    <cellStyle name="40% - Accent2 15 93" xfId="22202"/>
    <cellStyle name="40% - Accent2 15 94" xfId="22203"/>
    <cellStyle name="40% - Accent2 15 95" xfId="22204"/>
    <cellStyle name="40% - Accent2 15 96" xfId="22205"/>
    <cellStyle name="40% - Accent2 15 97" xfId="22206"/>
    <cellStyle name="40% - Accent2 15 98" xfId="22207"/>
    <cellStyle name="40% - Accent2 15 99" xfId="22208"/>
    <cellStyle name="40% - Accent2 150" xfId="22209"/>
    <cellStyle name="40% - Accent2 151" xfId="22210"/>
    <cellStyle name="40% - Accent2 152" xfId="22211"/>
    <cellStyle name="40% - Accent2 153" xfId="22212"/>
    <cellStyle name="40% - Accent2 154" xfId="22213"/>
    <cellStyle name="40% - Accent2 155" xfId="22214"/>
    <cellStyle name="40% - Accent2 156" xfId="22215"/>
    <cellStyle name="40% - Accent2 157" xfId="22216"/>
    <cellStyle name="40% - Accent2 158" xfId="22217"/>
    <cellStyle name="40% - Accent2 159" xfId="22218"/>
    <cellStyle name="40% - Accent2 16" xfId="22219"/>
    <cellStyle name="40% - Accent2 16 10" xfId="22220"/>
    <cellStyle name="40% - Accent2 16 100" xfId="22221"/>
    <cellStyle name="40% - Accent2 16 101" xfId="22222"/>
    <cellStyle name="40% - Accent2 16 102" xfId="22223"/>
    <cellStyle name="40% - Accent2 16 103" xfId="22224"/>
    <cellStyle name="40% - Accent2 16 104" xfId="22225"/>
    <cellStyle name="40% - Accent2 16 105" xfId="22226"/>
    <cellStyle name="40% - Accent2 16 106" xfId="22227"/>
    <cellStyle name="40% - Accent2 16 107" xfId="22228"/>
    <cellStyle name="40% - Accent2 16 108" xfId="22229"/>
    <cellStyle name="40% - Accent2 16 109" xfId="22230"/>
    <cellStyle name="40% - Accent2 16 11" xfId="22231"/>
    <cellStyle name="40% - Accent2 16 110" xfId="22232"/>
    <cellStyle name="40% - Accent2 16 111" xfId="22233"/>
    <cellStyle name="40% - Accent2 16 112" xfId="22234"/>
    <cellStyle name="40% - Accent2 16 113" xfId="22235"/>
    <cellStyle name="40% - Accent2 16 114" xfId="22236"/>
    <cellStyle name="40% - Accent2 16 115" xfId="22237"/>
    <cellStyle name="40% - Accent2 16 12" xfId="22238"/>
    <cellStyle name="40% - Accent2 16 13" xfId="22239"/>
    <cellStyle name="40% - Accent2 16 14" xfId="22240"/>
    <cellStyle name="40% - Accent2 16 15" xfId="22241"/>
    <cellStyle name="40% - Accent2 16 16" xfId="22242"/>
    <cellStyle name="40% - Accent2 16 17" xfId="22243"/>
    <cellStyle name="40% - Accent2 16 18" xfId="22244"/>
    <cellStyle name="40% - Accent2 16 19" xfId="22245"/>
    <cellStyle name="40% - Accent2 16 2" xfId="22246"/>
    <cellStyle name="40% - Accent2 16 20" xfId="22247"/>
    <cellStyle name="40% - Accent2 16 21" xfId="22248"/>
    <cellStyle name="40% - Accent2 16 22" xfId="22249"/>
    <cellStyle name="40% - Accent2 16 23" xfId="22250"/>
    <cellStyle name="40% - Accent2 16 24" xfId="22251"/>
    <cellStyle name="40% - Accent2 16 25" xfId="22252"/>
    <cellStyle name="40% - Accent2 16 26" xfId="22253"/>
    <cellStyle name="40% - Accent2 16 27" xfId="22254"/>
    <cellStyle name="40% - Accent2 16 28" xfId="22255"/>
    <cellStyle name="40% - Accent2 16 29" xfId="22256"/>
    <cellStyle name="40% - Accent2 16 3" xfId="22257"/>
    <cellStyle name="40% - Accent2 16 30" xfId="22258"/>
    <cellStyle name="40% - Accent2 16 31" xfId="22259"/>
    <cellStyle name="40% - Accent2 16 32" xfId="22260"/>
    <cellStyle name="40% - Accent2 16 33" xfId="22261"/>
    <cellStyle name="40% - Accent2 16 34" xfId="22262"/>
    <cellStyle name="40% - Accent2 16 35" xfId="22263"/>
    <cellStyle name="40% - Accent2 16 36" xfId="22264"/>
    <cellStyle name="40% - Accent2 16 37" xfId="22265"/>
    <cellStyle name="40% - Accent2 16 38" xfId="22266"/>
    <cellStyle name="40% - Accent2 16 39" xfId="22267"/>
    <cellStyle name="40% - Accent2 16 4" xfId="22268"/>
    <cellStyle name="40% - Accent2 16 40" xfId="22269"/>
    <cellStyle name="40% - Accent2 16 41" xfId="22270"/>
    <cellStyle name="40% - Accent2 16 42" xfId="22271"/>
    <cellStyle name="40% - Accent2 16 43" xfId="22272"/>
    <cellStyle name="40% - Accent2 16 44" xfId="22273"/>
    <cellStyle name="40% - Accent2 16 45" xfId="22274"/>
    <cellStyle name="40% - Accent2 16 46" xfId="22275"/>
    <cellStyle name="40% - Accent2 16 47" xfId="22276"/>
    <cellStyle name="40% - Accent2 16 48" xfId="22277"/>
    <cellStyle name="40% - Accent2 16 49" xfId="22278"/>
    <cellStyle name="40% - Accent2 16 5" xfId="22279"/>
    <cellStyle name="40% - Accent2 16 50" xfId="22280"/>
    <cellStyle name="40% - Accent2 16 51" xfId="22281"/>
    <cellStyle name="40% - Accent2 16 52" xfId="22282"/>
    <cellStyle name="40% - Accent2 16 53" xfId="22283"/>
    <cellStyle name="40% - Accent2 16 54" xfId="22284"/>
    <cellStyle name="40% - Accent2 16 55" xfId="22285"/>
    <cellStyle name="40% - Accent2 16 56" xfId="22286"/>
    <cellStyle name="40% - Accent2 16 57" xfId="22287"/>
    <cellStyle name="40% - Accent2 16 58" xfId="22288"/>
    <cellStyle name="40% - Accent2 16 59" xfId="22289"/>
    <cellStyle name="40% - Accent2 16 6" xfId="22290"/>
    <cellStyle name="40% - Accent2 16 60" xfId="22291"/>
    <cellStyle name="40% - Accent2 16 61" xfId="22292"/>
    <cellStyle name="40% - Accent2 16 62" xfId="22293"/>
    <cellStyle name="40% - Accent2 16 63" xfId="22294"/>
    <cellStyle name="40% - Accent2 16 64" xfId="22295"/>
    <cellStyle name="40% - Accent2 16 65" xfId="22296"/>
    <cellStyle name="40% - Accent2 16 66" xfId="22297"/>
    <cellStyle name="40% - Accent2 16 67" xfId="22298"/>
    <cellStyle name="40% - Accent2 16 68" xfId="22299"/>
    <cellStyle name="40% - Accent2 16 69" xfId="22300"/>
    <cellStyle name="40% - Accent2 16 7" xfId="22301"/>
    <cellStyle name="40% - Accent2 16 70" xfId="22302"/>
    <cellStyle name="40% - Accent2 16 71" xfId="22303"/>
    <cellStyle name="40% - Accent2 16 72" xfId="22304"/>
    <cellStyle name="40% - Accent2 16 73" xfId="22305"/>
    <cellStyle name="40% - Accent2 16 74" xfId="22306"/>
    <cellStyle name="40% - Accent2 16 75" xfId="22307"/>
    <cellStyle name="40% - Accent2 16 76" xfId="22308"/>
    <cellStyle name="40% - Accent2 16 77" xfId="22309"/>
    <cellStyle name="40% - Accent2 16 78" xfId="22310"/>
    <cellStyle name="40% - Accent2 16 79" xfId="22311"/>
    <cellStyle name="40% - Accent2 16 8" xfId="22312"/>
    <cellStyle name="40% - Accent2 16 80" xfId="22313"/>
    <cellStyle name="40% - Accent2 16 81" xfId="22314"/>
    <cellStyle name="40% - Accent2 16 82" xfId="22315"/>
    <cellStyle name="40% - Accent2 16 83" xfId="22316"/>
    <cellStyle name="40% - Accent2 16 84" xfId="22317"/>
    <cellStyle name="40% - Accent2 16 85" xfId="22318"/>
    <cellStyle name="40% - Accent2 16 86" xfId="22319"/>
    <cellStyle name="40% - Accent2 16 87" xfId="22320"/>
    <cellStyle name="40% - Accent2 16 88" xfId="22321"/>
    <cellStyle name="40% - Accent2 16 89" xfId="22322"/>
    <cellStyle name="40% - Accent2 16 9" xfId="22323"/>
    <cellStyle name="40% - Accent2 16 90" xfId="22324"/>
    <cellStyle name="40% - Accent2 16 91" xfId="22325"/>
    <cellStyle name="40% - Accent2 16 92" xfId="22326"/>
    <cellStyle name="40% - Accent2 16 93" xfId="22327"/>
    <cellStyle name="40% - Accent2 16 94" xfId="22328"/>
    <cellStyle name="40% - Accent2 16 95" xfId="22329"/>
    <cellStyle name="40% - Accent2 16 96" xfId="22330"/>
    <cellStyle name="40% - Accent2 16 97" xfId="22331"/>
    <cellStyle name="40% - Accent2 16 98" xfId="22332"/>
    <cellStyle name="40% - Accent2 16 99" xfId="22333"/>
    <cellStyle name="40% - Accent2 160" xfId="22334"/>
    <cellStyle name="40% - Accent2 161" xfId="22335"/>
    <cellStyle name="40% - Accent2 162" xfId="22336"/>
    <cellStyle name="40% - Accent2 163" xfId="22337"/>
    <cellStyle name="40% - Accent2 164" xfId="22338"/>
    <cellStyle name="40% - Accent2 165" xfId="22339"/>
    <cellStyle name="40% - Accent2 166" xfId="22340"/>
    <cellStyle name="40% - Accent2 167" xfId="22341"/>
    <cellStyle name="40% - Accent2 168" xfId="22342"/>
    <cellStyle name="40% - Accent2 17" xfId="22343"/>
    <cellStyle name="40% - Accent2 17 10" xfId="22344"/>
    <cellStyle name="40% - Accent2 17 100" xfId="22345"/>
    <cellStyle name="40% - Accent2 17 101" xfId="22346"/>
    <cellStyle name="40% - Accent2 17 102" xfId="22347"/>
    <cellStyle name="40% - Accent2 17 103" xfId="22348"/>
    <cellStyle name="40% - Accent2 17 104" xfId="22349"/>
    <cellStyle name="40% - Accent2 17 105" xfId="22350"/>
    <cellStyle name="40% - Accent2 17 106" xfId="22351"/>
    <cellStyle name="40% - Accent2 17 107" xfId="22352"/>
    <cellStyle name="40% - Accent2 17 108" xfId="22353"/>
    <cellStyle name="40% - Accent2 17 109" xfId="22354"/>
    <cellStyle name="40% - Accent2 17 11" xfId="22355"/>
    <cellStyle name="40% - Accent2 17 110" xfId="22356"/>
    <cellStyle name="40% - Accent2 17 111" xfId="22357"/>
    <cellStyle name="40% - Accent2 17 112" xfId="22358"/>
    <cellStyle name="40% - Accent2 17 113" xfId="22359"/>
    <cellStyle name="40% - Accent2 17 114" xfId="22360"/>
    <cellStyle name="40% - Accent2 17 115" xfId="22361"/>
    <cellStyle name="40% - Accent2 17 12" xfId="22362"/>
    <cellStyle name="40% - Accent2 17 13" xfId="22363"/>
    <cellStyle name="40% - Accent2 17 14" xfId="22364"/>
    <cellStyle name="40% - Accent2 17 15" xfId="22365"/>
    <cellStyle name="40% - Accent2 17 16" xfId="22366"/>
    <cellStyle name="40% - Accent2 17 17" xfId="22367"/>
    <cellStyle name="40% - Accent2 17 18" xfId="22368"/>
    <cellStyle name="40% - Accent2 17 19" xfId="22369"/>
    <cellStyle name="40% - Accent2 17 2" xfId="22370"/>
    <cellStyle name="40% - Accent2 17 20" xfId="22371"/>
    <cellStyle name="40% - Accent2 17 21" xfId="22372"/>
    <cellStyle name="40% - Accent2 17 22" xfId="22373"/>
    <cellStyle name="40% - Accent2 17 23" xfId="22374"/>
    <cellStyle name="40% - Accent2 17 24" xfId="22375"/>
    <cellStyle name="40% - Accent2 17 25" xfId="22376"/>
    <cellStyle name="40% - Accent2 17 26" xfId="22377"/>
    <cellStyle name="40% - Accent2 17 27" xfId="22378"/>
    <cellStyle name="40% - Accent2 17 28" xfId="22379"/>
    <cellStyle name="40% - Accent2 17 29" xfId="22380"/>
    <cellStyle name="40% - Accent2 17 3" xfId="22381"/>
    <cellStyle name="40% - Accent2 17 30" xfId="22382"/>
    <cellStyle name="40% - Accent2 17 31" xfId="22383"/>
    <cellStyle name="40% - Accent2 17 32" xfId="22384"/>
    <cellStyle name="40% - Accent2 17 33" xfId="22385"/>
    <cellStyle name="40% - Accent2 17 34" xfId="22386"/>
    <cellStyle name="40% - Accent2 17 35" xfId="22387"/>
    <cellStyle name="40% - Accent2 17 36" xfId="22388"/>
    <cellStyle name="40% - Accent2 17 37" xfId="22389"/>
    <cellStyle name="40% - Accent2 17 38" xfId="22390"/>
    <cellStyle name="40% - Accent2 17 39" xfId="22391"/>
    <cellStyle name="40% - Accent2 17 4" xfId="22392"/>
    <cellStyle name="40% - Accent2 17 40" xfId="22393"/>
    <cellStyle name="40% - Accent2 17 41" xfId="22394"/>
    <cellStyle name="40% - Accent2 17 42" xfId="22395"/>
    <cellStyle name="40% - Accent2 17 43" xfId="22396"/>
    <cellStyle name="40% - Accent2 17 44" xfId="22397"/>
    <cellStyle name="40% - Accent2 17 45" xfId="22398"/>
    <cellStyle name="40% - Accent2 17 46" xfId="22399"/>
    <cellStyle name="40% - Accent2 17 47" xfId="22400"/>
    <cellStyle name="40% - Accent2 17 48" xfId="22401"/>
    <cellStyle name="40% - Accent2 17 49" xfId="22402"/>
    <cellStyle name="40% - Accent2 17 5" xfId="22403"/>
    <cellStyle name="40% - Accent2 17 50" xfId="22404"/>
    <cellStyle name="40% - Accent2 17 51" xfId="22405"/>
    <cellStyle name="40% - Accent2 17 52" xfId="22406"/>
    <cellStyle name="40% - Accent2 17 53" xfId="22407"/>
    <cellStyle name="40% - Accent2 17 54" xfId="22408"/>
    <cellStyle name="40% - Accent2 17 55" xfId="22409"/>
    <cellStyle name="40% - Accent2 17 56" xfId="22410"/>
    <cellStyle name="40% - Accent2 17 57" xfId="22411"/>
    <cellStyle name="40% - Accent2 17 58" xfId="22412"/>
    <cellStyle name="40% - Accent2 17 59" xfId="22413"/>
    <cellStyle name="40% - Accent2 17 6" xfId="22414"/>
    <cellStyle name="40% - Accent2 17 60" xfId="22415"/>
    <cellStyle name="40% - Accent2 17 61" xfId="22416"/>
    <cellStyle name="40% - Accent2 17 62" xfId="22417"/>
    <cellStyle name="40% - Accent2 17 63" xfId="22418"/>
    <cellStyle name="40% - Accent2 17 64" xfId="22419"/>
    <cellStyle name="40% - Accent2 17 65" xfId="22420"/>
    <cellStyle name="40% - Accent2 17 66" xfId="22421"/>
    <cellStyle name="40% - Accent2 17 67" xfId="22422"/>
    <cellStyle name="40% - Accent2 17 68" xfId="22423"/>
    <cellStyle name="40% - Accent2 17 69" xfId="22424"/>
    <cellStyle name="40% - Accent2 17 7" xfId="22425"/>
    <cellStyle name="40% - Accent2 17 70" xfId="22426"/>
    <cellStyle name="40% - Accent2 17 71" xfId="22427"/>
    <cellStyle name="40% - Accent2 17 72" xfId="22428"/>
    <cellStyle name="40% - Accent2 17 73" xfId="22429"/>
    <cellStyle name="40% - Accent2 17 74" xfId="22430"/>
    <cellStyle name="40% - Accent2 17 75" xfId="22431"/>
    <cellStyle name="40% - Accent2 17 76" xfId="22432"/>
    <cellStyle name="40% - Accent2 17 77" xfId="22433"/>
    <cellStyle name="40% - Accent2 17 78" xfId="22434"/>
    <cellStyle name="40% - Accent2 17 79" xfId="22435"/>
    <cellStyle name="40% - Accent2 17 8" xfId="22436"/>
    <cellStyle name="40% - Accent2 17 80" xfId="22437"/>
    <cellStyle name="40% - Accent2 17 81" xfId="22438"/>
    <cellStyle name="40% - Accent2 17 82" xfId="22439"/>
    <cellStyle name="40% - Accent2 17 83" xfId="22440"/>
    <cellStyle name="40% - Accent2 17 84" xfId="22441"/>
    <cellStyle name="40% - Accent2 17 85" xfId="22442"/>
    <cellStyle name="40% - Accent2 17 86" xfId="22443"/>
    <cellStyle name="40% - Accent2 17 87" xfId="22444"/>
    <cellStyle name="40% - Accent2 17 88" xfId="22445"/>
    <cellStyle name="40% - Accent2 17 89" xfId="22446"/>
    <cellStyle name="40% - Accent2 17 9" xfId="22447"/>
    <cellStyle name="40% - Accent2 17 90" xfId="22448"/>
    <cellStyle name="40% - Accent2 17 91" xfId="22449"/>
    <cellStyle name="40% - Accent2 17 92" xfId="22450"/>
    <cellStyle name="40% - Accent2 17 93" xfId="22451"/>
    <cellStyle name="40% - Accent2 17 94" xfId="22452"/>
    <cellStyle name="40% - Accent2 17 95" xfId="22453"/>
    <cellStyle name="40% - Accent2 17 96" xfId="22454"/>
    <cellStyle name="40% - Accent2 17 97" xfId="22455"/>
    <cellStyle name="40% - Accent2 17 98" xfId="22456"/>
    <cellStyle name="40% - Accent2 17 99" xfId="22457"/>
    <cellStyle name="40% - Accent2 18" xfId="22458"/>
    <cellStyle name="40% - Accent2 18 10" xfId="22459"/>
    <cellStyle name="40% - Accent2 18 100" xfId="22460"/>
    <cellStyle name="40% - Accent2 18 101" xfId="22461"/>
    <cellStyle name="40% - Accent2 18 102" xfId="22462"/>
    <cellStyle name="40% - Accent2 18 103" xfId="22463"/>
    <cellStyle name="40% - Accent2 18 104" xfId="22464"/>
    <cellStyle name="40% - Accent2 18 105" xfId="22465"/>
    <cellStyle name="40% - Accent2 18 106" xfId="22466"/>
    <cellStyle name="40% - Accent2 18 107" xfId="22467"/>
    <cellStyle name="40% - Accent2 18 108" xfId="22468"/>
    <cellStyle name="40% - Accent2 18 109" xfId="22469"/>
    <cellStyle name="40% - Accent2 18 11" xfId="22470"/>
    <cellStyle name="40% - Accent2 18 110" xfId="22471"/>
    <cellStyle name="40% - Accent2 18 111" xfId="22472"/>
    <cellStyle name="40% - Accent2 18 112" xfId="22473"/>
    <cellStyle name="40% - Accent2 18 113" xfId="22474"/>
    <cellStyle name="40% - Accent2 18 114" xfId="22475"/>
    <cellStyle name="40% - Accent2 18 115" xfId="22476"/>
    <cellStyle name="40% - Accent2 18 12" xfId="22477"/>
    <cellStyle name="40% - Accent2 18 13" xfId="22478"/>
    <cellStyle name="40% - Accent2 18 14" xfId="22479"/>
    <cellStyle name="40% - Accent2 18 15" xfId="22480"/>
    <cellStyle name="40% - Accent2 18 16" xfId="22481"/>
    <cellStyle name="40% - Accent2 18 17" xfId="22482"/>
    <cellStyle name="40% - Accent2 18 18" xfId="22483"/>
    <cellStyle name="40% - Accent2 18 19" xfId="22484"/>
    <cellStyle name="40% - Accent2 18 2" xfId="22485"/>
    <cellStyle name="40% - Accent2 18 20" xfId="22486"/>
    <cellStyle name="40% - Accent2 18 21" xfId="22487"/>
    <cellStyle name="40% - Accent2 18 22" xfId="22488"/>
    <cellStyle name="40% - Accent2 18 23" xfId="22489"/>
    <cellStyle name="40% - Accent2 18 24" xfId="22490"/>
    <cellStyle name="40% - Accent2 18 25" xfId="22491"/>
    <cellStyle name="40% - Accent2 18 26" xfId="22492"/>
    <cellStyle name="40% - Accent2 18 27" xfId="22493"/>
    <cellStyle name="40% - Accent2 18 28" xfId="22494"/>
    <cellStyle name="40% - Accent2 18 29" xfId="22495"/>
    <cellStyle name="40% - Accent2 18 3" xfId="22496"/>
    <cellStyle name="40% - Accent2 18 30" xfId="22497"/>
    <cellStyle name="40% - Accent2 18 31" xfId="22498"/>
    <cellStyle name="40% - Accent2 18 32" xfId="22499"/>
    <cellStyle name="40% - Accent2 18 33" xfId="22500"/>
    <cellStyle name="40% - Accent2 18 34" xfId="22501"/>
    <cellStyle name="40% - Accent2 18 35" xfId="22502"/>
    <cellStyle name="40% - Accent2 18 36" xfId="22503"/>
    <cellStyle name="40% - Accent2 18 37" xfId="22504"/>
    <cellStyle name="40% - Accent2 18 38" xfId="22505"/>
    <cellStyle name="40% - Accent2 18 39" xfId="22506"/>
    <cellStyle name="40% - Accent2 18 4" xfId="22507"/>
    <cellStyle name="40% - Accent2 18 40" xfId="22508"/>
    <cellStyle name="40% - Accent2 18 41" xfId="22509"/>
    <cellStyle name="40% - Accent2 18 42" xfId="22510"/>
    <cellStyle name="40% - Accent2 18 43" xfId="22511"/>
    <cellStyle name="40% - Accent2 18 44" xfId="22512"/>
    <cellStyle name="40% - Accent2 18 45" xfId="22513"/>
    <cellStyle name="40% - Accent2 18 46" xfId="22514"/>
    <cellStyle name="40% - Accent2 18 47" xfId="22515"/>
    <cellStyle name="40% - Accent2 18 48" xfId="22516"/>
    <cellStyle name="40% - Accent2 18 49" xfId="22517"/>
    <cellStyle name="40% - Accent2 18 5" xfId="22518"/>
    <cellStyle name="40% - Accent2 18 50" xfId="22519"/>
    <cellStyle name="40% - Accent2 18 51" xfId="22520"/>
    <cellStyle name="40% - Accent2 18 52" xfId="22521"/>
    <cellStyle name="40% - Accent2 18 53" xfId="22522"/>
    <cellStyle name="40% - Accent2 18 54" xfId="22523"/>
    <cellStyle name="40% - Accent2 18 55" xfId="22524"/>
    <cellStyle name="40% - Accent2 18 56" xfId="22525"/>
    <cellStyle name="40% - Accent2 18 57" xfId="22526"/>
    <cellStyle name="40% - Accent2 18 58" xfId="22527"/>
    <cellStyle name="40% - Accent2 18 59" xfId="22528"/>
    <cellStyle name="40% - Accent2 18 6" xfId="22529"/>
    <cellStyle name="40% - Accent2 18 60" xfId="22530"/>
    <cellStyle name="40% - Accent2 18 61" xfId="22531"/>
    <cellStyle name="40% - Accent2 18 62" xfId="22532"/>
    <cellStyle name="40% - Accent2 18 63" xfId="22533"/>
    <cellStyle name="40% - Accent2 18 64" xfId="22534"/>
    <cellStyle name="40% - Accent2 18 65" xfId="22535"/>
    <cellStyle name="40% - Accent2 18 66" xfId="22536"/>
    <cellStyle name="40% - Accent2 18 67" xfId="22537"/>
    <cellStyle name="40% - Accent2 18 68" xfId="22538"/>
    <cellStyle name="40% - Accent2 18 69" xfId="22539"/>
    <cellStyle name="40% - Accent2 18 7" xfId="22540"/>
    <cellStyle name="40% - Accent2 18 70" xfId="22541"/>
    <cellStyle name="40% - Accent2 18 71" xfId="22542"/>
    <cellStyle name="40% - Accent2 18 72" xfId="22543"/>
    <cellStyle name="40% - Accent2 18 73" xfId="22544"/>
    <cellStyle name="40% - Accent2 18 74" xfId="22545"/>
    <cellStyle name="40% - Accent2 18 75" xfId="22546"/>
    <cellStyle name="40% - Accent2 18 76" xfId="22547"/>
    <cellStyle name="40% - Accent2 18 77" xfId="22548"/>
    <cellStyle name="40% - Accent2 18 78" xfId="22549"/>
    <cellStyle name="40% - Accent2 18 79" xfId="22550"/>
    <cellStyle name="40% - Accent2 18 8" xfId="22551"/>
    <cellStyle name="40% - Accent2 18 80" xfId="22552"/>
    <cellStyle name="40% - Accent2 18 81" xfId="22553"/>
    <cellStyle name="40% - Accent2 18 82" xfId="22554"/>
    <cellStyle name="40% - Accent2 18 83" xfId="22555"/>
    <cellStyle name="40% - Accent2 18 84" xfId="22556"/>
    <cellStyle name="40% - Accent2 18 85" xfId="22557"/>
    <cellStyle name="40% - Accent2 18 86" xfId="22558"/>
    <cellStyle name="40% - Accent2 18 87" xfId="22559"/>
    <cellStyle name="40% - Accent2 18 88" xfId="22560"/>
    <cellStyle name="40% - Accent2 18 89" xfId="22561"/>
    <cellStyle name="40% - Accent2 18 9" xfId="22562"/>
    <cellStyle name="40% - Accent2 18 90" xfId="22563"/>
    <cellStyle name="40% - Accent2 18 91" xfId="22564"/>
    <cellStyle name="40% - Accent2 18 92" xfId="22565"/>
    <cellStyle name="40% - Accent2 18 93" xfId="22566"/>
    <cellStyle name="40% - Accent2 18 94" xfId="22567"/>
    <cellStyle name="40% - Accent2 18 95" xfId="22568"/>
    <cellStyle name="40% - Accent2 18 96" xfId="22569"/>
    <cellStyle name="40% - Accent2 18 97" xfId="22570"/>
    <cellStyle name="40% - Accent2 18 98" xfId="22571"/>
    <cellStyle name="40% - Accent2 18 99" xfId="22572"/>
    <cellStyle name="40% - Accent2 19" xfId="22573"/>
    <cellStyle name="40% - Accent2 19 10" xfId="22574"/>
    <cellStyle name="40% - Accent2 19 100" xfId="22575"/>
    <cellStyle name="40% - Accent2 19 101" xfId="22576"/>
    <cellStyle name="40% - Accent2 19 102" xfId="22577"/>
    <cellStyle name="40% - Accent2 19 103" xfId="22578"/>
    <cellStyle name="40% - Accent2 19 104" xfId="22579"/>
    <cellStyle name="40% - Accent2 19 105" xfId="22580"/>
    <cellStyle name="40% - Accent2 19 106" xfId="22581"/>
    <cellStyle name="40% - Accent2 19 107" xfId="22582"/>
    <cellStyle name="40% - Accent2 19 108" xfId="22583"/>
    <cellStyle name="40% - Accent2 19 109" xfId="22584"/>
    <cellStyle name="40% - Accent2 19 11" xfId="22585"/>
    <cellStyle name="40% - Accent2 19 110" xfId="22586"/>
    <cellStyle name="40% - Accent2 19 111" xfId="22587"/>
    <cellStyle name="40% - Accent2 19 112" xfId="22588"/>
    <cellStyle name="40% - Accent2 19 113" xfId="22589"/>
    <cellStyle name="40% - Accent2 19 114" xfId="22590"/>
    <cellStyle name="40% - Accent2 19 115" xfId="22591"/>
    <cellStyle name="40% - Accent2 19 12" xfId="22592"/>
    <cellStyle name="40% - Accent2 19 13" xfId="22593"/>
    <cellStyle name="40% - Accent2 19 14" xfId="22594"/>
    <cellStyle name="40% - Accent2 19 15" xfId="22595"/>
    <cellStyle name="40% - Accent2 19 16" xfId="22596"/>
    <cellStyle name="40% - Accent2 19 17" xfId="22597"/>
    <cellStyle name="40% - Accent2 19 18" xfId="22598"/>
    <cellStyle name="40% - Accent2 19 19" xfId="22599"/>
    <cellStyle name="40% - Accent2 19 2" xfId="22600"/>
    <cellStyle name="40% - Accent2 19 20" xfId="22601"/>
    <cellStyle name="40% - Accent2 19 21" xfId="22602"/>
    <cellStyle name="40% - Accent2 19 22" xfId="22603"/>
    <cellStyle name="40% - Accent2 19 23" xfId="22604"/>
    <cellStyle name="40% - Accent2 19 24" xfId="22605"/>
    <cellStyle name="40% - Accent2 19 25" xfId="22606"/>
    <cellStyle name="40% - Accent2 19 26" xfId="22607"/>
    <cellStyle name="40% - Accent2 19 27" xfId="22608"/>
    <cellStyle name="40% - Accent2 19 28" xfId="22609"/>
    <cellStyle name="40% - Accent2 19 29" xfId="22610"/>
    <cellStyle name="40% - Accent2 19 3" xfId="22611"/>
    <cellStyle name="40% - Accent2 19 30" xfId="22612"/>
    <cellStyle name="40% - Accent2 19 31" xfId="22613"/>
    <cellStyle name="40% - Accent2 19 32" xfId="22614"/>
    <cellStyle name="40% - Accent2 19 33" xfId="22615"/>
    <cellStyle name="40% - Accent2 19 34" xfId="22616"/>
    <cellStyle name="40% - Accent2 19 35" xfId="22617"/>
    <cellStyle name="40% - Accent2 19 36" xfId="22618"/>
    <cellStyle name="40% - Accent2 19 37" xfId="22619"/>
    <cellStyle name="40% - Accent2 19 38" xfId="22620"/>
    <cellStyle name="40% - Accent2 19 39" xfId="22621"/>
    <cellStyle name="40% - Accent2 19 4" xfId="22622"/>
    <cellStyle name="40% - Accent2 19 40" xfId="22623"/>
    <cellStyle name="40% - Accent2 19 41" xfId="22624"/>
    <cellStyle name="40% - Accent2 19 42" xfId="22625"/>
    <cellStyle name="40% - Accent2 19 43" xfId="22626"/>
    <cellStyle name="40% - Accent2 19 44" xfId="22627"/>
    <cellStyle name="40% - Accent2 19 45" xfId="22628"/>
    <cellStyle name="40% - Accent2 19 46" xfId="22629"/>
    <cellStyle name="40% - Accent2 19 47" xfId="22630"/>
    <cellStyle name="40% - Accent2 19 48" xfId="22631"/>
    <cellStyle name="40% - Accent2 19 49" xfId="22632"/>
    <cellStyle name="40% - Accent2 19 5" xfId="22633"/>
    <cellStyle name="40% - Accent2 19 50" xfId="22634"/>
    <cellStyle name="40% - Accent2 19 51" xfId="22635"/>
    <cellStyle name="40% - Accent2 19 52" xfId="22636"/>
    <cellStyle name="40% - Accent2 19 53" xfId="22637"/>
    <cellStyle name="40% - Accent2 19 54" xfId="22638"/>
    <cellStyle name="40% - Accent2 19 55" xfId="22639"/>
    <cellStyle name="40% - Accent2 19 56" xfId="22640"/>
    <cellStyle name="40% - Accent2 19 57" xfId="22641"/>
    <cellStyle name="40% - Accent2 19 58" xfId="22642"/>
    <cellStyle name="40% - Accent2 19 59" xfId="22643"/>
    <cellStyle name="40% - Accent2 19 6" xfId="22644"/>
    <cellStyle name="40% - Accent2 19 60" xfId="22645"/>
    <cellStyle name="40% - Accent2 19 61" xfId="22646"/>
    <cellStyle name="40% - Accent2 19 62" xfId="22647"/>
    <cellStyle name="40% - Accent2 19 63" xfId="22648"/>
    <cellStyle name="40% - Accent2 19 64" xfId="22649"/>
    <cellStyle name="40% - Accent2 19 65" xfId="22650"/>
    <cellStyle name="40% - Accent2 19 66" xfId="22651"/>
    <cellStyle name="40% - Accent2 19 67" xfId="22652"/>
    <cellStyle name="40% - Accent2 19 68" xfId="22653"/>
    <cellStyle name="40% - Accent2 19 69" xfId="22654"/>
    <cellStyle name="40% - Accent2 19 7" xfId="22655"/>
    <cellStyle name="40% - Accent2 19 70" xfId="22656"/>
    <cellStyle name="40% - Accent2 19 71" xfId="22657"/>
    <cellStyle name="40% - Accent2 19 72" xfId="22658"/>
    <cellStyle name="40% - Accent2 19 73" xfId="22659"/>
    <cellStyle name="40% - Accent2 19 74" xfId="22660"/>
    <cellStyle name="40% - Accent2 19 75" xfId="22661"/>
    <cellStyle name="40% - Accent2 19 76" xfId="22662"/>
    <cellStyle name="40% - Accent2 19 77" xfId="22663"/>
    <cellStyle name="40% - Accent2 19 78" xfId="22664"/>
    <cellStyle name="40% - Accent2 19 79" xfId="22665"/>
    <cellStyle name="40% - Accent2 19 8" xfId="22666"/>
    <cellStyle name="40% - Accent2 19 80" xfId="22667"/>
    <cellStyle name="40% - Accent2 19 81" xfId="22668"/>
    <cellStyle name="40% - Accent2 19 82" xfId="22669"/>
    <cellStyle name="40% - Accent2 19 83" xfId="22670"/>
    <cellStyle name="40% - Accent2 19 84" xfId="22671"/>
    <cellStyle name="40% - Accent2 19 85" xfId="22672"/>
    <cellStyle name="40% - Accent2 19 86" xfId="22673"/>
    <cellStyle name="40% - Accent2 19 87" xfId="22674"/>
    <cellStyle name="40% - Accent2 19 88" xfId="22675"/>
    <cellStyle name="40% - Accent2 19 89" xfId="22676"/>
    <cellStyle name="40% - Accent2 19 9" xfId="22677"/>
    <cellStyle name="40% - Accent2 19 90" xfId="22678"/>
    <cellStyle name="40% - Accent2 19 91" xfId="22679"/>
    <cellStyle name="40% - Accent2 19 92" xfId="22680"/>
    <cellStyle name="40% - Accent2 19 93" xfId="22681"/>
    <cellStyle name="40% - Accent2 19 94" xfId="22682"/>
    <cellStyle name="40% - Accent2 19 95" xfId="22683"/>
    <cellStyle name="40% - Accent2 19 96" xfId="22684"/>
    <cellStyle name="40% - Accent2 19 97" xfId="22685"/>
    <cellStyle name="40% - Accent2 19 98" xfId="22686"/>
    <cellStyle name="40% - Accent2 19 99" xfId="22687"/>
    <cellStyle name="40% - Accent2 2" xfId="94"/>
    <cellStyle name="40% - Accent2 2 10" xfId="22688"/>
    <cellStyle name="40% - Accent2 2 100" xfId="22689"/>
    <cellStyle name="40% - Accent2 2 101" xfId="22690"/>
    <cellStyle name="40% - Accent2 2 102" xfId="22691"/>
    <cellStyle name="40% - Accent2 2 103" xfId="22692"/>
    <cellStyle name="40% - Accent2 2 104" xfId="22693"/>
    <cellStyle name="40% - Accent2 2 105" xfId="22694"/>
    <cellStyle name="40% - Accent2 2 106" xfId="22695"/>
    <cellStyle name="40% - Accent2 2 107" xfId="22696"/>
    <cellStyle name="40% - Accent2 2 108" xfId="22697"/>
    <cellStyle name="40% - Accent2 2 109" xfId="22698"/>
    <cellStyle name="40% - Accent2 2 11" xfId="22699"/>
    <cellStyle name="40% - Accent2 2 110" xfId="22700"/>
    <cellStyle name="40% - Accent2 2 111" xfId="22701"/>
    <cellStyle name="40% - Accent2 2 112" xfId="22702"/>
    <cellStyle name="40% - Accent2 2 113" xfId="22703"/>
    <cellStyle name="40% - Accent2 2 114" xfId="22704"/>
    <cellStyle name="40% - Accent2 2 115" xfId="22705"/>
    <cellStyle name="40% - Accent2 2 116" xfId="22706"/>
    <cellStyle name="40% - Accent2 2 117" xfId="22707"/>
    <cellStyle name="40% - Accent2 2 118" xfId="22708"/>
    <cellStyle name="40% - Accent2 2 12" xfId="22709"/>
    <cellStyle name="40% - Accent2 2 13" xfId="22710"/>
    <cellStyle name="40% - Accent2 2 14" xfId="22711"/>
    <cellStyle name="40% - Accent2 2 15" xfId="22712"/>
    <cellStyle name="40% - Accent2 2 16" xfId="22713"/>
    <cellStyle name="40% - Accent2 2 17" xfId="22714"/>
    <cellStyle name="40% - Accent2 2 18" xfId="22715"/>
    <cellStyle name="40% - Accent2 2 19" xfId="22716"/>
    <cellStyle name="40% - Accent2 2 2" xfId="22717"/>
    <cellStyle name="40% - Accent2 2 2 10" xfId="22718"/>
    <cellStyle name="40% - Accent2 2 2 100" xfId="22719"/>
    <cellStyle name="40% - Accent2 2 2 101" xfId="22720"/>
    <cellStyle name="40% - Accent2 2 2 102" xfId="22721"/>
    <cellStyle name="40% - Accent2 2 2 103" xfId="22722"/>
    <cellStyle name="40% - Accent2 2 2 104" xfId="22723"/>
    <cellStyle name="40% - Accent2 2 2 105" xfId="22724"/>
    <cellStyle name="40% - Accent2 2 2 106" xfId="22725"/>
    <cellStyle name="40% - Accent2 2 2 107" xfId="22726"/>
    <cellStyle name="40% - Accent2 2 2 108" xfId="22727"/>
    <cellStyle name="40% - Accent2 2 2 109" xfId="22728"/>
    <cellStyle name="40% - Accent2 2 2 11" xfId="22729"/>
    <cellStyle name="40% - Accent2 2 2 110" xfId="22730"/>
    <cellStyle name="40% - Accent2 2 2 111" xfId="22731"/>
    <cellStyle name="40% - Accent2 2 2 112" xfId="22732"/>
    <cellStyle name="40% - Accent2 2 2 113" xfId="22733"/>
    <cellStyle name="40% - Accent2 2 2 114" xfId="22734"/>
    <cellStyle name="40% - Accent2 2 2 115" xfId="22735"/>
    <cellStyle name="40% - Accent2 2 2 12" xfId="22736"/>
    <cellStyle name="40% - Accent2 2 2 13" xfId="22737"/>
    <cellStyle name="40% - Accent2 2 2 14" xfId="22738"/>
    <cellStyle name="40% - Accent2 2 2 15" xfId="22739"/>
    <cellStyle name="40% - Accent2 2 2 16" xfId="22740"/>
    <cellStyle name="40% - Accent2 2 2 17" xfId="22741"/>
    <cellStyle name="40% - Accent2 2 2 18" xfId="22742"/>
    <cellStyle name="40% - Accent2 2 2 19" xfId="22743"/>
    <cellStyle name="40% - Accent2 2 2 2" xfId="22744"/>
    <cellStyle name="40% - Accent2 2 2 20" xfId="22745"/>
    <cellStyle name="40% - Accent2 2 2 21" xfId="22746"/>
    <cellStyle name="40% - Accent2 2 2 22" xfId="22747"/>
    <cellStyle name="40% - Accent2 2 2 23" xfId="22748"/>
    <cellStyle name="40% - Accent2 2 2 24" xfId="22749"/>
    <cellStyle name="40% - Accent2 2 2 25" xfId="22750"/>
    <cellStyle name="40% - Accent2 2 2 26" xfId="22751"/>
    <cellStyle name="40% - Accent2 2 2 27" xfId="22752"/>
    <cellStyle name="40% - Accent2 2 2 28" xfId="22753"/>
    <cellStyle name="40% - Accent2 2 2 29" xfId="22754"/>
    <cellStyle name="40% - Accent2 2 2 3" xfId="22755"/>
    <cellStyle name="40% - Accent2 2 2 30" xfId="22756"/>
    <cellStyle name="40% - Accent2 2 2 31" xfId="22757"/>
    <cellStyle name="40% - Accent2 2 2 32" xfId="22758"/>
    <cellStyle name="40% - Accent2 2 2 33" xfId="22759"/>
    <cellStyle name="40% - Accent2 2 2 34" xfId="22760"/>
    <cellStyle name="40% - Accent2 2 2 35" xfId="22761"/>
    <cellStyle name="40% - Accent2 2 2 36" xfId="22762"/>
    <cellStyle name="40% - Accent2 2 2 37" xfId="22763"/>
    <cellStyle name="40% - Accent2 2 2 38" xfId="22764"/>
    <cellStyle name="40% - Accent2 2 2 39" xfId="22765"/>
    <cellStyle name="40% - Accent2 2 2 4" xfId="22766"/>
    <cellStyle name="40% - Accent2 2 2 40" xfId="22767"/>
    <cellStyle name="40% - Accent2 2 2 41" xfId="22768"/>
    <cellStyle name="40% - Accent2 2 2 42" xfId="22769"/>
    <cellStyle name="40% - Accent2 2 2 43" xfId="22770"/>
    <cellStyle name="40% - Accent2 2 2 44" xfId="22771"/>
    <cellStyle name="40% - Accent2 2 2 45" xfId="22772"/>
    <cellStyle name="40% - Accent2 2 2 46" xfId="22773"/>
    <cellStyle name="40% - Accent2 2 2 47" xfId="22774"/>
    <cellStyle name="40% - Accent2 2 2 48" xfId="22775"/>
    <cellStyle name="40% - Accent2 2 2 49" xfId="22776"/>
    <cellStyle name="40% - Accent2 2 2 5" xfId="22777"/>
    <cellStyle name="40% - Accent2 2 2 50" xfId="22778"/>
    <cellStyle name="40% - Accent2 2 2 51" xfId="22779"/>
    <cellStyle name="40% - Accent2 2 2 52" xfId="22780"/>
    <cellStyle name="40% - Accent2 2 2 53" xfId="22781"/>
    <cellStyle name="40% - Accent2 2 2 54" xfId="22782"/>
    <cellStyle name="40% - Accent2 2 2 55" xfId="22783"/>
    <cellStyle name="40% - Accent2 2 2 56" xfId="22784"/>
    <cellStyle name="40% - Accent2 2 2 57" xfId="22785"/>
    <cellStyle name="40% - Accent2 2 2 58" xfId="22786"/>
    <cellStyle name="40% - Accent2 2 2 59" xfId="22787"/>
    <cellStyle name="40% - Accent2 2 2 6" xfId="22788"/>
    <cellStyle name="40% - Accent2 2 2 60" xfId="22789"/>
    <cellStyle name="40% - Accent2 2 2 61" xfId="22790"/>
    <cellStyle name="40% - Accent2 2 2 62" xfId="22791"/>
    <cellStyle name="40% - Accent2 2 2 63" xfId="22792"/>
    <cellStyle name="40% - Accent2 2 2 64" xfId="22793"/>
    <cellStyle name="40% - Accent2 2 2 65" xfId="22794"/>
    <cellStyle name="40% - Accent2 2 2 66" xfId="22795"/>
    <cellStyle name="40% - Accent2 2 2 67" xfId="22796"/>
    <cellStyle name="40% - Accent2 2 2 68" xfId="22797"/>
    <cellStyle name="40% - Accent2 2 2 69" xfId="22798"/>
    <cellStyle name="40% - Accent2 2 2 7" xfId="22799"/>
    <cellStyle name="40% - Accent2 2 2 70" xfId="22800"/>
    <cellStyle name="40% - Accent2 2 2 71" xfId="22801"/>
    <cellStyle name="40% - Accent2 2 2 72" xfId="22802"/>
    <cellStyle name="40% - Accent2 2 2 73" xfId="22803"/>
    <cellStyle name="40% - Accent2 2 2 74" xfId="22804"/>
    <cellStyle name="40% - Accent2 2 2 75" xfId="22805"/>
    <cellStyle name="40% - Accent2 2 2 76" xfId="22806"/>
    <cellStyle name="40% - Accent2 2 2 77" xfId="22807"/>
    <cellStyle name="40% - Accent2 2 2 78" xfId="22808"/>
    <cellStyle name="40% - Accent2 2 2 79" xfId="22809"/>
    <cellStyle name="40% - Accent2 2 2 8" xfId="22810"/>
    <cellStyle name="40% - Accent2 2 2 80" xfId="22811"/>
    <cellStyle name="40% - Accent2 2 2 81" xfId="22812"/>
    <cellStyle name="40% - Accent2 2 2 82" xfId="22813"/>
    <cellStyle name="40% - Accent2 2 2 83" xfId="22814"/>
    <cellStyle name="40% - Accent2 2 2 84" xfId="22815"/>
    <cellStyle name="40% - Accent2 2 2 85" xfId="22816"/>
    <cellStyle name="40% - Accent2 2 2 86" xfId="22817"/>
    <cellStyle name="40% - Accent2 2 2 87" xfId="22818"/>
    <cellStyle name="40% - Accent2 2 2 88" xfId="22819"/>
    <cellStyle name="40% - Accent2 2 2 89" xfId="22820"/>
    <cellStyle name="40% - Accent2 2 2 9" xfId="22821"/>
    <cellStyle name="40% - Accent2 2 2 90" xfId="22822"/>
    <cellStyle name="40% - Accent2 2 2 91" xfId="22823"/>
    <cellStyle name="40% - Accent2 2 2 92" xfId="22824"/>
    <cellStyle name="40% - Accent2 2 2 93" xfId="22825"/>
    <cellStyle name="40% - Accent2 2 2 94" xfId="22826"/>
    <cellStyle name="40% - Accent2 2 2 95" xfId="22827"/>
    <cellStyle name="40% - Accent2 2 2 96" xfId="22828"/>
    <cellStyle name="40% - Accent2 2 2 97" xfId="22829"/>
    <cellStyle name="40% - Accent2 2 2 98" xfId="22830"/>
    <cellStyle name="40% - Accent2 2 2 99" xfId="22831"/>
    <cellStyle name="40% - Accent2 2 20" xfId="22832"/>
    <cellStyle name="40% - Accent2 2 21" xfId="22833"/>
    <cellStyle name="40% - Accent2 2 22" xfId="22834"/>
    <cellStyle name="40% - Accent2 2 23" xfId="22835"/>
    <cellStyle name="40% - Accent2 2 24" xfId="22836"/>
    <cellStyle name="40% - Accent2 2 25" xfId="22837"/>
    <cellStyle name="40% - Accent2 2 26" xfId="22838"/>
    <cellStyle name="40% - Accent2 2 27" xfId="22839"/>
    <cellStyle name="40% - Accent2 2 28" xfId="22840"/>
    <cellStyle name="40% - Accent2 2 29" xfId="22841"/>
    <cellStyle name="40% - Accent2 2 3" xfId="22842"/>
    <cellStyle name="40% - Accent2 2 3 10" xfId="22843"/>
    <cellStyle name="40% - Accent2 2 3 100" xfId="22844"/>
    <cellStyle name="40% - Accent2 2 3 101" xfId="22845"/>
    <cellStyle name="40% - Accent2 2 3 102" xfId="22846"/>
    <cellStyle name="40% - Accent2 2 3 103" xfId="22847"/>
    <cellStyle name="40% - Accent2 2 3 104" xfId="22848"/>
    <cellStyle name="40% - Accent2 2 3 105" xfId="22849"/>
    <cellStyle name="40% - Accent2 2 3 106" xfId="22850"/>
    <cellStyle name="40% - Accent2 2 3 107" xfId="22851"/>
    <cellStyle name="40% - Accent2 2 3 108" xfId="22852"/>
    <cellStyle name="40% - Accent2 2 3 109" xfId="22853"/>
    <cellStyle name="40% - Accent2 2 3 11" xfId="22854"/>
    <cellStyle name="40% - Accent2 2 3 110" xfId="22855"/>
    <cellStyle name="40% - Accent2 2 3 111" xfId="22856"/>
    <cellStyle name="40% - Accent2 2 3 112" xfId="22857"/>
    <cellStyle name="40% - Accent2 2 3 113" xfId="22858"/>
    <cellStyle name="40% - Accent2 2 3 114" xfId="22859"/>
    <cellStyle name="40% - Accent2 2 3 115" xfId="22860"/>
    <cellStyle name="40% - Accent2 2 3 12" xfId="22861"/>
    <cellStyle name="40% - Accent2 2 3 13" xfId="22862"/>
    <cellStyle name="40% - Accent2 2 3 14" xfId="22863"/>
    <cellStyle name="40% - Accent2 2 3 15" xfId="22864"/>
    <cellStyle name="40% - Accent2 2 3 16" xfId="22865"/>
    <cellStyle name="40% - Accent2 2 3 17" xfId="22866"/>
    <cellStyle name="40% - Accent2 2 3 18" xfId="22867"/>
    <cellStyle name="40% - Accent2 2 3 19" xfId="22868"/>
    <cellStyle name="40% - Accent2 2 3 2" xfId="22869"/>
    <cellStyle name="40% - Accent2 2 3 20" xfId="22870"/>
    <cellStyle name="40% - Accent2 2 3 21" xfId="22871"/>
    <cellStyle name="40% - Accent2 2 3 22" xfId="22872"/>
    <cellStyle name="40% - Accent2 2 3 23" xfId="22873"/>
    <cellStyle name="40% - Accent2 2 3 24" xfId="22874"/>
    <cellStyle name="40% - Accent2 2 3 25" xfId="22875"/>
    <cellStyle name="40% - Accent2 2 3 26" xfId="22876"/>
    <cellStyle name="40% - Accent2 2 3 27" xfId="22877"/>
    <cellStyle name="40% - Accent2 2 3 28" xfId="22878"/>
    <cellStyle name="40% - Accent2 2 3 29" xfId="22879"/>
    <cellStyle name="40% - Accent2 2 3 3" xfId="22880"/>
    <cellStyle name="40% - Accent2 2 3 30" xfId="22881"/>
    <cellStyle name="40% - Accent2 2 3 31" xfId="22882"/>
    <cellStyle name="40% - Accent2 2 3 32" xfId="22883"/>
    <cellStyle name="40% - Accent2 2 3 33" xfId="22884"/>
    <cellStyle name="40% - Accent2 2 3 34" xfId="22885"/>
    <cellStyle name="40% - Accent2 2 3 35" xfId="22886"/>
    <cellStyle name="40% - Accent2 2 3 36" xfId="22887"/>
    <cellStyle name="40% - Accent2 2 3 37" xfId="22888"/>
    <cellStyle name="40% - Accent2 2 3 38" xfId="22889"/>
    <cellStyle name="40% - Accent2 2 3 39" xfId="22890"/>
    <cellStyle name="40% - Accent2 2 3 4" xfId="22891"/>
    <cellStyle name="40% - Accent2 2 3 40" xfId="22892"/>
    <cellStyle name="40% - Accent2 2 3 41" xfId="22893"/>
    <cellStyle name="40% - Accent2 2 3 42" xfId="22894"/>
    <cellStyle name="40% - Accent2 2 3 43" xfId="22895"/>
    <cellStyle name="40% - Accent2 2 3 44" xfId="22896"/>
    <cellStyle name="40% - Accent2 2 3 45" xfId="22897"/>
    <cellStyle name="40% - Accent2 2 3 46" xfId="22898"/>
    <cellStyle name="40% - Accent2 2 3 47" xfId="22899"/>
    <cellStyle name="40% - Accent2 2 3 48" xfId="22900"/>
    <cellStyle name="40% - Accent2 2 3 49" xfId="22901"/>
    <cellStyle name="40% - Accent2 2 3 5" xfId="22902"/>
    <cellStyle name="40% - Accent2 2 3 50" xfId="22903"/>
    <cellStyle name="40% - Accent2 2 3 51" xfId="22904"/>
    <cellStyle name="40% - Accent2 2 3 52" xfId="22905"/>
    <cellStyle name="40% - Accent2 2 3 53" xfId="22906"/>
    <cellStyle name="40% - Accent2 2 3 54" xfId="22907"/>
    <cellStyle name="40% - Accent2 2 3 55" xfId="22908"/>
    <cellStyle name="40% - Accent2 2 3 56" xfId="22909"/>
    <cellStyle name="40% - Accent2 2 3 57" xfId="22910"/>
    <cellStyle name="40% - Accent2 2 3 58" xfId="22911"/>
    <cellStyle name="40% - Accent2 2 3 59" xfId="22912"/>
    <cellStyle name="40% - Accent2 2 3 6" xfId="22913"/>
    <cellStyle name="40% - Accent2 2 3 60" xfId="22914"/>
    <cellStyle name="40% - Accent2 2 3 61" xfId="22915"/>
    <cellStyle name="40% - Accent2 2 3 62" xfId="22916"/>
    <cellStyle name="40% - Accent2 2 3 63" xfId="22917"/>
    <cellStyle name="40% - Accent2 2 3 64" xfId="22918"/>
    <cellStyle name="40% - Accent2 2 3 65" xfId="22919"/>
    <cellStyle name="40% - Accent2 2 3 66" xfId="22920"/>
    <cellStyle name="40% - Accent2 2 3 67" xfId="22921"/>
    <cellStyle name="40% - Accent2 2 3 68" xfId="22922"/>
    <cellStyle name="40% - Accent2 2 3 69" xfId="22923"/>
    <cellStyle name="40% - Accent2 2 3 7" xfId="22924"/>
    <cellStyle name="40% - Accent2 2 3 70" xfId="22925"/>
    <cellStyle name="40% - Accent2 2 3 71" xfId="22926"/>
    <cellStyle name="40% - Accent2 2 3 72" xfId="22927"/>
    <cellStyle name="40% - Accent2 2 3 73" xfId="22928"/>
    <cellStyle name="40% - Accent2 2 3 74" xfId="22929"/>
    <cellStyle name="40% - Accent2 2 3 75" xfId="22930"/>
    <cellStyle name="40% - Accent2 2 3 76" xfId="22931"/>
    <cellStyle name="40% - Accent2 2 3 77" xfId="22932"/>
    <cellStyle name="40% - Accent2 2 3 78" xfId="22933"/>
    <cellStyle name="40% - Accent2 2 3 79" xfId="22934"/>
    <cellStyle name="40% - Accent2 2 3 8" xfId="22935"/>
    <cellStyle name="40% - Accent2 2 3 80" xfId="22936"/>
    <cellStyle name="40% - Accent2 2 3 81" xfId="22937"/>
    <cellStyle name="40% - Accent2 2 3 82" xfId="22938"/>
    <cellStyle name="40% - Accent2 2 3 83" xfId="22939"/>
    <cellStyle name="40% - Accent2 2 3 84" xfId="22940"/>
    <cellStyle name="40% - Accent2 2 3 85" xfId="22941"/>
    <cellStyle name="40% - Accent2 2 3 86" xfId="22942"/>
    <cellStyle name="40% - Accent2 2 3 87" xfId="22943"/>
    <cellStyle name="40% - Accent2 2 3 88" xfId="22944"/>
    <cellStyle name="40% - Accent2 2 3 89" xfId="22945"/>
    <cellStyle name="40% - Accent2 2 3 9" xfId="22946"/>
    <cellStyle name="40% - Accent2 2 3 90" xfId="22947"/>
    <cellStyle name="40% - Accent2 2 3 91" xfId="22948"/>
    <cellStyle name="40% - Accent2 2 3 92" xfId="22949"/>
    <cellStyle name="40% - Accent2 2 3 93" xfId="22950"/>
    <cellStyle name="40% - Accent2 2 3 94" xfId="22951"/>
    <cellStyle name="40% - Accent2 2 3 95" xfId="22952"/>
    <cellStyle name="40% - Accent2 2 3 96" xfId="22953"/>
    <cellStyle name="40% - Accent2 2 3 97" xfId="22954"/>
    <cellStyle name="40% - Accent2 2 3 98" xfId="22955"/>
    <cellStyle name="40% - Accent2 2 3 99" xfId="22956"/>
    <cellStyle name="40% - Accent2 2 30" xfId="22957"/>
    <cellStyle name="40% - Accent2 2 31" xfId="22958"/>
    <cellStyle name="40% - Accent2 2 32" xfId="22959"/>
    <cellStyle name="40% - Accent2 2 33" xfId="22960"/>
    <cellStyle name="40% - Accent2 2 34" xfId="22961"/>
    <cellStyle name="40% - Accent2 2 35" xfId="22962"/>
    <cellStyle name="40% - Accent2 2 36" xfId="22963"/>
    <cellStyle name="40% - Accent2 2 37" xfId="22964"/>
    <cellStyle name="40% - Accent2 2 38" xfId="22965"/>
    <cellStyle name="40% - Accent2 2 39" xfId="22966"/>
    <cellStyle name="40% - Accent2 2 4" xfId="22967"/>
    <cellStyle name="40% - Accent2 2 4 10" xfId="22968"/>
    <cellStyle name="40% - Accent2 2 4 100" xfId="22969"/>
    <cellStyle name="40% - Accent2 2 4 101" xfId="22970"/>
    <cellStyle name="40% - Accent2 2 4 102" xfId="22971"/>
    <cellStyle name="40% - Accent2 2 4 103" xfId="22972"/>
    <cellStyle name="40% - Accent2 2 4 104" xfId="22973"/>
    <cellStyle name="40% - Accent2 2 4 105" xfId="22974"/>
    <cellStyle name="40% - Accent2 2 4 106" xfId="22975"/>
    <cellStyle name="40% - Accent2 2 4 107" xfId="22976"/>
    <cellStyle name="40% - Accent2 2 4 108" xfId="22977"/>
    <cellStyle name="40% - Accent2 2 4 109" xfId="22978"/>
    <cellStyle name="40% - Accent2 2 4 11" xfId="22979"/>
    <cellStyle name="40% - Accent2 2 4 110" xfId="22980"/>
    <cellStyle name="40% - Accent2 2 4 111" xfId="22981"/>
    <cellStyle name="40% - Accent2 2 4 112" xfId="22982"/>
    <cellStyle name="40% - Accent2 2 4 113" xfId="22983"/>
    <cellStyle name="40% - Accent2 2 4 114" xfId="22984"/>
    <cellStyle name="40% - Accent2 2 4 115" xfId="22985"/>
    <cellStyle name="40% - Accent2 2 4 12" xfId="22986"/>
    <cellStyle name="40% - Accent2 2 4 13" xfId="22987"/>
    <cellStyle name="40% - Accent2 2 4 14" xfId="22988"/>
    <cellStyle name="40% - Accent2 2 4 15" xfId="22989"/>
    <cellStyle name="40% - Accent2 2 4 16" xfId="22990"/>
    <cellStyle name="40% - Accent2 2 4 17" xfId="22991"/>
    <cellStyle name="40% - Accent2 2 4 18" xfId="22992"/>
    <cellStyle name="40% - Accent2 2 4 19" xfId="22993"/>
    <cellStyle name="40% - Accent2 2 4 2" xfId="22994"/>
    <cellStyle name="40% - Accent2 2 4 20" xfId="22995"/>
    <cellStyle name="40% - Accent2 2 4 21" xfId="22996"/>
    <cellStyle name="40% - Accent2 2 4 22" xfId="22997"/>
    <cellStyle name="40% - Accent2 2 4 23" xfId="22998"/>
    <cellStyle name="40% - Accent2 2 4 24" xfId="22999"/>
    <cellStyle name="40% - Accent2 2 4 25" xfId="23000"/>
    <cellStyle name="40% - Accent2 2 4 26" xfId="23001"/>
    <cellStyle name="40% - Accent2 2 4 27" xfId="23002"/>
    <cellStyle name="40% - Accent2 2 4 28" xfId="23003"/>
    <cellStyle name="40% - Accent2 2 4 29" xfId="23004"/>
    <cellStyle name="40% - Accent2 2 4 3" xfId="23005"/>
    <cellStyle name="40% - Accent2 2 4 30" xfId="23006"/>
    <cellStyle name="40% - Accent2 2 4 31" xfId="23007"/>
    <cellStyle name="40% - Accent2 2 4 32" xfId="23008"/>
    <cellStyle name="40% - Accent2 2 4 33" xfId="23009"/>
    <cellStyle name="40% - Accent2 2 4 34" xfId="23010"/>
    <cellStyle name="40% - Accent2 2 4 35" xfId="23011"/>
    <cellStyle name="40% - Accent2 2 4 36" xfId="23012"/>
    <cellStyle name="40% - Accent2 2 4 37" xfId="23013"/>
    <cellStyle name="40% - Accent2 2 4 38" xfId="23014"/>
    <cellStyle name="40% - Accent2 2 4 39" xfId="23015"/>
    <cellStyle name="40% - Accent2 2 4 4" xfId="23016"/>
    <cellStyle name="40% - Accent2 2 4 40" xfId="23017"/>
    <cellStyle name="40% - Accent2 2 4 41" xfId="23018"/>
    <cellStyle name="40% - Accent2 2 4 42" xfId="23019"/>
    <cellStyle name="40% - Accent2 2 4 43" xfId="23020"/>
    <cellStyle name="40% - Accent2 2 4 44" xfId="23021"/>
    <cellStyle name="40% - Accent2 2 4 45" xfId="23022"/>
    <cellStyle name="40% - Accent2 2 4 46" xfId="23023"/>
    <cellStyle name="40% - Accent2 2 4 47" xfId="23024"/>
    <cellStyle name="40% - Accent2 2 4 48" xfId="23025"/>
    <cellStyle name="40% - Accent2 2 4 49" xfId="23026"/>
    <cellStyle name="40% - Accent2 2 4 5" xfId="23027"/>
    <cellStyle name="40% - Accent2 2 4 50" xfId="23028"/>
    <cellStyle name="40% - Accent2 2 4 51" xfId="23029"/>
    <cellStyle name="40% - Accent2 2 4 52" xfId="23030"/>
    <cellStyle name="40% - Accent2 2 4 53" xfId="23031"/>
    <cellStyle name="40% - Accent2 2 4 54" xfId="23032"/>
    <cellStyle name="40% - Accent2 2 4 55" xfId="23033"/>
    <cellStyle name="40% - Accent2 2 4 56" xfId="23034"/>
    <cellStyle name="40% - Accent2 2 4 57" xfId="23035"/>
    <cellStyle name="40% - Accent2 2 4 58" xfId="23036"/>
    <cellStyle name="40% - Accent2 2 4 59" xfId="23037"/>
    <cellStyle name="40% - Accent2 2 4 6" xfId="23038"/>
    <cellStyle name="40% - Accent2 2 4 60" xfId="23039"/>
    <cellStyle name="40% - Accent2 2 4 61" xfId="23040"/>
    <cellStyle name="40% - Accent2 2 4 62" xfId="23041"/>
    <cellStyle name="40% - Accent2 2 4 63" xfId="23042"/>
    <cellStyle name="40% - Accent2 2 4 64" xfId="23043"/>
    <cellStyle name="40% - Accent2 2 4 65" xfId="23044"/>
    <cellStyle name="40% - Accent2 2 4 66" xfId="23045"/>
    <cellStyle name="40% - Accent2 2 4 67" xfId="23046"/>
    <cellStyle name="40% - Accent2 2 4 68" xfId="23047"/>
    <cellStyle name="40% - Accent2 2 4 69" xfId="23048"/>
    <cellStyle name="40% - Accent2 2 4 7" xfId="23049"/>
    <cellStyle name="40% - Accent2 2 4 70" xfId="23050"/>
    <cellStyle name="40% - Accent2 2 4 71" xfId="23051"/>
    <cellStyle name="40% - Accent2 2 4 72" xfId="23052"/>
    <cellStyle name="40% - Accent2 2 4 73" xfId="23053"/>
    <cellStyle name="40% - Accent2 2 4 74" xfId="23054"/>
    <cellStyle name="40% - Accent2 2 4 75" xfId="23055"/>
    <cellStyle name="40% - Accent2 2 4 76" xfId="23056"/>
    <cellStyle name="40% - Accent2 2 4 77" xfId="23057"/>
    <cellStyle name="40% - Accent2 2 4 78" xfId="23058"/>
    <cellStyle name="40% - Accent2 2 4 79" xfId="23059"/>
    <cellStyle name="40% - Accent2 2 4 8" xfId="23060"/>
    <cellStyle name="40% - Accent2 2 4 80" xfId="23061"/>
    <cellStyle name="40% - Accent2 2 4 81" xfId="23062"/>
    <cellStyle name="40% - Accent2 2 4 82" xfId="23063"/>
    <cellStyle name="40% - Accent2 2 4 83" xfId="23064"/>
    <cellStyle name="40% - Accent2 2 4 84" xfId="23065"/>
    <cellStyle name="40% - Accent2 2 4 85" xfId="23066"/>
    <cellStyle name="40% - Accent2 2 4 86" xfId="23067"/>
    <cellStyle name="40% - Accent2 2 4 87" xfId="23068"/>
    <cellStyle name="40% - Accent2 2 4 88" xfId="23069"/>
    <cellStyle name="40% - Accent2 2 4 89" xfId="23070"/>
    <cellStyle name="40% - Accent2 2 4 9" xfId="23071"/>
    <cellStyle name="40% - Accent2 2 4 90" xfId="23072"/>
    <cellStyle name="40% - Accent2 2 4 91" xfId="23073"/>
    <cellStyle name="40% - Accent2 2 4 92" xfId="23074"/>
    <cellStyle name="40% - Accent2 2 4 93" xfId="23075"/>
    <cellStyle name="40% - Accent2 2 4 94" xfId="23076"/>
    <cellStyle name="40% - Accent2 2 4 95" xfId="23077"/>
    <cellStyle name="40% - Accent2 2 4 96" xfId="23078"/>
    <cellStyle name="40% - Accent2 2 4 97" xfId="23079"/>
    <cellStyle name="40% - Accent2 2 4 98" xfId="23080"/>
    <cellStyle name="40% - Accent2 2 4 99" xfId="23081"/>
    <cellStyle name="40% - Accent2 2 40" xfId="23082"/>
    <cellStyle name="40% - Accent2 2 41" xfId="23083"/>
    <cellStyle name="40% - Accent2 2 42" xfId="23084"/>
    <cellStyle name="40% - Accent2 2 43" xfId="23085"/>
    <cellStyle name="40% - Accent2 2 44" xfId="23086"/>
    <cellStyle name="40% - Accent2 2 45" xfId="23087"/>
    <cellStyle name="40% - Accent2 2 46" xfId="23088"/>
    <cellStyle name="40% - Accent2 2 47" xfId="23089"/>
    <cellStyle name="40% - Accent2 2 48" xfId="23090"/>
    <cellStyle name="40% - Accent2 2 49" xfId="23091"/>
    <cellStyle name="40% - Accent2 2 5" xfId="23092"/>
    <cellStyle name="40% - Accent2 2 50" xfId="23093"/>
    <cellStyle name="40% - Accent2 2 51" xfId="23094"/>
    <cellStyle name="40% - Accent2 2 52" xfId="23095"/>
    <cellStyle name="40% - Accent2 2 53" xfId="23096"/>
    <cellStyle name="40% - Accent2 2 54" xfId="23097"/>
    <cellStyle name="40% - Accent2 2 55" xfId="23098"/>
    <cellStyle name="40% - Accent2 2 56" xfId="23099"/>
    <cellStyle name="40% - Accent2 2 57" xfId="23100"/>
    <cellStyle name="40% - Accent2 2 58" xfId="23101"/>
    <cellStyle name="40% - Accent2 2 59" xfId="23102"/>
    <cellStyle name="40% - Accent2 2 6" xfId="23103"/>
    <cellStyle name="40% - Accent2 2 60" xfId="23104"/>
    <cellStyle name="40% - Accent2 2 61" xfId="23105"/>
    <cellStyle name="40% - Accent2 2 62" xfId="23106"/>
    <cellStyle name="40% - Accent2 2 63" xfId="23107"/>
    <cellStyle name="40% - Accent2 2 64" xfId="23108"/>
    <cellStyle name="40% - Accent2 2 65" xfId="23109"/>
    <cellStyle name="40% - Accent2 2 66" xfId="23110"/>
    <cellStyle name="40% - Accent2 2 67" xfId="23111"/>
    <cellStyle name="40% - Accent2 2 68" xfId="23112"/>
    <cellStyle name="40% - Accent2 2 69" xfId="23113"/>
    <cellStyle name="40% - Accent2 2 7" xfId="23114"/>
    <cellStyle name="40% - Accent2 2 70" xfId="23115"/>
    <cellStyle name="40% - Accent2 2 71" xfId="23116"/>
    <cellStyle name="40% - Accent2 2 72" xfId="23117"/>
    <cellStyle name="40% - Accent2 2 73" xfId="23118"/>
    <cellStyle name="40% - Accent2 2 74" xfId="23119"/>
    <cellStyle name="40% - Accent2 2 75" xfId="23120"/>
    <cellStyle name="40% - Accent2 2 76" xfId="23121"/>
    <cellStyle name="40% - Accent2 2 77" xfId="23122"/>
    <cellStyle name="40% - Accent2 2 78" xfId="23123"/>
    <cellStyle name="40% - Accent2 2 79" xfId="23124"/>
    <cellStyle name="40% - Accent2 2 8" xfId="23125"/>
    <cellStyle name="40% - Accent2 2 80" xfId="23126"/>
    <cellStyle name="40% - Accent2 2 81" xfId="23127"/>
    <cellStyle name="40% - Accent2 2 82" xfId="23128"/>
    <cellStyle name="40% - Accent2 2 83" xfId="23129"/>
    <cellStyle name="40% - Accent2 2 84" xfId="23130"/>
    <cellStyle name="40% - Accent2 2 85" xfId="23131"/>
    <cellStyle name="40% - Accent2 2 86" xfId="23132"/>
    <cellStyle name="40% - Accent2 2 87" xfId="23133"/>
    <cellStyle name="40% - Accent2 2 88" xfId="23134"/>
    <cellStyle name="40% - Accent2 2 89" xfId="23135"/>
    <cellStyle name="40% - Accent2 2 9" xfId="23136"/>
    <cellStyle name="40% - Accent2 2 90" xfId="23137"/>
    <cellStyle name="40% - Accent2 2 91" xfId="23138"/>
    <cellStyle name="40% - Accent2 2 92" xfId="23139"/>
    <cellStyle name="40% - Accent2 2 93" xfId="23140"/>
    <cellStyle name="40% - Accent2 2 94" xfId="23141"/>
    <cellStyle name="40% - Accent2 2 95" xfId="23142"/>
    <cellStyle name="40% - Accent2 2 96" xfId="23143"/>
    <cellStyle name="40% - Accent2 2 97" xfId="23144"/>
    <cellStyle name="40% - Accent2 2 98" xfId="23145"/>
    <cellStyle name="40% - Accent2 2 99" xfId="23146"/>
    <cellStyle name="40% - Accent2 20" xfId="23147"/>
    <cellStyle name="40% - Accent2 20 10" xfId="23148"/>
    <cellStyle name="40% - Accent2 20 100" xfId="23149"/>
    <cellStyle name="40% - Accent2 20 101" xfId="23150"/>
    <cellStyle name="40% - Accent2 20 102" xfId="23151"/>
    <cellStyle name="40% - Accent2 20 103" xfId="23152"/>
    <cellStyle name="40% - Accent2 20 104" xfId="23153"/>
    <cellStyle name="40% - Accent2 20 105" xfId="23154"/>
    <cellStyle name="40% - Accent2 20 106" xfId="23155"/>
    <cellStyle name="40% - Accent2 20 107" xfId="23156"/>
    <cellStyle name="40% - Accent2 20 108" xfId="23157"/>
    <cellStyle name="40% - Accent2 20 109" xfId="23158"/>
    <cellStyle name="40% - Accent2 20 11" xfId="23159"/>
    <cellStyle name="40% - Accent2 20 110" xfId="23160"/>
    <cellStyle name="40% - Accent2 20 111" xfId="23161"/>
    <cellStyle name="40% - Accent2 20 112" xfId="23162"/>
    <cellStyle name="40% - Accent2 20 113" xfId="23163"/>
    <cellStyle name="40% - Accent2 20 114" xfId="23164"/>
    <cellStyle name="40% - Accent2 20 115" xfId="23165"/>
    <cellStyle name="40% - Accent2 20 12" xfId="23166"/>
    <cellStyle name="40% - Accent2 20 13" xfId="23167"/>
    <cellStyle name="40% - Accent2 20 14" xfId="23168"/>
    <cellStyle name="40% - Accent2 20 15" xfId="23169"/>
    <cellStyle name="40% - Accent2 20 16" xfId="23170"/>
    <cellStyle name="40% - Accent2 20 17" xfId="23171"/>
    <cellStyle name="40% - Accent2 20 18" xfId="23172"/>
    <cellStyle name="40% - Accent2 20 19" xfId="23173"/>
    <cellStyle name="40% - Accent2 20 2" xfId="23174"/>
    <cellStyle name="40% - Accent2 20 20" xfId="23175"/>
    <cellStyle name="40% - Accent2 20 21" xfId="23176"/>
    <cellStyle name="40% - Accent2 20 22" xfId="23177"/>
    <cellStyle name="40% - Accent2 20 23" xfId="23178"/>
    <cellStyle name="40% - Accent2 20 24" xfId="23179"/>
    <cellStyle name="40% - Accent2 20 25" xfId="23180"/>
    <cellStyle name="40% - Accent2 20 26" xfId="23181"/>
    <cellStyle name="40% - Accent2 20 27" xfId="23182"/>
    <cellStyle name="40% - Accent2 20 28" xfId="23183"/>
    <cellStyle name="40% - Accent2 20 29" xfId="23184"/>
    <cellStyle name="40% - Accent2 20 3" xfId="23185"/>
    <cellStyle name="40% - Accent2 20 30" xfId="23186"/>
    <cellStyle name="40% - Accent2 20 31" xfId="23187"/>
    <cellStyle name="40% - Accent2 20 32" xfId="23188"/>
    <cellStyle name="40% - Accent2 20 33" xfId="23189"/>
    <cellStyle name="40% - Accent2 20 34" xfId="23190"/>
    <cellStyle name="40% - Accent2 20 35" xfId="23191"/>
    <cellStyle name="40% - Accent2 20 36" xfId="23192"/>
    <cellStyle name="40% - Accent2 20 37" xfId="23193"/>
    <cellStyle name="40% - Accent2 20 38" xfId="23194"/>
    <cellStyle name="40% - Accent2 20 39" xfId="23195"/>
    <cellStyle name="40% - Accent2 20 4" xfId="23196"/>
    <cellStyle name="40% - Accent2 20 40" xfId="23197"/>
    <cellStyle name="40% - Accent2 20 41" xfId="23198"/>
    <cellStyle name="40% - Accent2 20 42" xfId="23199"/>
    <cellStyle name="40% - Accent2 20 43" xfId="23200"/>
    <cellStyle name="40% - Accent2 20 44" xfId="23201"/>
    <cellStyle name="40% - Accent2 20 45" xfId="23202"/>
    <cellStyle name="40% - Accent2 20 46" xfId="23203"/>
    <cellStyle name="40% - Accent2 20 47" xfId="23204"/>
    <cellStyle name="40% - Accent2 20 48" xfId="23205"/>
    <cellStyle name="40% - Accent2 20 49" xfId="23206"/>
    <cellStyle name="40% - Accent2 20 5" xfId="23207"/>
    <cellStyle name="40% - Accent2 20 50" xfId="23208"/>
    <cellStyle name="40% - Accent2 20 51" xfId="23209"/>
    <cellStyle name="40% - Accent2 20 52" xfId="23210"/>
    <cellStyle name="40% - Accent2 20 53" xfId="23211"/>
    <cellStyle name="40% - Accent2 20 54" xfId="23212"/>
    <cellStyle name="40% - Accent2 20 55" xfId="23213"/>
    <cellStyle name="40% - Accent2 20 56" xfId="23214"/>
    <cellStyle name="40% - Accent2 20 57" xfId="23215"/>
    <cellStyle name="40% - Accent2 20 58" xfId="23216"/>
    <cellStyle name="40% - Accent2 20 59" xfId="23217"/>
    <cellStyle name="40% - Accent2 20 6" xfId="23218"/>
    <cellStyle name="40% - Accent2 20 60" xfId="23219"/>
    <cellStyle name="40% - Accent2 20 61" xfId="23220"/>
    <cellStyle name="40% - Accent2 20 62" xfId="23221"/>
    <cellStyle name="40% - Accent2 20 63" xfId="23222"/>
    <cellStyle name="40% - Accent2 20 64" xfId="23223"/>
    <cellStyle name="40% - Accent2 20 65" xfId="23224"/>
    <cellStyle name="40% - Accent2 20 66" xfId="23225"/>
    <cellStyle name="40% - Accent2 20 67" xfId="23226"/>
    <cellStyle name="40% - Accent2 20 68" xfId="23227"/>
    <cellStyle name="40% - Accent2 20 69" xfId="23228"/>
    <cellStyle name="40% - Accent2 20 7" xfId="23229"/>
    <cellStyle name="40% - Accent2 20 70" xfId="23230"/>
    <cellStyle name="40% - Accent2 20 71" xfId="23231"/>
    <cellStyle name="40% - Accent2 20 72" xfId="23232"/>
    <cellStyle name="40% - Accent2 20 73" xfId="23233"/>
    <cellStyle name="40% - Accent2 20 74" xfId="23234"/>
    <cellStyle name="40% - Accent2 20 75" xfId="23235"/>
    <cellStyle name="40% - Accent2 20 76" xfId="23236"/>
    <cellStyle name="40% - Accent2 20 77" xfId="23237"/>
    <cellStyle name="40% - Accent2 20 78" xfId="23238"/>
    <cellStyle name="40% - Accent2 20 79" xfId="23239"/>
    <cellStyle name="40% - Accent2 20 8" xfId="23240"/>
    <cellStyle name="40% - Accent2 20 80" xfId="23241"/>
    <cellStyle name="40% - Accent2 20 81" xfId="23242"/>
    <cellStyle name="40% - Accent2 20 82" xfId="23243"/>
    <cellStyle name="40% - Accent2 20 83" xfId="23244"/>
    <cellStyle name="40% - Accent2 20 84" xfId="23245"/>
    <cellStyle name="40% - Accent2 20 85" xfId="23246"/>
    <cellStyle name="40% - Accent2 20 86" xfId="23247"/>
    <cellStyle name="40% - Accent2 20 87" xfId="23248"/>
    <cellStyle name="40% - Accent2 20 88" xfId="23249"/>
    <cellStyle name="40% - Accent2 20 89" xfId="23250"/>
    <cellStyle name="40% - Accent2 20 9" xfId="23251"/>
    <cellStyle name="40% - Accent2 20 90" xfId="23252"/>
    <cellStyle name="40% - Accent2 20 91" xfId="23253"/>
    <cellStyle name="40% - Accent2 20 92" xfId="23254"/>
    <cellStyle name="40% - Accent2 20 93" xfId="23255"/>
    <cellStyle name="40% - Accent2 20 94" xfId="23256"/>
    <cellStyle name="40% - Accent2 20 95" xfId="23257"/>
    <cellStyle name="40% - Accent2 20 96" xfId="23258"/>
    <cellStyle name="40% - Accent2 20 97" xfId="23259"/>
    <cellStyle name="40% - Accent2 20 98" xfId="23260"/>
    <cellStyle name="40% - Accent2 20 99" xfId="23261"/>
    <cellStyle name="40% - Accent2 21" xfId="23262"/>
    <cellStyle name="40% - Accent2 21 10" xfId="23263"/>
    <cellStyle name="40% - Accent2 21 100" xfId="23264"/>
    <cellStyle name="40% - Accent2 21 101" xfId="23265"/>
    <cellStyle name="40% - Accent2 21 102" xfId="23266"/>
    <cellStyle name="40% - Accent2 21 103" xfId="23267"/>
    <cellStyle name="40% - Accent2 21 104" xfId="23268"/>
    <cellStyle name="40% - Accent2 21 105" xfId="23269"/>
    <cellStyle name="40% - Accent2 21 106" xfId="23270"/>
    <cellStyle name="40% - Accent2 21 107" xfId="23271"/>
    <cellStyle name="40% - Accent2 21 108" xfId="23272"/>
    <cellStyle name="40% - Accent2 21 109" xfId="23273"/>
    <cellStyle name="40% - Accent2 21 11" xfId="23274"/>
    <cellStyle name="40% - Accent2 21 110" xfId="23275"/>
    <cellStyle name="40% - Accent2 21 111" xfId="23276"/>
    <cellStyle name="40% - Accent2 21 112" xfId="23277"/>
    <cellStyle name="40% - Accent2 21 113" xfId="23278"/>
    <cellStyle name="40% - Accent2 21 114" xfId="23279"/>
    <cellStyle name="40% - Accent2 21 115" xfId="23280"/>
    <cellStyle name="40% - Accent2 21 12" xfId="23281"/>
    <cellStyle name="40% - Accent2 21 13" xfId="23282"/>
    <cellStyle name="40% - Accent2 21 14" xfId="23283"/>
    <cellStyle name="40% - Accent2 21 15" xfId="23284"/>
    <cellStyle name="40% - Accent2 21 16" xfId="23285"/>
    <cellStyle name="40% - Accent2 21 17" xfId="23286"/>
    <cellStyle name="40% - Accent2 21 18" xfId="23287"/>
    <cellStyle name="40% - Accent2 21 19" xfId="23288"/>
    <cellStyle name="40% - Accent2 21 2" xfId="23289"/>
    <cellStyle name="40% - Accent2 21 20" xfId="23290"/>
    <cellStyle name="40% - Accent2 21 21" xfId="23291"/>
    <cellStyle name="40% - Accent2 21 22" xfId="23292"/>
    <cellStyle name="40% - Accent2 21 23" xfId="23293"/>
    <cellStyle name="40% - Accent2 21 24" xfId="23294"/>
    <cellStyle name="40% - Accent2 21 25" xfId="23295"/>
    <cellStyle name="40% - Accent2 21 26" xfId="23296"/>
    <cellStyle name="40% - Accent2 21 27" xfId="23297"/>
    <cellStyle name="40% - Accent2 21 28" xfId="23298"/>
    <cellStyle name="40% - Accent2 21 29" xfId="23299"/>
    <cellStyle name="40% - Accent2 21 3" xfId="23300"/>
    <cellStyle name="40% - Accent2 21 30" xfId="23301"/>
    <cellStyle name="40% - Accent2 21 31" xfId="23302"/>
    <cellStyle name="40% - Accent2 21 32" xfId="23303"/>
    <cellStyle name="40% - Accent2 21 33" xfId="23304"/>
    <cellStyle name="40% - Accent2 21 34" xfId="23305"/>
    <cellStyle name="40% - Accent2 21 35" xfId="23306"/>
    <cellStyle name="40% - Accent2 21 36" xfId="23307"/>
    <cellStyle name="40% - Accent2 21 37" xfId="23308"/>
    <cellStyle name="40% - Accent2 21 38" xfId="23309"/>
    <cellStyle name="40% - Accent2 21 39" xfId="23310"/>
    <cellStyle name="40% - Accent2 21 4" xfId="23311"/>
    <cellStyle name="40% - Accent2 21 40" xfId="23312"/>
    <cellStyle name="40% - Accent2 21 41" xfId="23313"/>
    <cellStyle name="40% - Accent2 21 42" xfId="23314"/>
    <cellStyle name="40% - Accent2 21 43" xfId="23315"/>
    <cellStyle name="40% - Accent2 21 44" xfId="23316"/>
    <cellStyle name="40% - Accent2 21 45" xfId="23317"/>
    <cellStyle name="40% - Accent2 21 46" xfId="23318"/>
    <cellStyle name="40% - Accent2 21 47" xfId="23319"/>
    <cellStyle name="40% - Accent2 21 48" xfId="23320"/>
    <cellStyle name="40% - Accent2 21 49" xfId="23321"/>
    <cellStyle name="40% - Accent2 21 5" xfId="23322"/>
    <cellStyle name="40% - Accent2 21 50" xfId="23323"/>
    <cellStyle name="40% - Accent2 21 51" xfId="23324"/>
    <cellStyle name="40% - Accent2 21 52" xfId="23325"/>
    <cellStyle name="40% - Accent2 21 53" xfId="23326"/>
    <cellStyle name="40% - Accent2 21 54" xfId="23327"/>
    <cellStyle name="40% - Accent2 21 55" xfId="23328"/>
    <cellStyle name="40% - Accent2 21 56" xfId="23329"/>
    <cellStyle name="40% - Accent2 21 57" xfId="23330"/>
    <cellStyle name="40% - Accent2 21 58" xfId="23331"/>
    <cellStyle name="40% - Accent2 21 59" xfId="23332"/>
    <cellStyle name="40% - Accent2 21 6" xfId="23333"/>
    <cellStyle name="40% - Accent2 21 60" xfId="23334"/>
    <cellStyle name="40% - Accent2 21 61" xfId="23335"/>
    <cellStyle name="40% - Accent2 21 62" xfId="23336"/>
    <cellStyle name="40% - Accent2 21 63" xfId="23337"/>
    <cellStyle name="40% - Accent2 21 64" xfId="23338"/>
    <cellStyle name="40% - Accent2 21 65" xfId="23339"/>
    <cellStyle name="40% - Accent2 21 66" xfId="23340"/>
    <cellStyle name="40% - Accent2 21 67" xfId="23341"/>
    <cellStyle name="40% - Accent2 21 68" xfId="23342"/>
    <cellStyle name="40% - Accent2 21 69" xfId="23343"/>
    <cellStyle name="40% - Accent2 21 7" xfId="23344"/>
    <cellStyle name="40% - Accent2 21 70" xfId="23345"/>
    <cellStyle name="40% - Accent2 21 71" xfId="23346"/>
    <cellStyle name="40% - Accent2 21 72" xfId="23347"/>
    <cellStyle name="40% - Accent2 21 73" xfId="23348"/>
    <cellStyle name="40% - Accent2 21 74" xfId="23349"/>
    <cellStyle name="40% - Accent2 21 75" xfId="23350"/>
    <cellStyle name="40% - Accent2 21 76" xfId="23351"/>
    <cellStyle name="40% - Accent2 21 77" xfId="23352"/>
    <cellStyle name="40% - Accent2 21 78" xfId="23353"/>
    <cellStyle name="40% - Accent2 21 79" xfId="23354"/>
    <cellStyle name="40% - Accent2 21 8" xfId="23355"/>
    <cellStyle name="40% - Accent2 21 80" xfId="23356"/>
    <cellStyle name="40% - Accent2 21 81" xfId="23357"/>
    <cellStyle name="40% - Accent2 21 82" xfId="23358"/>
    <cellStyle name="40% - Accent2 21 83" xfId="23359"/>
    <cellStyle name="40% - Accent2 21 84" xfId="23360"/>
    <cellStyle name="40% - Accent2 21 85" xfId="23361"/>
    <cellStyle name="40% - Accent2 21 86" xfId="23362"/>
    <cellStyle name="40% - Accent2 21 87" xfId="23363"/>
    <cellStyle name="40% - Accent2 21 88" xfId="23364"/>
    <cellStyle name="40% - Accent2 21 89" xfId="23365"/>
    <cellStyle name="40% - Accent2 21 9" xfId="23366"/>
    <cellStyle name="40% - Accent2 21 90" xfId="23367"/>
    <cellStyle name="40% - Accent2 21 91" xfId="23368"/>
    <cellStyle name="40% - Accent2 21 92" xfId="23369"/>
    <cellStyle name="40% - Accent2 21 93" xfId="23370"/>
    <cellStyle name="40% - Accent2 21 94" xfId="23371"/>
    <cellStyle name="40% - Accent2 21 95" xfId="23372"/>
    <cellStyle name="40% - Accent2 21 96" xfId="23373"/>
    <cellStyle name="40% - Accent2 21 97" xfId="23374"/>
    <cellStyle name="40% - Accent2 21 98" xfId="23375"/>
    <cellStyle name="40% - Accent2 21 99" xfId="23376"/>
    <cellStyle name="40% - Accent2 22" xfId="23377"/>
    <cellStyle name="40% - Accent2 22 10" xfId="23378"/>
    <cellStyle name="40% - Accent2 22 100" xfId="23379"/>
    <cellStyle name="40% - Accent2 22 101" xfId="23380"/>
    <cellStyle name="40% - Accent2 22 102" xfId="23381"/>
    <cellStyle name="40% - Accent2 22 103" xfId="23382"/>
    <cellStyle name="40% - Accent2 22 104" xfId="23383"/>
    <cellStyle name="40% - Accent2 22 105" xfId="23384"/>
    <cellStyle name="40% - Accent2 22 106" xfId="23385"/>
    <cellStyle name="40% - Accent2 22 107" xfId="23386"/>
    <cellStyle name="40% - Accent2 22 108" xfId="23387"/>
    <cellStyle name="40% - Accent2 22 109" xfId="23388"/>
    <cellStyle name="40% - Accent2 22 11" xfId="23389"/>
    <cellStyle name="40% - Accent2 22 110" xfId="23390"/>
    <cellStyle name="40% - Accent2 22 111" xfId="23391"/>
    <cellStyle name="40% - Accent2 22 112" xfId="23392"/>
    <cellStyle name="40% - Accent2 22 113" xfId="23393"/>
    <cellStyle name="40% - Accent2 22 114" xfId="23394"/>
    <cellStyle name="40% - Accent2 22 115" xfId="23395"/>
    <cellStyle name="40% - Accent2 22 12" xfId="23396"/>
    <cellStyle name="40% - Accent2 22 13" xfId="23397"/>
    <cellStyle name="40% - Accent2 22 14" xfId="23398"/>
    <cellStyle name="40% - Accent2 22 15" xfId="23399"/>
    <cellStyle name="40% - Accent2 22 16" xfId="23400"/>
    <cellStyle name="40% - Accent2 22 17" xfId="23401"/>
    <cellStyle name="40% - Accent2 22 18" xfId="23402"/>
    <cellStyle name="40% - Accent2 22 19" xfId="23403"/>
    <cellStyle name="40% - Accent2 22 2" xfId="23404"/>
    <cellStyle name="40% - Accent2 22 20" xfId="23405"/>
    <cellStyle name="40% - Accent2 22 21" xfId="23406"/>
    <cellStyle name="40% - Accent2 22 22" xfId="23407"/>
    <cellStyle name="40% - Accent2 22 23" xfId="23408"/>
    <cellStyle name="40% - Accent2 22 24" xfId="23409"/>
    <cellStyle name="40% - Accent2 22 25" xfId="23410"/>
    <cellStyle name="40% - Accent2 22 26" xfId="23411"/>
    <cellStyle name="40% - Accent2 22 27" xfId="23412"/>
    <cellStyle name="40% - Accent2 22 28" xfId="23413"/>
    <cellStyle name="40% - Accent2 22 29" xfId="23414"/>
    <cellStyle name="40% - Accent2 22 3" xfId="23415"/>
    <cellStyle name="40% - Accent2 22 30" xfId="23416"/>
    <cellStyle name="40% - Accent2 22 31" xfId="23417"/>
    <cellStyle name="40% - Accent2 22 32" xfId="23418"/>
    <cellStyle name="40% - Accent2 22 33" xfId="23419"/>
    <cellStyle name="40% - Accent2 22 34" xfId="23420"/>
    <cellStyle name="40% - Accent2 22 35" xfId="23421"/>
    <cellStyle name="40% - Accent2 22 36" xfId="23422"/>
    <cellStyle name="40% - Accent2 22 37" xfId="23423"/>
    <cellStyle name="40% - Accent2 22 38" xfId="23424"/>
    <cellStyle name="40% - Accent2 22 39" xfId="23425"/>
    <cellStyle name="40% - Accent2 22 4" xfId="23426"/>
    <cellStyle name="40% - Accent2 22 40" xfId="23427"/>
    <cellStyle name="40% - Accent2 22 41" xfId="23428"/>
    <cellStyle name="40% - Accent2 22 42" xfId="23429"/>
    <cellStyle name="40% - Accent2 22 43" xfId="23430"/>
    <cellStyle name="40% - Accent2 22 44" xfId="23431"/>
    <cellStyle name="40% - Accent2 22 45" xfId="23432"/>
    <cellStyle name="40% - Accent2 22 46" xfId="23433"/>
    <cellStyle name="40% - Accent2 22 47" xfId="23434"/>
    <cellStyle name="40% - Accent2 22 48" xfId="23435"/>
    <cellStyle name="40% - Accent2 22 49" xfId="23436"/>
    <cellStyle name="40% - Accent2 22 5" xfId="23437"/>
    <cellStyle name="40% - Accent2 22 50" xfId="23438"/>
    <cellStyle name="40% - Accent2 22 51" xfId="23439"/>
    <cellStyle name="40% - Accent2 22 52" xfId="23440"/>
    <cellStyle name="40% - Accent2 22 53" xfId="23441"/>
    <cellStyle name="40% - Accent2 22 54" xfId="23442"/>
    <cellStyle name="40% - Accent2 22 55" xfId="23443"/>
    <cellStyle name="40% - Accent2 22 56" xfId="23444"/>
    <cellStyle name="40% - Accent2 22 57" xfId="23445"/>
    <cellStyle name="40% - Accent2 22 58" xfId="23446"/>
    <cellStyle name="40% - Accent2 22 59" xfId="23447"/>
    <cellStyle name="40% - Accent2 22 6" xfId="23448"/>
    <cellStyle name="40% - Accent2 22 60" xfId="23449"/>
    <cellStyle name="40% - Accent2 22 61" xfId="23450"/>
    <cellStyle name="40% - Accent2 22 62" xfId="23451"/>
    <cellStyle name="40% - Accent2 22 63" xfId="23452"/>
    <cellStyle name="40% - Accent2 22 64" xfId="23453"/>
    <cellStyle name="40% - Accent2 22 65" xfId="23454"/>
    <cellStyle name="40% - Accent2 22 66" xfId="23455"/>
    <cellStyle name="40% - Accent2 22 67" xfId="23456"/>
    <cellStyle name="40% - Accent2 22 68" xfId="23457"/>
    <cellStyle name="40% - Accent2 22 69" xfId="23458"/>
    <cellStyle name="40% - Accent2 22 7" xfId="23459"/>
    <cellStyle name="40% - Accent2 22 70" xfId="23460"/>
    <cellStyle name="40% - Accent2 22 71" xfId="23461"/>
    <cellStyle name="40% - Accent2 22 72" xfId="23462"/>
    <cellStyle name="40% - Accent2 22 73" xfId="23463"/>
    <cellStyle name="40% - Accent2 22 74" xfId="23464"/>
    <cellStyle name="40% - Accent2 22 75" xfId="23465"/>
    <cellStyle name="40% - Accent2 22 76" xfId="23466"/>
    <cellStyle name="40% - Accent2 22 77" xfId="23467"/>
    <cellStyle name="40% - Accent2 22 78" xfId="23468"/>
    <cellStyle name="40% - Accent2 22 79" xfId="23469"/>
    <cellStyle name="40% - Accent2 22 8" xfId="23470"/>
    <cellStyle name="40% - Accent2 22 80" xfId="23471"/>
    <cellStyle name="40% - Accent2 22 81" xfId="23472"/>
    <cellStyle name="40% - Accent2 22 82" xfId="23473"/>
    <cellStyle name="40% - Accent2 22 83" xfId="23474"/>
    <cellStyle name="40% - Accent2 22 84" xfId="23475"/>
    <cellStyle name="40% - Accent2 22 85" xfId="23476"/>
    <cellStyle name="40% - Accent2 22 86" xfId="23477"/>
    <cellStyle name="40% - Accent2 22 87" xfId="23478"/>
    <cellStyle name="40% - Accent2 22 88" xfId="23479"/>
    <cellStyle name="40% - Accent2 22 89" xfId="23480"/>
    <cellStyle name="40% - Accent2 22 9" xfId="23481"/>
    <cellStyle name="40% - Accent2 22 90" xfId="23482"/>
    <cellStyle name="40% - Accent2 22 91" xfId="23483"/>
    <cellStyle name="40% - Accent2 22 92" xfId="23484"/>
    <cellStyle name="40% - Accent2 22 93" xfId="23485"/>
    <cellStyle name="40% - Accent2 22 94" xfId="23486"/>
    <cellStyle name="40% - Accent2 22 95" xfId="23487"/>
    <cellStyle name="40% - Accent2 22 96" xfId="23488"/>
    <cellStyle name="40% - Accent2 22 97" xfId="23489"/>
    <cellStyle name="40% - Accent2 22 98" xfId="23490"/>
    <cellStyle name="40% - Accent2 22 99" xfId="23491"/>
    <cellStyle name="40% - Accent2 23" xfId="23492"/>
    <cellStyle name="40% - Accent2 23 10" xfId="23493"/>
    <cellStyle name="40% - Accent2 23 100" xfId="23494"/>
    <cellStyle name="40% - Accent2 23 101" xfId="23495"/>
    <cellStyle name="40% - Accent2 23 102" xfId="23496"/>
    <cellStyle name="40% - Accent2 23 103" xfId="23497"/>
    <cellStyle name="40% - Accent2 23 104" xfId="23498"/>
    <cellStyle name="40% - Accent2 23 105" xfId="23499"/>
    <cellStyle name="40% - Accent2 23 106" xfId="23500"/>
    <cellStyle name="40% - Accent2 23 107" xfId="23501"/>
    <cellStyle name="40% - Accent2 23 108" xfId="23502"/>
    <cellStyle name="40% - Accent2 23 109" xfId="23503"/>
    <cellStyle name="40% - Accent2 23 11" xfId="23504"/>
    <cellStyle name="40% - Accent2 23 110" xfId="23505"/>
    <cellStyle name="40% - Accent2 23 111" xfId="23506"/>
    <cellStyle name="40% - Accent2 23 112" xfId="23507"/>
    <cellStyle name="40% - Accent2 23 113" xfId="23508"/>
    <cellStyle name="40% - Accent2 23 114" xfId="23509"/>
    <cellStyle name="40% - Accent2 23 115" xfId="23510"/>
    <cellStyle name="40% - Accent2 23 12" xfId="23511"/>
    <cellStyle name="40% - Accent2 23 13" xfId="23512"/>
    <cellStyle name="40% - Accent2 23 14" xfId="23513"/>
    <cellStyle name="40% - Accent2 23 15" xfId="23514"/>
    <cellStyle name="40% - Accent2 23 16" xfId="23515"/>
    <cellStyle name="40% - Accent2 23 17" xfId="23516"/>
    <cellStyle name="40% - Accent2 23 18" xfId="23517"/>
    <cellStyle name="40% - Accent2 23 19" xfId="23518"/>
    <cellStyle name="40% - Accent2 23 2" xfId="23519"/>
    <cellStyle name="40% - Accent2 23 20" xfId="23520"/>
    <cellStyle name="40% - Accent2 23 21" xfId="23521"/>
    <cellStyle name="40% - Accent2 23 22" xfId="23522"/>
    <cellStyle name="40% - Accent2 23 23" xfId="23523"/>
    <cellStyle name="40% - Accent2 23 24" xfId="23524"/>
    <cellStyle name="40% - Accent2 23 25" xfId="23525"/>
    <cellStyle name="40% - Accent2 23 26" xfId="23526"/>
    <cellStyle name="40% - Accent2 23 27" xfId="23527"/>
    <cellStyle name="40% - Accent2 23 28" xfId="23528"/>
    <cellStyle name="40% - Accent2 23 29" xfId="23529"/>
    <cellStyle name="40% - Accent2 23 3" xfId="23530"/>
    <cellStyle name="40% - Accent2 23 30" xfId="23531"/>
    <cellStyle name="40% - Accent2 23 31" xfId="23532"/>
    <cellStyle name="40% - Accent2 23 32" xfId="23533"/>
    <cellStyle name="40% - Accent2 23 33" xfId="23534"/>
    <cellStyle name="40% - Accent2 23 34" xfId="23535"/>
    <cellStyle name="40% - Accent2 23 35" xfId="23536"/>
    <cellStyle name="40% - Accent2 23 36" xfId="23537"/>
    <cellStyle name="40% - Accent2 23 37" xfId="23538"/>
    <cellStyle name="40% - Accent2 23 38" xfId="23539"/>
    <cellStyle name="40% - Accent2 23 39" xfId="23540"/>
    <cellStyle name="40% - Accent2 23 4" xfId="23541"/>
    <cellStyle name="40% - Accent2 23 40" xfId="23542"/>
    <cellStyle name="40% - Accent2 23 41" xfId="23543"/>
    <cellStyle name="40% - Accent2 23 42" xfId="23544"/>
    <cellStyle name="40% - Accent2 23 43" xfId="23545"/>
    <cellStyle name="40% - Accent2 23 44" xfId="23546"/>
    <cellStyle name="40% - Accent2 23 45" xfId="23547"/>
    <cellStyle name="40% - Accent2 23 46" xfId="23548"/>
    <cellStyle name="40% - Accent2 23 47" xfId="23549"/>
    <cellStyle name="40% - Accent2 23 48" xfId="23550"/>
    <cellStyle name="40% - Accent2 23 49" xfId="23551"/>
    <cellStyle name="40% - Accent2 23 5" xfId="23552"/>
    <cellStyle name="40% - Accent2 23 50" xfId="23553"/>
    <cellStyle name="40% - Accent2 23 51" xfId="23554"/>
    <cellStyle name="40% - Accent2 23 52" xfId="23555"/>
    <cellStyle name="40% - Accent2 23 53" xfId="23556"/>
    <cellStyle name="40% - Accent2 23 54" xfId="23557"/>
    <cellStyle name="40% - Accent2 23 55" xfId="23558"/>
    <cellStyle name="40% - Accent2 23 56" xfId="23559"/>
    <cellStyle name="40% - Accent2 23 57" xfId="23560"/>
    <cellStyle name="40% - Accent2 23 58" xfId="23561"/>
    <cellStyle name="40% - Accent2 23 59" xfId="23562"/>
    <cellStyle name="40% - Accent2 23 6" xfId="23563"/>
    <cellStyle name="40% - Accent2 23 60" xfId="23564"/>
    <cellStyle name="40% - Accent2 23 61" xfId="23565"/>
    <cellStyle name="40% - Accent2 23 62" xfId="23566"/>
    <cellStyle name="40% - Accent2 23 63" xfId="23567"/>
    <cellStyle name="40% - Accent2 23 64" xfId="23568"/>
    <cellStyle name="40% - Accent2 23 65" xfId="23569"/>
    <cellStyle name="40% - Accent2 23 66" xfId="23570"/>
    <cellStyle name="40% - Accent2 23 67" xfId="23571"/>
    <cellStyle name="40% - Accent2 23 68" xfId="23572"/>
    <cellStyle name="40% - Accent2 23 69" xfId="23573"/>
    <cellStyle name="40% - Accent2 23 7" xfId="23574"/>
    <cellStyle name="40% - Accent2 23 70" xfId="23575"/>
    <cellStyle name="40% - Accent2 23 71" xfId="23576"/>
    <cellStyle name="40% - Accent2 23 72" xfId="23577"/>
    <cellStyle name="40% - Accent2 23 73" xfId="23578"/>
    <cellStyle name="40% - Accent2 23 74" xfId="23579"/>
    <cellStyle name="40% - Accent2 23 75" xfId="23580"/>
    <cellStyle name="40% - Accent2 23 76" xfId="23581"/>
    <cellStyle name="40% - Accent2 23 77" xfId="23582"/>
    <cellStyle name="40% - Accent2 23 78" xfId="23583"/>
    <cellStyle name="40% - Accent2 23 79" xfId="23584"/>
    <cellStyle name="40% - Accent2 23 8" xfId="23585"/>
    <cellStyle name="40% - Accent2 23 80" xfId="23586"/>
    <cellStyle name="40% - Accent2 23 81" xfId="23587"/>
    <cellStyle name="40% - Accent2 23 82" xfId="23588"/>
    <cellStyle name="40% - Accent2 23 83" xfId="23589"/>
    <cellStyle name="40% - Accent2 23 84" xfId="23590"/>
    <cellStyle name="40% - Accent2 23 85" xfId="23591"/>
    <cellStyle name="40% - Accent2 23 86" xfId="23592"/>
    <cellStyle name="40% - Accent2 23 87" xfId="23593"/>
    <cellStyle name="40% - Accent2 23 88" xfId="23594"/>
    <cellStyle name="40% - Accent2 23 89" xfId="23595"/>
    <cellStyle name="40% - Accent2 23 9" xfId="23596"/>
    <cellStyle name="40% - Accent2 23 90" xfId="23597"/>
    <cellStyle name="40% - Accent2 23 91" xfId="23598"/>
    <cellStyle name="40% - Accent2 23 92" xfId="23599"/>
    <cellStyle name="40% - Accent2 23 93" xfId="23600"/>
    <cellStyle name="40% - Accent2 23 94" xfId="23601"/>
    <cellStyle name="40% - Accent2 23 95" xfId="23602"/>
    <cellStyle name="40% - Accent2 23 96" xfId="23603"/>
    <cellStyle name="40% - Accent2 23 97" xfId="23604"/>
    <cellStyle name="40% - Accent2 23 98" xfId="23605"/>
    <cellStyle name="40% - Accent2 23 99" xfId="23606"/>
    <cellStyle name="40% - Accent2 24" xfId="23607"/>
    <cellStyle name="40% - Accent2 25" xfId="23608"/>
    <cellStyle name="40% - Accent2 26" xfId="23609"/>
    <cellStyle name="40% - Accent2 27" xfId="23610"/>
    <cellStyle name="40% - Accent2 28" xfId="23611"/>
    <cellStyle name="40% - Accent2 29" xfId="23612"/>
    <cellStyle name="40% - Accent2 3" xfId="95"/>
    <cellStyle name="40% - Accent2 3 10" xfId="23613"/>
    <cellStyle name="40% - Accent2 3 100" xfId="23614"/>
    <cellStyle name="40% - Accent2 3 101" xfId="23615"/>
    <cellStyle name="40% - Accent2 3 102" xfId="23616"/>
    <cellStyle name="40% - Accent2 3 103" xfId="23617"/>
    <cellStyle name="40% - Accent2 3 104" xfId="23618"/>
    <cellStyle name="40% - Accent2 3 105" xfId="23619"/>
    <cellStyle name="40% - Accent2 3 106" xfId="23620"/>
    <cellStyle name="40% - Accent2 3 107" xfId="23621"/>
    <cellStyle name="40% - Accent2 3 108" xfId="23622"/>
    <cellStyle name="40% - Accent2 3 109" xfId="23623"/>
    <cellStyle name="40% - Accent2 3 11" xfId="23624"/>
    <cellStyle name="40% - Accent2 3 110" xfId="23625"/>
    <cellStyle name="40% - Accent2 3 111" xfId="23626"/>
    <cellStyle name="40% - Accent2 3 112" xfId="23627"/>
    <cellStyle name="40% - Accent2 3 113" xfId="23628"/>
    <cellStyle name="40% - Accent2 3 114" xfId="23629"/>
    <cellStyle name="40% - Accent2 3 115" xfId="23630"/>
    <cellStyle name="40% - Accent2 3 12" xfId="23631"/>
    <cellStyle name="40% - Accent2 3 13" xfId="23632"/>
    <cellStyle name="40% - Accent2 3 14" xfId="23633"/>
    <cellStyle name="40% - Accent2 3 15" xfId="23634"/>
    <cellStyle name="40% - Accent2 3 16" xfId="23635"/>
    <cellStyle name="40% - Accent2 3 17" xfId="23636"/>
    <cellStyle name="40% - Accent2 3 18" xfId="23637"/>
    <cellStyle name="40% - Accent2 3 19" xfId="23638"/>
    <cellStyle name="40% - Accent2 3 2" xfId="23639"/>
    <cellStyle name="40% - Accent2 3 20" xfId="23640"/>
    <cellStyle name="40% - Accent2 3 21" xfId="23641"/>
    <cellStyle name="40% - Accent2 3 22" xfId="23642"/>
    <cellStyle name="40% - Accent2 3 23" xfId="23643"/>
    <cellStyle name="40% - Accent2 3 24" xfId="23644"/>
    <cellStyle name="40% - Accent2 3 25" xfId="23645"/>
    <cellStyle name="40% - Accent2 3 26" xfId="23646"/>
    <cellStyle name="40% - Accent2 3 27" xfId="23647"/>
    <cellStyle name="40% - Accent2 3 28" xfId="23648"/>
    <cellStyle name="40% - Accent2 3 29" xfId="23649"/>
    <cellStyle name="40% - Accent2 3 3" xfId="23650"/>
    <cellStyle name="40% - Accent2 3 30" xfId="23651"/>
    <cellStyle name="40% - Accent2 3 31" xfId="23652"/>
    <cellStyle name="40% - Accent2 3 32" xfId="23653"/>
    <cellStyle name="40% - Accent2 3 33" xfId="23654"/>
    <cellStyle name="40% - Accent2 3 34" xfId="23655"/>
    <cellStyle name="40% - Accent2 3 35" xfId="23656"/>
    <cellStyle name="40% - Accent2 3 36" xfId="23657"/>
    <cellStyle name="40% - Accent2 3 37" xfId="23658"/>
    <cellStyle name="40% - Accent2 3 38" xfId="23659"/>
    <cellStyle name="40% - Accent2 3 39" xfId="23660"/>
    <cellStyle name="40% - Accent2 3 4" xfId="23661"/>
    <cellStyle name="40% - Accent2 3 40" xfId="23662"/>
    <cellStyle name="40% - Accent2 3 41" xfId="23663"/>
    <cellStyle name="40% - Accent2 3 42" xfId="23664"/>
    <cellStyle name="40% - Accent2 3 43" xfId="23665"/>
    <cellStyle name="40% - Accent2 3 44" xfId="23666"/>
    <cellStyle name="40% - Accent2 3 45" xfId="23667"/>
    <cellStyle name="40% - Accent2 3 46" xfId="23668"/>
    <cellStyle name="40% - Accent2 3 47" xfId="23669"/>
    <cellStyle name="40% - Accent2 3 48" xfId="23670"/>
    <cellStyle name="40% - Accent2 3 49" xfId="23671"/>
    <cellStyle name="40% - Accent2 3 5" xfId="23672"/>
    <cellStyle name="40% - Accent2 3 50" xfId="23673"/>
    <cellStyle name="40% - Accent2 3 51" xfId="23674"/>
    <cellStyle name="40% - Accent2 3 52" xfId="23675"/>
    <cellStyle name="40% - Accent2 3 53" xfId="23676"/>
    <cellStyle name="40% - Accent2 3 54" xfId="23677"/>
    <cellStyle name="40% - Accent2 3 55" xfId="23678"/>
    <cellStyle name="40% - Accent2 3 56" xfId="23679"/>
    <cellStyle name="40% - Accent2 3 57" xfId="23680"/>
    <cellStyle name="40% - Accent2 3 58" xfId="23681"/>
    <cellStyle name="40% - Accent2 3 59" xfId="23682"/>
    <cellStyle name="40% - Accent2 3 6" xfId="23683"/>
    <cellStyle name="40% - Accent2 3 60" xfId="23684"/>
    <cellStyle name="40% - Accent2 3 61" xfId="23685"/>
    <cellStyle name="40% - Accent2 3 62" xfId="23686"/>
    <cellStyle name="40% - Accent2 3 63" xfId="23687"/>
    <cellStyle name="40% - Accent2 3 64" xfId="23688"/>
    <cellStyle name="40% - Accent2 3 65" xfId="23689"/>
    <cellStyle name="40% - Accent2 3 66" xfId="23690"/>
    <cellStyle name="40% - Accent2 3 67" xfId="23691"/>
    <cellStyle name="40% - Accent2 3 68" xfId="23692"/>
    <cellStyle name="40% - Accent2 3 69" xfId="23693"/>
    <cellStyle name="40% - Accent2 3 7" xfId="23694"/>
    <cellStyle name="40% - Accent2 3 70" xfId="23695"/>
    <cellStyle name="40% - Accent2 3 71" xfId="23696"/>
    <cellStyle name="40% - Accent2 3 72" xfId="23697"/>
    <cellStyle name="40% - Accent2 3 73" xfId="23698"/>
    <cellStyle name="40% - Accent2 3 74" xfId="23699"/>
    <cellStyle name="40% - Accent2 3 75" xfId="23700"/>
    <cellStyle name="40% - Accent2 3 76" xfId="23701"/>
    <cellStyle name="40% - Accent2 3 77" xfId="23702"/>
    <cellStyle name="40% - Accent2 3 78" xfId="23703"/>
    <cellStyle name="40% - Accent2 3 79" xfId="23704"/>
    <cellStyle name="40% - Accent2 3 8" xfId="23705"/>
    <cellStyle name="40% - Accent2 3 80" xfId="23706"/>
    <cellStyle name="40% - Accent2 3 81" xfId="23707"/>
    <cellStyle name="40% - Accent2 3 82" xfId="23708"/>
    <cellStyle name="40% - Accent2 3 83" xfId="23709"/>
    <cellStyle name="40% - Accent2 3 84" xfId="23710"/>
    <cellStyle name="40% - Accent2 3 85" xfId="23711"/>
    <cellStyle name="40% - Accent2 3 86" xfId="23712"/>
    <cellStyle name="40% - Accent2 3 87" xfId="23713"/>
    <cellStyle name="40% - Accent2 3 88" xfId="23714"/>
    <cellStyle name="40% - Accent2 3 89" xfId="23715"/>
    <cellStyle name="40% - Accent2 3 9" xfId="23716"/>
    <cellStyle name="40% - Accent2 3 90" xfId="23717"/>
    <cellStyle name="40% - Accent2 3 91" xfId="23718"/>
    <cellStyle name="40% - Accent2 3 92" xfId="23719"/>
    <cellStyle name="40% - Accent2 3 93" xfId="23720"/>
    <cellStyle name="40% - Accent2 3 94" xfId="23721"/>
    <cellStyle name="40% - Accent2 3 95" xfId="23722"/>
    <cellStyle name="40% - Accent2 3 96" xfId="23723"/>
    <cellStyle name="40% - Accent2 3 97" xfId="23724"/>
    <cellStyle name="40% - Accent2 3 98" xfId="23725"/>
    <cellStyle name="40% - Accent2 3 99" xfId="23726"/>
    <cellStyle name="40% - Accent2 30" xfId="23727"/>
    <cellStyle name="40% - Accent2 31" xfId="23728"/>
    <cellStyle name="40% - Accent2 32" xfId="23729"/>
    <cellStyle name="40% - Accent2 33" xfId="23730"/>
    <cellStyle name="40% - Accent2 34" xfId="23731"/>
    <cellStyle name="40% - Accent2 35" xfId="23732"/>
    <cellStyle name="40% - Accent2 36" xfId="23733"/>
    <cellStyle name="40% - Accent2 37" xfId="23734"/>
    <cellStyle name="40% - Accent2 38" xfId="23735"/>
    <cellStyle name="40% - Accent2 39" xfId="23736"/>
    <cellStyle name="40% - Accent2 4" xfId="96"/>
    <cellStyle name="40% - Accent2 4 10" xfId="23737"/>
    <cellStyle name="40% - Accent2 4 100" xfId="23738"/>
    <cellStyle name="40% - Accent2 4 101" xfId="23739"/>
    <cellStyle name="40% - Accent2 4 102" xfId="23740"/>
    <cellStyle name="40% - Accent2 4 103" xfId="23741"/>
    <cellStyle name="40% - Accent2 4 104" xfId="23742"/>
    <cellStyle name="40% - Accent2 4 105" xfId="23743"/>
    <cellStyle name="40% - Accent2 4 106" xfId="23744"/>
    <cellStyle name="40% - Accent2 4 107" xfId="23745"/>
    <cellStyle name="40% - Accent2 4 108" xfId="23746"/>
    <cellStyle name="40% - Accent2 4 109" xfId="23747"/>
    <cellStyle name="40% - Accent2 4 11" xfId="23748"/>
    <cellStyle name="40% - Accent2 4 110" xfId="23749"/>
    <cellStyle name="40% - Accent2 4 111" xfId="23750"/>
    <cellStyle name="40% - Accent2 4 112" xfId="23751"/>
    <cellStyle name="40% - Accent2 4 113" xfId="23752"/>
    <cellStyle name="40% - Accent2 4 114" xfId="23753"/>
    <cellStyle name="40% - Accent2 4 115" xfId="23754"/>
    <cellStyle name="40% - Accent2 4 12" xfId="23755"/>
    <cellStyle name="40% - Accent2 4 13" xfId="23756"/>
    <cellStyle name="40% - Accent2 4 14" xfId="23757"/>
    <cellStyle name="40% - Accent2 4 15" xfId="23758"/>
    <cellStyle name="40% - Accent2 4 16" xfId="23759"/>
    <cellStyle name="40% - Accent2 4 17" xfId="23760"/>
    <cellStyle name="40% - Accent2 4 18" xfId="23761"/>
    <cellStyle name="40% - Accent2 4 19" xfId="23762"/>
    <cellStyle name="40% - Accent2 4 2" xfId="23763"/>
    <cellStyle name="40% - Accent2 4 20" xfId="23764"/>
    <cellStyle name="40% - Accent2 4 21" xfId="23765"/>
    <cellStyle name="40% - Accent2 4 22" xfId="23766"/>
    <cellStyle name="40% - Accent2 4 23" xfId="23767"/>
    <cellStyle name="40% - Accent2 4 24" xfId="23768"/>
    <cellStyle name="40% - Accent2 4 25" xfId="23769"/>
    <cellStyle name="40% - Accent2 4 26" xfId="23770"/>
    <cellStyle name="40% - Accent2 4 27" xfId="23771"/>
    <cellStyle name="40% - Accent2 4 28" xfId="23772"/>
    <cellStyle name="40% - Accent2 4 29" xfId="23773"/>
    <cellStyle name="40% - Accent2 4 3" xfId="23774"/>
    <cellStyle name="40% - Accent2 4 30" xfId="23775"/>
    <cellStyle name="40% - Accent2 4 31" xfId="23776"/>
    <cellStyle name="40% - Accent2 4 32" xfId="23777"/>
    <cellStyle name="40% - Accent2 4 33" xfId="23778"/>
    <cellStyle name="40% - Accent2 4 34" xfId="23779"/>
    <cellStyle name="40% - Accent2 4 35" xfId="23780"/>
    <cellStyle name="40% - Accent2 4 36" xfId="23781"/>
    <cellStyle name="40% - Accent2 4 37" xfId="23782"/>
    <cellStyle name="40% - Accent2 4 38" xfId="23783"/>
    <cellStyle name="40% - Accent2 4 39" xfId="23784"/>
    <cellStyle name="40% - Accent2 4 4" xfId="23785"/>
    <cellStyle name="40% - Accent2 4 40" xfId="23786"/>
    <cellStyle name="40% - Accent2 4 41" xfId="23787"/>
    <cellStyle name="40% - Accent2 4 42" xfId="23788"/>
    <cellStyle name="40% - Accent2 4 43" xfId="23789"/>
    <cellStyle name="40% - Accent2 4 44" xfId="23790"/>
    <cellStyle name="40% - Accent2 4 45" xfId="23791"/>
    <cellStyle name="40% - Accent2 4 46" xfId="23792"/>
    <cellStyle name="40% - Accent2 4 47" xfId="23793"/>
    <cellStyle name="40% - Accent2 4 48" xfId="23794"/>
    <cellStyle name="40% - Accent2 4 49" xfId="23795"/>
    <cellStyle name="40% - Accent2 4 5" xfId="23796"/>
    <cellStyle name="40% - Accent2 4 50" xfId="23797"/>
    <cellStyle name="40% - Accent2 4 51" xfId="23798"/>
    <cellStyle name="40% - Accent2 4 52" xfId="23799"/>
    <cellStyle name="40% - Accent2 4 53" xfId="23800"/>
    <cellStyle name="40% - Accent2 4 54" xfId="23801"/>
    <cellStyle name="40% - Accent2 4 55" xfId="23802"/>
    <cellStyle name="40% - Accent2 4 56" xfId="23803"/>
    <cellStyle name="40% - Accent2 4 57" xfId="23804"/>
    <cellStyle name="40% - Accent2 4 58" xfId="23805"/>
    <cellStyle name="40% - Accent2 4 59" xfId="23806"/>
    <cellStyle name="40% - Accent2 4 6" xfId="23807"/>
    <cellStyle name="40% - Accent2 4 60" xfId="23808"/>
    <cellStyle name="40% - Accent2 4 61" xfId="23809"/>
    <cellStyle name="40% - Accent2 4 62" xfId="23810"/>
    <cellStyle name="40% - Accent2 4 63" xfId="23811"/>
    <cellStyle name="40% - Accent2 4 64" xfId="23812"/>
    <cellStyle name="40% - Accent2 4 65" xfId="23813"/>
    <cellStyle name="40% - Accent2 4 66" xfId="23814"/>
    <cellStyle name="40% - Accent2 4 67" xfId="23815"/>
    <cellStyle name="40% - Accent2 4 68" xfId="23816"/>
    <cellStyle name="40% - Accent2 4 69" xfId="23817"/>
    <cellStyle name="40% - Accent2 4 7" xfId="23818"/>
    <cellStyle name="40% - Accent2 4 70" xfId="23819"/>
    <cellStyle name="40% - Accent2 4 71" xfId="23820"/>
    <cellStyle name="40% - Accent2 4 72" xfId="23821"/>
    <cellStyle name="40% - Accent2 4 73" xfId="23822"/>
    <cellStyle name="40% - Accent2 4 74" xfId="23823"/>
    <cellStyle name="40% - Accent2 4 75" xfId="23824"/>
    <cellStyle name="40% - Accent2 4 76" xfId="23825"/>
    <cellStyle name="40% - Accent2 4 77" xfId="23826"/>
    <cellStyle name="40% - Accent2 4 78" xfId="23827"/>
    <cellStyle name="40% - Accent2 4 79" xfId="23828"/>
    <cellStyle name="40% - Accent2 4 8" xfId="23829"/>
    <cellStyle name="40% - Accent2 4 80" xfId="23830"/>
    <cellStyle name="40% - Accent2 4 81" xfId="23831"/>
    <cellStyle name="40% - Accent2 4 82" xfId="23832"/>
    <cellStyle name="40% - Accent2 4 83" xfId="23833"/>
    <cellStyle name="40% - Accent2 4 84" xfId="23834"/>
    <cellStyle name="40% - Accent2 4 85" xfId="23835"/>
    <cellStyle name="40% - Accent2 4 86" xfId="23836"/>
    <cellStyle name="40% - Accent2 4 87" xfId="23837"/>
    <cellStyle name="40% - Accent2 4 88" xfId="23838"/>
    <cellStyle name="40% - Accent2 4 89" xfId="23839"/>
    <cellStyle name="40% - Accent2 4 9" xfId="23840"/>
    <cellStyle name="40% - Accent2 4 90" xfId="23841"/>
    <cellStyle name="40% - Accent2 4 91" xfId="23842"/>
    <cellStyle name="40% - Accent2 4 92" xfId="23843"/>
    <cellStyle name="40% - Accent2 4 93" xfId="23844"/>
    <cellStyle name="40% - Accent2 4 94" xfId="23845"/>
    <cellStyle name="40% - Accent2 4 95" xfId="23846"/>
    <cellStyle name="40% - Accent2 4 96" xfId="23847"/>
    <cellStyle name="40% - Accent2 4 97" xfId="23848"/>
    <cellStyle name="40% - Accent2 4 98" xfId="23849"/>
    <cellStyle name="40% - Accent2 4 99" xfId="23850"/>
    <cellStyle name="40% - Accent2 40" xfId="23851"/>
    <cellStyle name="40% - Accent2 41" xfId="23852"/>
    <cellStyle name="40% - Accent2 42" xfId="23853"/>
    <cellStyle name="40% - Accent2 43" xfId="23854"/>
    <cellStyle name="40% - Accent2 44" xfId="23855"/>
    <cellStyle name="40% - Accent2 45" xfId="23856"/>
    <cellStyle name="40% - Accent2 46" xfId="23857"/>
    <cellStyle name="40% - Accent2 47" xfId="23858"/>
    <cellStyle name="40% - Accent2 48" xfId="23859"/>
    <cellStyle name="40% - Accent2 49" xfId="23860"/>
    <cellStyle name="40% - Accent2 5" xfId="97"/>
    <cellStyle name="40% - Accent2 5 10" xfId="23861"/>
    <cellStyle name="40% - Accent2 5 100" xfId="23862"/>
    <cellStyle name="40% - Accent2 5 101" xfId="23863"/>
    <cellStyle name="40% - Accent2 5 102" xfId="23864"/>
    <cellStyle name="40% - Accent2 5 103" xfId="23865"/>
    <cellStyle name="40% - Accent2 5 104" xfId="23866"/>
    <cellStyle name="40% - Accent2 5 105" xfId="23867"/>
    <cellStyle name="40% - Accent2 5 106" xfId="23868"/>
    <cellStyle name="40% - Accent2 5 107" xfId="23869"/>
    <cellStyle name="40% - Accent2 5 108" xfId="23870"/>
    <cellStyle name="40% - Accent2 5 109" xfId="23871"/>
    <cellStyle name="40% - Accent2 5 11" xfId="23872"/>
    <cellStyle name="40% - Accent2 5 110" xfId="23873"/>
    <cellStyle name="40% - Accent2 5 111" xfId="23874"/>
    <cellStyle name="40% - Accent2 5 112" xfId="23875"/>
    <cellStyle name="40% - Accent2 5 113" xfId="23876"/>
    <cellStyle name="40% - Accent2 5 114" xfId="23877"/>
    <cellStyle name="40% - Accent2 5 115" xfId="23878"/>
    <cellStyle name="40% - Accent2 5 12" xfId="23879"/>
    <cellStyle name="40% - Accent2 5 13" xfId="23880"/>
    <cellStyle name="40% - Accent2 5 14" xfId="23881"/>
    <cellStyle name="40% - Accent2 5 15" xfId="23882"/>
    <cellStyle name="40% - Accent2 5 16" xfId="23883"/>
    <cellStyle name="40% - Accent2 5 17" xfId="23884"/>
    <cellStyle name="40% - Accent2 5 18" xfId="23885"/>
    <cellStyle name="40% - Accent2 5 19" xfId="23886"/>
    <cellStyle name="40% - Accent2 5 2" xfId="23887"/>
    <cellStyle name="40% - Accent2 5 20" xfId="23888"/>
    <cellStyle name="40% - Accent2 5 21" xfId="23889"/>
    <cellStyle name="40% - Accent2 5 22" xfId="23890"/>
    <cellStyle name="40% - Accent2 5 23" xfId="23891"/>
    <cellStyle name="40% - Accent2 5 24" xfId="23892"/>
    <cellStyle name="40% - Accent2 5 25" xfId="23893"/>
    <cellStyle name="40% - Accent2 5 26" xfId="23894"/>
    <cellStyle name="40% - Accent2 5 27" xfId="23895"/>
    <cellStyle name="40% - Accent2 5 28" xfId="23896"/>
    <cellStyle name="40% - Accent2 5 29" xfId="23897"/>
    <cellStyle name="40% - Accent2 5 3" xfId="23898"/>
    <cellStyle name="40% - Accent2 5 30" xfId="23899"/>
    <cellStyle name="40% - Accent2 5 31" xfId="23900"/>
    <cellStyle name="40% - Accent2 5 32" xfId="23901"/>
    <cellStyle name="40% - Accent2 5 33" xfId="23902"/>
    <cellStyle name="40% - Accent2 5 34" xfId="23903"/>
    <cellStyle name="40% - Accent2 5 35" xfId="23904"/>
    <cellStyle name="40% - Accent2 5 36" xfId="23905"/>
    <cellStyle name="40% - Accent2 5 37" xfId="23906"/>
    <cellStyle name="40% - Accent2 5 38" xfId="23907"/>
    <cellStyle name="40% - Accent2 5 39" xfId="23908"/>
    <cellStyle name="40% - Accent2 5 4" xfId="23909"/>
    <cellStyle name="40% - Accent2 5 40" xfId="23910"/>
    <cellStyle name="40% - Accent2 5 41" xfId="23911"/>
    <cellStyle name="40% - Accent2 5 42" xfId="23912"/>
    <cellStyle name="40% - Accent2 5 43" xfId="23913"/>
    <cellStyle name="40% - Accent2 5 44" xfId="23914"/>
    <cellStyle name="40% - Accent2 5 45" xfId="23915"/>
    <cellStyle name="40% - Accent2 5 46" xfId="23916"/>
    <cellStyle name="40% - Accent2 5 47" xfId="23917"/>
    <cellStyle name="40% - Accent2 5 48" xfId="23918"/>
    <cellStyle name="40% - Accent2 5 49" xfId="23919"/>
    <cellStyle name="40% - Accent2 5 5" xfId="23920"/>
    <cellStyle name="40% - Accent2 5 50" xfId="23921"/>
    <cellStyle name="40% - Accent2 5 51" xfId="23922"/>
    <cellStyle name="40% - Accent2 5 52" xfId="23923"/>
    <cellStyle name="40% - Accent2 5 53" xfId="23924"/>
    <cellStyle name="40% - Accent2 5 54" xfId="23925"/>
    <cellStyle name="40% - Accent2 5 55" xfId="23926"/>
    <cellStyle name="40% - Accent2 5 56" xfId="23927"/>
    <cellStyle name="40% - Accent2 5 57" xfId="23928"/>
    <cellStyle name="40% - Accent2 5 58" xfId="23929"/>
    <cellStyle name="40% - Accent2 5 59" xfId="23930"/>
    <cellStyle name="40% - Accent2 5 6" xfId="23931"/>
    <cellStyle name="40% - Accent2 5 60" xfId="23932"/>
    <cellStyle name="40% - Accent2 5 61" xfId="23933"/>
    <cellStyle name="40% - Accent2 5 62" xfId="23934"/>
    <cellStyle name="40% - Accent2 5 63" xfId="23935"/>
    <cellStyle name="40% - Accent2 5 64" xfId="23936"/>
    <cellStyle name="40% - Accent2 5 65" xfId="23937"/>
    <cellStyle name="40% - Accent2 5 66" xfId="23938"/>
    <cellStyle name="40% - Accent2 5 67" xfId="23939"/>
    <cellStyle name="40% - Accent2 5 68" xfId="23940"/>
    <cellStyle name="40% - Accent2 5 69" xfId="23941"/>
    <cellStyle name="40% - Accent2 5 7" xfId="23942"/>
    <cellStyle name="40% - Accent2 5 70" xfId="23943"/>
    <cellStyle name="40% - Accent2 5 71" xfId="23944"/>
    <cellStyle name="40% - Accent2 5 72" xfId="23945"/>
    <cellStyle name="40% - Accent2 5 73" xfId="23946"/>
    <cellStyle name="40% - Accent2 5 74" xfId="23947"/>
    <cellStyle name="40% - Accent2 5 75" xfId="23948"/>
    <cellStyle name="40% - Accent2 5 76" xfId="23949"/>
    <cellStyle name="40% - Accent2 5 77" xfId="23950"/>
    <cellStyle name="40% - Accent2 5 78" xfId="23951"/>
    <cellStyle name="40% - Accent2 5 79" xfId="23952"/>
    <cellStyle name="40% - Accent2 5 8" xfId="23953"/>
    <cellStyle name="40% - Accent2 5 80" xfId="23954"/>
    <cellStyle name="40% - Accent2 5 81" xfId="23955"/>
    <cellStyle name="40% - Accent2 5 82" xfId="23956"/>
    <cellStyle name="40% - Accent2 5 83" xfId="23957"/>
    <cellStyle name="40% - Accent2 5 84" xfId="23958"/>
    <cellStyle name="40% - Accent2 5 85" xfId="23959"/>
    <cellStyle name="40% - Accent2 5 86" xfId="23960"/>
    <cellStyle name="40% - Accent2 5 87" xfId="23961"/>
    <cellStyle name="40% - Accent2 5 88" xfId="23962"/>
    <cellStyle name="40% - Accent2 5 89" xfId="23963"/>
    <cellStyle name="40% - Accent2 5 9" xfId="23964"/>
    <cellStyle name="40% - Accent2 5 90" xfId="23965"/>
    <cellStyle name="40% - Accent2 5 91" xfId="23966"/>
    <cellStyle name="40% - Accent2 5 92" xfId="23967"/>
    <cellStyle name="40% - Accent2 5 93" xfId="23968"/>
    <cellStyle name="40% - Accent2 5 94" xfId="23969"/>
    <cellStyle name="40% - Accent2 5 95" xfId="23970"/>
    <cellStyle name="40% - Accent2 5 96" xfId="23971"/>
    <cellStyle name="40% - Accent2 5 97" xfId="23972"/>
    <cellStyle name="40% - Accent2 5 98" xfId="23973"/>
    <cellStyle name="40% - Accent2 5 99" xfId="23974"/>
    <cellStyle name="40% - Accent2 50" xfId="23975"/>
    <cellStyle name="40% - Accent2 51" xfId="23976"/>
    <cellStyle name="40% - Accent2 52" xfId="23977"/>
    <cellStyle name="40% - Accent2 53" xfId="23978"/>
    <cellStyle name="40% - Accent2 54" xfId="23979"/>
    <cellStyle name="40% - Accent2 55" xfId="23980"/>
    <cellStyle name="40% - Accent2 56" xfId="23981"/>
    <cellStyle name="40% - Accent2 57" xfId="23982"/>
    <cellStyle name="40% - Accent2 58" xfId="23983"/>
    <cellStyle name="40% - Accent2 59" xfId="23984"/>
    <cellStyle name="40% - Accent2 6" xfId="98"/>
    <cellStyle name="40% - Accent2 6 10" xfId="23985"/>
    <cellStyle name="40% - Accent2 6 100" xfId="23986"/>
    <cellStyle name="40% - Accent2 6 101" xfId="23987"/>
    <cellStyle name="40% - Accent2 6 102" xfId="23988"/>
    <cellStyle name="40% - Accent2 6 103" xfId="23989"/>
    <cellStyle name="40% - Accent2 6 104" xfId="23990"/>
    <cellStyle name="40% - Accent2 6 105" xfId="23991"/>
    <cellStyle name="40% - Accent2 6 106" xfId="23992"/>
    <cellStyle name="40% - Accent2 6 107" xfId="23993"/>
    <cellStyle name="40% - Accent2 6 108" xfId="23994"/>
    <cellStyle name="40% - Accent2 6 109" xfId="23995"/>
    <cellStyle name="40% - Accent2 6 11" xfId="23996"/>
    <cellStyle name="40% - Accent2 6 110" xfId="23997"/>
    <cellStyle name="40% - Accent2 6 111" xfId="23998"/>
    <cellStyle name="40% - Accent2 6 112" xfId="23999"/>
    <cellStyle name="40% - Accent2 6 113" xfId="24000"/>
    <cellStyle name="40% - Accent2 6 114" xfId="24001"/>
    <cellStyle name="40% - Accent2 6 115" xfId="24002"/>
    <cellStyle name="40% - Accent2 6 12" xfId="24003"/>
    <cellStyle name="40% - Accent2 6 13" xfId="24004"/>
    <cellStyle name="40% - Accent2 6 14" xfId="24005"/>
    <cellStyle name="40% - Accent2 6 15" xfId="24006"/>
    <cellStyle name="40% - Accent2 6 16" xfId="24007"/>
    <cellStyle name="40% - Accent2 6 17" xfId="24008"/>
    <cellStyle name="40% - Accent2 6 18" xfId="24009"/>
    <cellStyle name="40% - Accent2 6 19" xfId="24010"/>
    <cellStyle name="40% - Accent2 6 2" xfId="24011"/>
    <cellStyle name="40% - Accent2 6 20" xfId="24012"/>
    <cellStyle name="40% - Accent2 6 21" xfId="24013"/>
    <cellStyle name="40% - Accent2 6 22" xfId="24014"/>
    <cellStyle name="40% - Accent2 6 23" xfId="24015"/>
    <cellStyle name="40% - Accent2 6 24" xfId="24016"/>
    <cellStyle name="40% - Accent2 6 25" xfId="24017"/>
    <cellStyle name="40% - Accent2 6 26" xfId="24018"/>
    <cellStyle name="40% - Accent2 6 27" xfId="24019"/>
    <cellStyle name="40% - Accent2 6 28" xfId="24020"/>
    <cellStyle name="40% - Accent2 6 29" xfId="24021"/>
    <cellStyle name="40% - Accent2 6 3" xfId="24022"/>
    <cellStyle name="40% - Accent2 6 30" xfId="24023"/>
    <cellStyle name="40% - Accent2 6 31" xfId="24024"/>
    <cellStyle name="40% - Accent2 6 32" xfId="24025"/>
    <cellStyle name="40% - Accent2 6 33" xfId="24026"/>
    <cellStyle name="40% - Accent2 6 34" xfId="24027"/>
    <cellStyle name="40% - Accent2 6 35" xfId="24028"/>
    <cellStyle name="40% - Accent2 6 36" xfId="24029"/>
    <cellStyle name="40% - Accent2 6 37" xfId="24030"/>
    <cellStyle name="40% - Accent2 6 38" xfId="24031"/>
    <cellStyle name="40% - Accent2 6 39" xfId="24032"/>
    <cellStyle name="40% - Accent2 6 4" xfId="24033"/>
    <cellStyle name="40% - Accent2 6 40" xfId="24034"/>
    <cellStyle name="40% - Accent2 6 41" xfId="24035"/>
    <cellStyle name="40% - Accent2 6 42" xfId="24036"/>
    <cellStyle name="40% - Accent2 6 43" xfId="24037"/>
    <cellStyle name="40% - Accent2 6 44" xfId="24038"/>
    <cellStyle name="40% - Accent2 6 45" xfId="24039"/>
    <cellStyle name="40% - Accent2 6 46" xfId="24040"/>
    <cellStyle name="40% - Accent2 6 47" xfId="24041"/>
    <cellStyle name="40% - Accent2 6 48" xfId="24042"/>
    <cellStyle name="40% - Accent2 6 49" xfId="24043"/>
    <cellStyle name="40% - Accent2 6 5" xfId="24044"/>
    <cellStyle name="40% - Accent2 6 50" xfId="24045"/>
    <cellStyle name="40% - Accent2 6 51" xfId="24046"/>
    <cellStyle name="40% - Accent2 6 52" xfId="24047"/>
    <cellStyle name="40% - Accent2 6 53" xfId="24048"/>
    <cellStyle name="40% - Accent2 6 54" xfId="24049"/>
    <cellStyle name="40% - Accent2 6 55" xfId="24050"/>
    <cellStyle name="40% - Accent2 6 56" xfId="24051"/>
    <cellStyle name="40% - Accent2 6 57" xfId="24052"/>
    <cellStyle name="40% - Accent2 6 58" xfId="24053"/>
    <cellStyle name="40% - Accent2 6 59" xfId="24054"/>
    <cellStyle name="40% - Accent2 6 6" xfId="24055"/>
    <cellStyle name="40% - Accent2 6 60" xfId="24056"/>
    <cellStyle name="40% - Accent2 6 61" xfId="24057"/>
    <cellStyle name="40% - Accent2 6 62" xfId="24058"/>
    <cellStyle name="40% - Accent2 6 63" xfId="24059"/>
    <cellStyle name="40% - Accent2 6 64" xfId="24060"/>
    <cellStyle name="40% - Accent2 6 65" xfId="24061"/>
    <cellStyle name="40% - Accent2 6 66" xfId="24062"/>
    <cellStyle name="40% - Accent2 6 67" xfId="24063"/>
    <cellStyle name="40% - Accent2 6 68" xfId="24064"/>
    <cellStyle name="40% - Accent2 6 69" xfId="24065"/>
    <cellStyle name="40% - Accent2 6 7" xfId="24066"/>
    <cellStyle name="40% - Accent2 6 70" xfId="24067"/>
    <cellStyle name="40% - Accent2 6 71" xfId="24068"/>
    <cellStyle name="40% - Accent2 6 72" xfId="24069"/>
    <cellStyle name="40% - Accent2 6 73" xfId="24070"/>
    <cellStyle name="40% - Accent2 6 74" xfId="24071"/>
    <cellStyle name="40% - Accent2 6 75" xfId="24072"/>
    <cellStyle name="40% - Accent2 6 76" xfId="24073"/>
    <cellStyle name="40% - Accent2 6 77" xfId="24074"/>
    <cellStyle name="40% - Accent2 6 78" xfId="24075"/>
    <cellStyle name="40% - Accent2 6 79" xfId="24076"/>
    <cellStyle name="40% - Accent2 6 8" xfId="24077"/>
    <cellStyle name="40% - Accent2 6 80" xfId="24078"/>
    <cellStyle name="40% - Accent2 6 81" xfId="24079"/>
    <cellStyle name="40% - Accent2 6 82" xfId="24080"/>
    <cellStyle name="40% - Accent2 6 83" xfId="24081"/>
    <cellStyle name="40% - Accent2 6 84" xfId="24082"/>
    <cellStyle name="40% - Accent2 6 85" xfId="24083"/>
    <cellStyle name="40% - Accent2 6 86" xfId="24084"/>
    <cellStyle name="40% - Accent2 6 87" xfId="24085"/>
    <cellStyle name="40% - Accent2 6 88" xfId="24086"/>
    <cellStyle name="40% - Accent2 6 89" xfId="24087"/>
    <cellStyle name="40% - Accent2 6 9" xfId="24088"/>
    <cellStyle name="40% - Accent2 6 90" xfId="24089"/>
    <cellStyle name="40% - Accent2 6 91" xfId="24090"/>
    <cellStyle name="40% - Accent2 6 92" xfId="24091"/>
    <cellStyle name="40% - Accent2 6 93" xfId="24092"/>
    <cellStyle name="40% - Accent2 6 94" xfId="24093"/>
    <cellStyle name="40% - Accent2 6 95" xfId="24094"/>
    <cellStyle name="40% - Accent2 6 96" xfId="24095"/>
    <cellStyle name="40% - Accent2 6 97" xfId="24096"/>
    <cellStyle name="40% - Accent2 6 98" xfId="24097"/>
    <cellStyle name="40% - Accent2 6 99" xfId="24098"/>
    <cellStyle name="40% - Accent2 60" xfId="24099"/>
    <cellStyle name="40% - Accent2 61" xfId="24100"/>
    <cellStyle name="40% - Accent2 62" xfId="24101"/>
    <cellStyle name="40% - Accent2 63" xfId="24102"/>
    <cellStyle name="40% - Accent2 64" xfId="24103"/>
    <cellStyle name="40% - Accent2 65" xfId="24104"/>
    <cellStyle name="40% - Accent2 66" xfId="24105"/>
    <cellStyle name="40% - Accent2 67" xfId="24106"/>
    <cellStyle name="40% - Accent2 68" xfId="24107"/>
    <cellStyle name="40% - Accent2 69" xfId="24108"/>
    <cellStyle name="40% - Accent2 7" xfId="99"/>
    <cellStyle name="40% - Accent2 7 10" xfId="24109"/>
    <cellStyle name="40% - Accent2 7 100" xfId="24110"/>
    <cellStyle name="40% - Accent2 7 101" xfId="24111"/>
    <cellStyle name="40% - Accent2 7 102" xfId="24112"/>
    <cellStyle name="40% - Accent2 7 103" xfId="24113"/>
    <cellStyle name="40% - Accent2 7 104" xfId="24114"/>
    <cellStyle name="40% - Accent2 7 105" xfId="24115"/>
    <cellStyle name="40% - Accent2 7 106" xfId="24116"/>
    <cellStyle name="40% - Accent2 7 107" xfId="24117"/>
    <cellStyle name="40% - Accent2 7 108" xfId="24118"/>
    <cellStyle name="40% - Accent2 7 109" xfId="24119"/>
    <cellStyle name="40% - Accent2 7 11" xfId="24120"/>
    <cellStyle name="40% - Accent2 7 110" xfId="24121"/>
    <cellStyle name="40% - Accent2 7 111" xfId="24122"/>
    <cellStyle name="40% - Accent2 7 112" xfId="24123"/>
    <cellStyle name="40% - Accent2 7 113" xfId="24124"/>
    <cellStyle name="40% - Accent2 7 114" xfId="24125"/>
    <cellStyle name="40% - Accent2 7 115" xfId="24126"/>
    <cellStyle name="40% - Accent2 7 12" xfId="24127"/>
    <cellStyle name="40% - Accent2 7 13" xfId="24128"/>
    <cellStyle name="40% - Accent2 7 14" xfId="24129"/>
    <cellStyle name="40% - Accent2 7 15" xfId="24130"/>
    <cellStyle name="40% - Accent2 7 16" xfId="24131"/>
    <cellStyle name="40% - Accent2 7 17" xfId="24132"/>
    <cellStyle name="40% - Accent2 7 18" xfId="24133"/>
    <cellStyle name="40% - Accent2 7 19" xfId="24134"/>
    <cellStyle name="40% - Accent2 7 2" xfId="24135"/>
    <cellStyle name="40% - Accent2 7 20" xfId="24136"/>
    <cellStyle name="40% - Accent2 7 21" xfId="24137"/>
    <cellStyle name="40% - Accent2 7 22" xfId="24138"/>
    <cellStyle name="40% - Accent2 7 23" xfId="24139"/>
    <cellStyle name="40% - Accent2 7 24" xfId="24140"/>
    <cellStyle name="40% - Accent2 7 25" xfId="24141"/>
    <cellStyle name="40% - Accent2 7 26" xfId="24142"/>
    <cellStyle name="40% - Accent2 7 27" xfId="24143"/>
    <cellStyle name="40% - Accent2 7 28" xfId="24144"/>
    <cellStyle name="40% - Accent2 7 29" xfId="24145"/>
    <cellStyle name="40% - Accent2 7 3" xfId="24146"/>
    <cellStyle name="40% - Accent2 7 30" xfId="24147"/>
    <cellStyle name="40% - Accent2 7 31" xfId="24148"/>
    <cellStyle name="40% - Accent2 7 32" xfId="24149"/>
    <cellStyle name="40% - Accent2 7 33" xfId="24150"/>
    <cellStyle name="40% - Accent2 7 34" xfId="24151"/>
    <cellStyle name="40% - Accent2 7 35" xfId="24152"/>
    <cellStyle name="40% - Accent2 7 36" xfId="24153"/>
    <cellStyle name="40% - Accent2 7 37" xfId="24154"/>
    <cellStyle name="40% - Accent2 7 38" xfId="24155"/>
    <cellStyle name="40% - Accent2 7 39" xfId="24156"/>
    <cellStyle name="40% - Accent2 7 4" xfId="24157"/>
    <cellStyle name="40% - Accent2 7 40" xfId="24158"/>
    <cellStyle name="40% - Accent2 7 41" xfId="24159"/>
    <cellStyle name="40% - Accent2 7 42" xfId="24160"/>
    <cellStyle name="40% - Accent2 7 43" xfId="24161"/>
    <cellStyle name="40% - Accent2 7 44" xfId="24162"/>
    <cellStyle name="40% - Accent2 7 45" xfId="24163"/>
    <cellStyle name="40% - Accent2 7 46" xfId="24164"/>
    <cellStyle name="40% - Accent2 7 47" xfId="24165"/>
    <cellStyle name="40% - Accent2 7 48" xfId="24166"/>
    <cellStyle name="40% - Accent2 7 49" xfId="24167"/>
    <cellStyle name="40% - Accent2 7 5" xfId="24168"/>
    <cellStyle name="40% - Accent2 7 50" xfId="24169"/>
    <cellStyle name="40% - Accent2 7 51" xfId="24170"/>
    <cellStyle name="40% - Accent2 7 52" xfId="24171"/>
    <cellStyle name="40% - Accent2 7 53" xfId="24172"/>
    <cellStyle name="40% - Accent2 7 54" xfId="24173"/>
    <cellStyle name="40% - Accent2 7 55" xfId="24174"/>
    <cellStyle name="40% - Accent2 7 56" xfId="24175"/>
    <cellStyle name="40% - Accent2 7 57" xfId="24176"/>
    <cellStyle name="40% - Accent2 7 58" xfId="24177"/>
    <cellStyle name="40% - Accent2 7 59" xfId="24178"/>
    <cellStyle name="40% - Accent2 7 6" xfId="24179"/>
    <cellStyle name="40% - Accent2 7 60" xfId="24180"/>
    <cellStyle name="40% - Accent2 7 61" xfId="24181"/>
    <cellStyle name="40% - Accent2 7 62" xfId="24182"/>
    <cellStyle name="40% - Accent2 7 63" xfId="24183"/>
    <cellStyle name="40% - Accent2 7 64" xfId="24184"/>
    <cellStyle name="40% - Accent2 7 65" xfId="24185"/>
    <cellStyle name="40% - Accent2 7 66" xfId="24186"/>
    <cellStyle name="40% - Accent2 7 67" xfId="24187"/>
    <cellStyle name="40% - Accent2 7 68" xfId="24188"/>
    <cellStyle name="40% - Accent2 7 69" xfId="24189"/>
    <cellStyle name="40% - Accent2 7 7" xfId="24190"/>
    <cellStyle name="40% - Accent2 7 70" xfId="24191"/>
    <cellStyle name="40% - Accent2 7 71" xfId="24192"/>
    <cellStyle name="40% - Accent2 7 72" xfId="24193"/>
    <cellStyle name="40% - Accent2 7 73" xfId="24194"/>
    <cellStyle name="40% - Accent2 7 74" xfId="24195"/>
    <cellStyle name="40% - Accent2 7 75" xfId="24196"/>
    <cellStyle name="40% - Accent2 7 76" xfId="24197"/>
    <cellStyle name="40% - Accent2 7 77" xfId="24198"/>
    <cellStyle name="40% - Accent2 7 78" xfId="24199"/>
    <cellStyle name="40% - Accent2 7 79" xfId="24200"/>
    <cellStyle name="40% - Accent2 7 8" xfId="24201"/>
    <cellStyle name="40% - Accent2 7 80" xfId="24202"/>
    <cellStyle name="40% - Accent2 7 81" xfId="24203"/>
    <cellStyle name="40% - Accent2 7 82" xfId="24204"/>
    <cellStyle name="40% - Accent2 7 83" xfId="24205"/>
    <cellStyle name="40% - Accent2 7 84" xfId="24206"/>
    <cellStyle name="40% - Accent2 7 85" xfId="24207"/>
    <cellStyle name="40% - Accent2 7 86" xfId="24208"/>
    <cellStyle name="40% - Accent2 7 87" xfId="24209"/>
    <cellStyle name="40% - Accent2 7 88" xfId="24210"/>
    <cellStyle name="40% - Accent2 7 89" xfId="24211"/>
    <cellStyle name="40% - Accent2 7 9" xfId="24212"/>
    <cellStyle name="40% - Accent2 7 90" xfId="24213"/>
    <cellStyle name="40% - Accent2 7 91" xfId="24214"/>
    <cellStyle name="40% - Accent2 7 92" xfId="24215"/>
    <cellStyle name="40% - Accent2 7 93" xfId="24216"/>
    <cellStyle name="40% - Accent2 7 94" xfId="24217"/>
    <cellStyle name="40% - Accent2 7 95" xfId="24218"/>
    <cellStyle name="40% - Accent2 7 96" xfId="24219"/>
    <cellStyle name="40% - Accent2 7 97" xfId="24220"/>
    <cellStyle name="40% - Accent2 7 98" xfId="24221"/>
    <cellStyle name="40% - Accent2 7 99" xfId="24222"/>
    <cellStyle name="40% - Accent2 70" xfId="24223"/>
    <cellStyle name="40% - Accent2 71" xfId="24224"/>
    <cellStyle name="40% - Accent2 72" xfId="24225"/>
    <cellStyle name="40% - Accent2 73" xfId="24226"/>
    <cellStyle name="40% - Accent2 74" xfId="24227"/>
    <cellStyle name="40% - Accent2 75" xfId="24228"/>
    <cellStyle name="40% - Accent2 76" xfId="24229"/>
    <cellStyle name="40% - Accent2 77" xfId="24230"/>
    <cellStyle name="40% - Accent2 78" xfId="24231"/>
    <cellStyle name="40% - Accent2 79" xfId="24232"/>
    <cellStyle name="40% - Accent2 8" xfId="100"/>
    <cellStyle name="40% - Accent2 8 10" xfId="24233"/>
    <cellStyle name="40% - Accent2 8 100" xfId="24234"/>
    <cellStyle name="40% - Accent2 8 101" xfId="24235"/>
    <cellStyle name="40% - Accent2 8 102" xfId="24236"/>
    <cellStyle name="40% - Accent2 8 103" xfId="24237"/>
    <cellStyle name="40% - Accent2 8 104" xfId="24238"/>
    <cellStyle name="40% - Accent2 8 105" xfId="24239"/>
    <cellStyle name="40% - Accent2 8 106" xfId="24240"/>
    <cellStyle name="40% - Accent2 8 107" xfId="24241"/>
    <cellStyle name="40% - Accent2 8 108" xfId="24242"/>
    <cellStyle name="40% - Accent2 8 109" xfId="24243"/>
    <cellStyle name="40% - Accent2 8 11" xfId="24244"/>
    <cellStyle name="40% - Accent2 8 110" xfId="24245"/>
    <cellStyle name="40% - Accent2 8 111" xfId="24246"/>
    <cellStyle name="40% - Accent2 8 112" xfId="24247"/>
    <cellStyle name="40% - Accent2 8 113" xfId="24248"/>
    <cellStyle name="40% - Accent2 8 114" xfId="24249"/>
    <cellStyle name="40% - Accent2 8 115" xfId="24250"/>
    <cellStyle name="40% - Accent2 8 12" xfId="24251"/>
    <cellStyle name="40% - Accent2 8 13" xfId="24252"/>
    <cellStyle name="40% - Accent2 8 14" xfId="24253"/>
    <cellStyle name="40% - Accent2 8 15" xfId="24254"/>
    <cellStyle name="40% - Accent2 8 16" xfId="24255"/>
    <cellStyle name="40% - Accent2 8 17" xfId="24256"/>
    <cellStyle name="40% - Accent2 8 18" xfId="24257"/>
    <cellStyle name="40% - Accent2 8 19" xfId="24258"/>
    <cellStyle name="40% - Accent2 8 2" xfId="24259"/>
    <cellStyle name="40% - Accent2 8 20" xfId="24260"/>
    <cellStyle name="40% - Accent2 8 21" xfId="24261"/>
    <cellStyle name="40% - Accent2 8 22" xfId="24262"/>
    <cellStyle name="40% - Accent2 8 23" xfId="24263"/>
    <cellStyle name="40% - Accent2 8 24" xfId="24264"/>
    <cellStyle name="40% - Accent2 8 25" xfId="24265"/>
    <cellStyle name="40% - Accent2 8 26" xfId="24266"/>
    <cellStyle name="40% - Accent2 8 27" xfId="24267"/>
    <cellStyle name="40% - Accent2 8 28" xfId="24268"/>
    <cellStyle name="40% - Accent2 8 29" xfId="24269"/>
    <cellStyle name="40% - Accent2 8 3" xfId="24270"/>
    <cellStyle name="40% - Accent2 8 30" xfId="24271"/>
    <cellStyle name="40% - Accent2 8 31" xfId="24272"/>
    <cellStyle name="40% - Accent2 8 32" xfId="24273"/>
    <cellStyle name="40% - Accent2 8 33" xfId="24274"/>
    <cellStyle name="40% - Accent2 8 34" xfId="24275"/>
    <cellStyle name="40% - Accent2 8 35" xfId="24276"/>
    <cellStyle name="40% - Accent2 8 36" xfId="24277"/>
    <cellStyle name="40% - Accent2 8 37" xfId="24278"/>
    <cellStyle name="40% - Accent2 8 38" xfId="24279"/>
    <cellStyle name="40% - Accent2 8 39" xfId="24280"/>
    <cellStyle name="40% - Accent2 8 4" xfId="24281"/>
    <cellStyle name="40% - Accent2 8 40" xfId="24282"/>
    <cellStyle name="40% - Accent2 8 41" xfId="24283"/>
    <cellStyle name="40% - Accent2 8 42" xfId="24284"/>
    <cellStyle name="40% - Accent2 8 43" xfId="24285"/>
    <cellStyle name="40% - Accent2 8 44" xfId="24286"/>
    <cellStyle name="40% - Accent2 8 45" xfId="24287"/>
    <cellStyle name="40% - Accent2 8 46" xfId="24288"/>
    <cellStyle name="40% - Accent2 8 47" xfId="24289"/>
    <cellStyle name="40% - Accent2 8 48" xfId="24290"/>
    <cellStyle name="40% - Accent2 8 49" xfId="24291"/>
    <cellStyle name="40% - Accent2 8 5" xfId="24292"/>
    <cellStyle name="40% - Accent2 8 50" xfId="24293"/>
    <cellStyle name="40% - Accent2 8 51" xfId="24294"/>
    <cellStyle name="40% - Accent2 8 52" xfId="24295"/>
    <cellStyle name="40% - Accent2 8 53" xfId="24296"/>
    <cellStyle name="40% - Accent2 8 54" xfId="24297"/>
    <cellStyle name="40% - Accent2 8 55" xfId="24298"/>
    <cellStyle name="40% - Accent2 8 56" xfId="24299"/>
    <cellStyle name="40% - Accent2 8 57" xfId="24300"/>
    <cellStyle name="40% - Accent2 8 58" xfId="24301"/>
    <cellStyle name="40% - Accent2 8 59" xfId="24302"/>
    <cellStyle name="40% - Accent2 8 6" xfId="24303"/>
    <cellStyle name="40% - Accent2 8 60" xfId="24304"/>
    <cellStyle name="40% - Accent2 8 61" xfId="24305"/>
    <cellStyle name="40% - Accent2 8 62" xfId="24306"/>
    <cellStyle name="40% - Accent2 8 63" xfId="24307"/>
    <cellStyle name="40% - Accent2 8 64" xfId="24308"/>
    <cellStyle name="40% - Accent2 8 65" xfId="24309"/>
    <cellStyle name="40% - Accent2 8 66" xfId="24310"/>
    <cellStyle name="40% - Accent2 8 67" xfId="24311"/>
    <cellStyle name="40% - Accent2 8 68" xfId="24312"/>
    <cellStyle name="40% - Accent2 8 69" xfId="24313"/>
    <cellStyle name="40% - Accent2 8 7" xfId="24314"/>
    <cellStyle name="40% - Accent2 8 70" xfId="24315"/>
    <cellStyle name="40% - Accent2 8 71" xfId="24316"/>
    <cellStyle name="40% - Accent2 8 72" xfId="24317"/>
    <cellStyle name="40% - Accent2 8 73" xfId="24318"/>
    <cellStyle name="40% - Accent2 8 74" xfId="24319"/>
    <cellStyle name="40% - Accent2 8 75" xfId="24320"/>
    <cellStyle name="40% - Accent2 8 76" xfId="24321"/>
    <cellStyle name="40% - Accent2 8 77" xfId="24322"/>
    <cellStyle name="40% - Accent2 8 78" xfId="24323"/>
    <cellStyle name="40% - Accent2 8 79" xfId="24324"/>
    <cellStyle name="40% - Accent2 8 8" xfId="24325"/>
    <cellStyle name="40% - Accent2 8 80" xfId="24326"/>
    <cellStyle name="40% - Accent2 8 81" xfId="24327"/>
    <cellStyle name="40% - Accent2 8 82" xfId="24328"/>
    <cellStyle name="40% - Accent2 8 83" xfId="24329"/>
    <cellStyle name="40% - Accent2 8 84" xfId="24330"/>
    <cellStyle name="40% - Accent2 8 85" xfId="24331"/>
    <cellStyle name="40% - Accent2 8 86" xfId="24332"/>
    <cellStyle name="40% - Accent2 8 87" xfId="24333"/>
    <cellStyle name="40% - Accent2 8 88" xfId="24334"/>
    <cellStyle name="40% - Accent2 8 89" xfId="24335"/>
    <cellStyle name="40% - Accent2 8 9" xfId="24336"/>
    <cellStyle name="40% - Accent2 8 90" xfId="24337"/>
    <cellStyle name="40% - Accent2 8 91" xfId="24338"/>
    <cellStyle name="40% - Accent2 8 92" xfId="24339"/>
    <cellStyle name="40% - Accent2 8 93" xfId="24340"/>
    <cellStyle name="40% - Accent2 8 94" xfId="24341"/>
    <cellStyle name="40% - Accent2 8 95" xfId="24342"/>
    <cellStyle name="40% - Accent2 8 96" xfId="24343"/>
    <cellStyle name="40% - Accent2 8 97" xfId="24344"/>
    <cellStyle name="40% - Accent2 8 98" xfId="24345"/>
    <cellStyle name="40% - Accent2 8 99" xfId="24346"/>
    <cellStyle name="40% - Accent2 80" xfId="24347"/>
    <cellStyle name="40% - Accent2 81" xfId="24348"/>
    <cellStyle name="40% - Accent2 82" xfId="24349"/>
    <cellStyle name="40% - Accent2 83" xfId="24350"/>
    <cellStyle name="40% - Accent2 84" xfId="24351"/>
    <cellStyle name="40% - Accent2 85" xfId="24352"/>
    <cellStyle name="40% - Accent2 86" xfId="24353"/>
    <cellStyle name="40% - Accent2 87" xfId="24354"/>
    <cellStyle name="40% - Accent2 88" xfId="24355"/>
    <cellStyle name="40% - Accent2 89" xfId="24356"/>
    <cellStyle name="40% - Accent2 9" xfId="24357"/>
    <cellStyle name="40% - Accent2 9 10" xfId="24358"/>
    <cellStyle name="40% - Accent2 9 100" xfId="24359"/>
    <cellStyle name="40% - Accent2 9 101" xfId="24360"/>
    <cellStyle name="40% - Accent2 9 102" xfId="24361"/>
    <cellStyle name="40% - Accent2 9 103" xfId="24362"/>
    <cellStyle name="40% - Accent2 9 104" xfId="24363"/>
    <cellStyle name="40% - Accent2 9 105" xfId="24364"/>
    <cellStyle name="40% - Accent2 9 106" xfId="24365"/>
    <cellStyle name="40% - Accent2 9 107" xfId="24366"/>
    <cellStyle name="40% - Accent2 9 108" xfId="24367"/>
    <cellStyle name="40% - Accent2 9 109" xfId="24368"/>
    <cellStyle name="40% - Accent2 9 11" xfId="24369"/>
    <cellStyle name="40% - Accent2 9 110" xfId="24370"/>
    <cellStyle name="40% - Accent2 9 111" xfId="24371"/>
    <cellStyle name="40% - Accent2 9 112" xfId="24372"/>
    <cellStyle name="40% - Accent2 9 113" xfId="24373"/>
    <cellStyle name="40% - Accent2 9 114" xfId="24374"/>
    <cellStyle name="40% - Accent2 9 115" xfId="24375"/>
    <cellStyle name="40% - Accent2 9 12" xfId="24376"/>
    <cellStyle name="40% - Accent2 9 13" xfId="24377"/>
    <cellStyle name="40% - Accent2 9 14" xfId="24378"/>
    <cellStyle name="40% - Accent2 9 15" xfId="24379"/>
    <cellStyle name="40% - Accent2 9 16" xfId="24380"/>
    <cellStyle name="40% - Accent2 9 17" xfId="24381"/>
    <cellStyle name="40% - Accent2 9 18" xfId="24382"/>
    <cellStyle name="40% - Accent2 9 19" xfId="24383"/>
    <cellStyle name="40% - Accent2 9 2" xfId="24384"/>
    <cellStyle name="40% - Accent2 9 20" xfId="24385"/>
    <cellStyle name="40% - Accent2 9 21" xfId="24386"/>
    <cellStyle name="40% - Accent2 9 22" xfId="24387"/>
    <cellStyle name="40% - Accent2 9 23" xfId="24388"/>
    <cellStyle name="40% - Accent2 9 24" xfId="24389"/>
    <cellStyle name="40% - Accent2 9 25" xfId="24390"/>
    <cellStyle name="40% - Accent2 9 26" xfId="24391"/>
    <cellStyle name="40% - Accent2 9 27" xfId="24392"/>
    <cellStyle name="40% - Accent2 9 28" xfId="24393"/>
    <cellStyle name="40% - Accent2 9 29" xfId="24394"/>
    <cellStyle name="40% - Accent2 9 3" xfId="24395"/>
    <cellStyle name="40% - Accent2 9 30" xfId="24396"/>
    <cellStyle name="40% - Accent2 9 31" xfId="24397"/>
    <cellStyle name="40% - Accent2 9 32" xfId="24398"/>
    <cellStyle name="40% - Accent2 9 33" xfId="24399"/>
    <cellStyle name="40% - Accent2 9 34" xfId="24400"/>
    <cellStyle name="40% - Accent2 9 35" xfId="24401"/>
    <cellStyle name="40% - Accent2 9 36" xfId="24402"/>
    <cellStyle name="40% - Accent2 9 37" xfId="24403"/>
    <cellStyle name="40% - Accent2 9 38" xfId="24404"/>
    <cellStyle name="40% - Accent2 9 39" xfId="24405"/>
    <cellStyle name="40% - Accent2 9 4" xfId="24406"/>
    <cellStyle name="40% - Accent2 9 40" xfId="24407"/>
    <cellStyle name="40% - Accent2 9 41" xfId="24408"/>
    <cellStyle name="40% - Accent2 9 42" xfId="24409"/>
    <cellStyle name="40% - Accent2 9 43" xfId="24410"/>
    <cellStyle name="40% - Accent2 9 44" xfId="24411"/>
    <cellStyle name="40% - Accent2 9 45" xfId="24412"/>
    <cellStyle name="40% - Accent2 9 46" xfId="24413"/>
    <cellStyle name="40% - Accent2 9 47" xfId="24414"/>
    <cellStyle name="40% - Accent2 9 48" xfId="24415"/>
    <cellStyle name="40% - Accent2 9 49" xfId="24416"/>
    <cellStyle name="40% - Accent2 9 5" xfId="24417"/>
    <cellStyle name="40% - Accent2 9 50" xfId="24418"/>
    <cellStyle name="40% - Accent2 9 51" xfId="24419"/>
    <cellStyle name="40% - Accent2 9 52" xfId="24420"/>
    <cellStyle name="40% - Accent2 9 53" xfId="24421"/>
    <cellStyle name="40% - Accent2 9 54" xfId="24422"/>
    <cellStyle name="40% - Accent2 9 55" xfId="24423"/>
    <cellStyle name="40% - Accent2 9 56" xfId="24424"/>
    <cellStyle name="40% - Accent2 9 57" xfId="24425"/>
    <cellStyle name="40% - Accent2 9 58" xfId="24426"/>
    <cellStyle name="40% - Accent2 9 59" xfId="24427"/>
    <cellStyle name="40% - Accent2 9 6" xfId="24428"/>
    <cellStyle name="40% - Accent2 9 60" xfId="24429"/>
    <cellStyle name="40% - Accent2 9 61" xfId="24430"/>
    <cellStyle name="40% - Accent2 9 62" xfId="24431"/>
    <cellStyle name="40% - Accent2 9 63" xfId="24432"/>
    <cellStyle name="40% - Accent2 9 64" xfId="24433"/>
    <cellStyle name="40% - Accent2 9 65" xfId="24434"/>
    <cellStyle name="40% - Accent2 9 66" xfId="24435"/>
    <cellStyle name="40% - Accent2 9 67" xfId="24436"/>
    <cellStyle name="40% - Accent2 9 68" xfId="24437"/>
    <cellStyle name="40% - Accent2 9 69" xfId="24438"/>
    <cellStyle name="40% - Accent2 9 7" xfId="24439"/>
    <cellStyle name="40% - Accent2 9 70" xfId="24440"/>
    <cellStyle name="40% - Accent2 9 71" xfId="24441"/>
    <cellStyle name="40% - Accent2 9 72" xfId="24442"/>
    <cellStyle name="40% - Accent2 9 73" xfId="24443"/>
    <cellStyle name="40% - Accent2 9 74" xfId="24444"/>
    <cellStyle name="40% - Accent2 9 75" xfId="24445"/>
    <cellStyle name="40% - Accent2 9 76" xfId="24446"/>
    <cellStyle name="40% - Accent2 9 77" xfId="24447"/>
    <cellStyle name="40% - Accent2 9 78" xfId="24448"/>
    <cellStyle name="40% - Accent2 9 79" xfId="24449"/>
    <cellStyle name="40% - Accent2 9 8" xfId="24450"/>
    <cellStyle name="40% - Accent2 9 80" xfId="24451"/>
    <cellStyle name="40% - Accent2 9 81" xfId="24452"/>
    <cellStyle name="40% - Accent2 9 82" xfId="24453"/>
    <cellStyle name="40% - Accent2 9 83" xfId="24454"/>
    <cellStyle name="40% - Accent2 9 84" xfId="24455"/>
    <cellStyle name="40% - Accent2 9 85" xfId="24456"/>
    <cellStyle name="40% - Accent2 9 86" xfId="24457"/>
    <cellStyle name="40% - Accent2 9 87" xfId="24458"/>
    <cellStyle name="40% - Accent2 9 88" xfId="24459"/>
    <cellStyle name="40% - Accent2 9 89" xfId="24460"/>
    <cellStyle name="40% - Accent2 9 9" xfId="24461"/>
    <cellStyle name="40% - Accent2 9 90" xfId="24462"/>
    <cellStyle name="40% - Accent2 9 91" xfId="24463"/>
    <cellStyle name="40% - Accent2 9 92" xfId="24464"/>
    <cellStyle name="40% - Accent2 9 93" xfId="24465"/>
    <cellStyle name="40% - Accent2 9 94" xfId="24466"/>
    <cellStyle name="40% - Accent2 9 95" xfId="24467"/>
    <cellStyle name="40% - Accent2 9 96" xfId="24468"/>
    <cellStyle name="40% - Accent2 9 97" xfId="24469"/>
    <cellStyle name="40% - Accent2 9 98" xfId="24470"/>
    <cellStyle name="40% - Accent2 9 99" xfId="24471"/>
    <cellStyle name="40% - Accent2 90" xfId="24472"/>
    <cellStyle name="40% - Accent2 91" xfId="24473"/>
    <cellStyle name="40% - Accent2 92" xfId="24474"/>
    <cellStyle name="40% - Accent2 93" xfId="24475"/>
    <cellStyle name="40% - Accent2 94" xfId="24476"/>
    <cellStyle name="40% - Accent2 95" xfId="24477"/>
    <cellStyle name="40% - Accent2 96" xfId="24478"/>
    <cellStyle name="40% - Accent2 97" xfId="24479"/>
    <cellStyle name="40% - Accent2 98" xfId="24480"/>
    <cellStyle name="40% - Accent2 99" xfId="24481"/>
    <cellStyle name="40% - Accent3" xfId="29" builtinId="39" customBuiltin="1"/>
    <cellStyle name="40% - Accent3 10" xfId="24482"/>
    <cellStyle name="40% - Accent3 10 10" xfId="24483"/>
    <cellStyle name="40% - Accent3 10 100" xfId="24484"/>
    <cellStyle name="40% - Accent3 10 101" xfId="24485"/>
    <cellStyle name="40% - Accent3 10 102" xfId="24486"/>
    <cellStyle name="40% - Accent3 10 103" xfId="24487"/>
    <cellStyle name="40% - Accent3 10 104" xfId="24488"/>
    <cellStyle name="40% - Accent3 10 105" xfId="24489"/>
    <cellStyle name="40% - Accent3 10 106" xfId="24490"/>
    <cellStyle name="40% - Accent3 10 107" xfId="24491"/>
    <cellStyle name="40% - Accent3 10 108" xfId="24492"/>
    <cellStyle name="40% - Accent3 10 109" xfId="24493"/>
    <cellStyle name="40% - Accent3 10 11" xfId="24494"/>
    <cellStyle name="40% - Accent3 10 110" xfId="24495"/>
    <cellStyle name="40% - Accent3 10 111" xfId="24496"/>
    <cellStyle name="40% - Accent3 10 112" xfId="24497"/>
    <cellStyle name="40% - Accent3 10 113" xfId="24498"/>
    <cellStyle name="40% - Accent3 10 114" xfId="24499"/>
    <cellStyle name="40% - Accent3 10 115" xfId="24500"/>
    <cellStyle name="40% - Accent3 10 12" xfId="24501"/>
    <cellStyle name="40% - Accent3 10 13" xfId="24502"/>
    <cellStyle name="40% - Accent3 10 14" xfId="24503"/>
    <cellStyle name="40% - Accent3 10 15" xfId="24504"/>
    <cellStyle name="40% - Accent3 10 16" xfId="24505"/>
    <cellStyle name="40% - Accent3 10 17" xfId="24506"/>
    <cellStyle name="40% - Accent3 10 18" xfId="24507"/>
    <cellStyle name="40% - Accent3 10 19" xfId="24508"/>
    <cellStyle name="40% - Accent3 10 2" xfId="24509"/>
    <cellStyle name="40% - Accent3 10 20" xfId="24510"/>
    <cellStyle name="40% - Accent3 10 21" xfId="24511"/>
    <cellStyle name="40% - Accent3 10 22" xfId="24512"/>
    <cellStyle name="40% - Accent3 10 23" xfId="24513"/>
    <cellStyle name="40% - Accent3 10 24" xfId="24514"/>
    <cellStyle name="40% - Accent3 10 25" xfId="24515"/>
    <cellStyle name="40% - Accent3 10 26" xfId="24516"/>
    <cellStyle name="40% - Accent3 10 27" xfId="24517"/>
    <cellStyle name="40% - Accent3 10 28" xfId="24518"/>
    <cellStyle name="40% - Accent3 10 29" xfId="24519"/>
    <cellStyle name="40% - Accent3 10 3" xfId="24520"/>
    <cellStyle name="40% - Accent3 10 30" xfId="24521"/>
    <cellStyle name="40% - Accent3 10 31" xfId="24522"/>
    <cellStyle name="40% - Accent3 10 32" xfId="24523"/>
    <cellStyle name="40% - Accent3 10 33" xfId="24524"/>
    <cellStyle name="40% - Accent3 10 34" xfId="24525"/>
    <cellStyle name="40% - Accent3 10 35" xfId="24526"/>
    <cellStyle name="40% - Accent3 10 36" xfId="24527"/>
    <cellStyle name="40% - Accent3 10 37" xfId="24528"/>
    <cellStyle name="40% - Accent3 10 38" xfId="24529"/>
    <cellStyle name="40% - Accent3 10 39" xfId="24530"/>
    <cellStyle name="40% - Accent3 10 4" xfId="24531"/>
    <cellStyle name="40% - Accent3 10 40" xfId="24532"/>
    <cellStyle name="40% - Accent3 10 41" xfId="24533"/>
    <cellStyle name="40% - Accent3 10 42" xfId="24534"/>
    <cellStyle name="40% - Accent3 10 43" xfId="24535"/>
    <cellStyle name="40% - Accent3 10 44" xfId="24536"/>
    <cellStyle name="40% - Accent3 10 45" xfId="24537"/>
    <cellStyle name="40% - Accent3 10 46" xfId="24538"/>
    <cellStyle name="40% - Accent3 10 47" xfId="24539"/>
    <cellStyle name="40% - Accent3 10 48" xfId="24540"/>
    <cellStyle name="40% - Accent3 10 49" xfId="24541"/>
    <cellStyle name="40% - Accent3 10 5" xfId="24542"/>
    <cellStyle name="40% - Accent3 10 50" xfId="24543"/>
    <cellStyle name="40% - Accent3 10 51" xfId="24544"/>
    <cellStyle name="40% - Accent3 10 52" xfId="24545"/>
    <cellStyle name="40% - Accent3 10 53" xfId="24546"/>
    <cellStyle name="40% - Accent3 10 54" xfId="24547"/>
    <cellStyle name="40% - Accent3 10 55" xfId="24548"/>
    <cellStyle name="40% - Accent3 10 56" xfId="24549"/>
    <cellStyle name="40% - Accent3 10 57" xfId="24550"/>
    <cellStyle name="40% - Accent3 10 58" xfId="24551"/>
    <cellStyle name="40% - Accent3 10 59" xfId="24552"/>
    <cellStyle name="40% - Accent3 10 6" xfId="24553"/>
    <cellStyle name="40% - Accent3 10 60" xfId="24554"/>
    <cellStyle name="40% - Accent3 10 61" xfId="24555"/>
    <cellStyle name="40% - Accent3 10 62" xfId="24556"/>
    <cellStyle name="40% - Accent3 10 63" xfId="24557"/>
    <cellStyle name="40% - Accent3 10 64" xfId="24558"/>
    <cellStyle name="40% - Accent3 10 65" xfId="24559"/>
    <cellStyle name="40% - Accent3 10 66" xfId="24560"/>
    <cellStyle name="40% - Accent3 10 67" xfId="24561"/>
    <cellStyle name="40% - Accent3 10 68" xfId="24562"/>
    <cellStyle name="40% - Accent3 10 69" xfId="24563"/>
    <cellStyle name="40% - Accent3 10 7" xfId="24564"/>
    <cellStyle name="40% - Accent3 10 70" xfId="24565"/>
    <cellStyle name="40% - Accent3 10 71" xfId="24566"/>
    <cellStyle name="40% - Accent3 10 72" xfId="24567"/>
    <cellStyle name="40% - Accent3 10 73" xfId="24568"/>
    <cellStyle name="40% - Accent3 10 74" xfId="24569"/>
    <cellStyle name="40% - Accent3 10 75" xfId="24570"/>
    <cellStyle name="40% - Accent3 10 76" xfId="24571"/>
    <cellStyle name="40% - Accent3 10 77" xfId="24572"/>
    <cellStyle name="40% - Accent3 10 78" xfId="24573"/>
    <cellStyle name="40% - Accent3 10 79" xfId="24574"/>
    <cellStyle name="40% - Accent3 10 8" xfId="24575"/>
    <cellStyle name="40% - Accent3 10 80" xfId="24576"/>
    <cellStyle name="40% - Accent3 10 81" xfId="24577"/>
    <cellStyle name="40% - Accent3 10 82" xfId="24578"/>
    <cellStyle name="40% - Accent3 10 83" xfId="24579"/>
    <cellStyle name="40% - Accent3 10 84" xfId="24580"/>
    <cellStyle name="40% - Accent3 10 85" xfId="24581"/>
    <cellStyle name="40% - Accent3 10 86" xfId="24582"/>
    <cellStyle name="40% - Accent3 10 87" xfId="24583"/>
    <cellStyle name="40% - Accent3 10 88" xfId="24584"/>
    <cellStyle name="40% - Accent3 10 89" xfId="24585"/>
    <cellStyle name="40% - Accent3 10 9" xfId="24586"/>
    <cellStyle name="40% - Accent3 10 90" xfId="24587"/>
    <cellStyle name="40% - Accent3 10 91" xfId="24588"/>
    <cellStyle name="40% - Accent3 10 92" xfId="24589"/>
    <cellStyle name="40% - Accent3 10 93" xfId="24590"/>
    <cellStyle name="40% - Accent3 10 94" xfId="24591"/>
    <cellStyle name="40% - Accent3 10 95" xfId="24592"/>
    <cellStyle name="40% - Accent3 10 96" xfId="24593"/>
    <cellStyle name="40% - Accent3 10 97" xfId="24594"/>
    <cellStyle name="40% - Accent3 10 98" xfId="24595"/>
    <cellStyle name="40% - Accent3 10 99" xfId="24596"/>
    <cellStyle name="40% - Accent3 100" xfId="24597"/>
    <cellStyle name="40% - Accent3 101" xfId="24598"/>
    <cellStyle name="40% - Accent3 102" xfId="24599"/>
    <cellStyle name="40% - Accent3 103" xfId="24600"/>
    <cellStyle name="40% - Accent3 104" xfId="24601"/>
    <cellStyle name="40% - Accent3 105" xfId="24602"/>
    <cellStyle name="40% - Accent3 106" xfId="24603"/>
    <cellStyle name="40% - Accent3 107" xfId="24604"/>
    <cellStyle name="40% - Accent3 108" xfId="24605"/>
    <cellStyle name="40% - Accent3 109" xfId="24606"/>
    <cellStyle name="40% - Accent3 11" xfId="24607"/>
    <cellStyle name="40% - Accent3 11 10" xfId="24608"/>
    <cellStyle name="40% - Accent3 11 100" xfId="24609"/>
    <cellStyle name="40% - Accent3 11 101" xfId="24610"/>
    <cellStyle name="40% - Accent3 11 102" xfId="24611"/>
    <cellStyle name="40% - Accent3 11 103" xfId="24612"/>
    <cellStyle name="40% - Accent3 11 104" xfId="24613"/>
    <cellStyle name="40% - Accent3 11 105" xfId="24614"/>
    <cellStyle name="40% - Accent3 11 106" xfId="24615"/>
    <cellStyle name="40% - Accent3 11 107" xfId="24616"/>
    <cellStyle name="40% - Accent3 11 108" xfId="24617"/>
    <cellStyle name="40% - Accent3 11 109" xfId="24618"/>
    <cellStyle name="40% - Accent3 11 11" xfId="24619"/>
    <cellStyle name="40% - Accent3 11 110" xfId="24620"/>
    <cellStyle name="40% - Accent3 11 111" xfId="24621"/>
    <cellStyle name="40% - Accent3 11 112" xfId="24622"/>
    <cellStyle name="40% - Accent3 11 113" xfId="24623"/>
    <cellStyle name="40% - Accent3 11 114" xfId="24624"/>
    <cellStyle name="40% - Accent3 11 115" xfId="24625"/>
    <cellStyle name="40% - Accent3 11 12" xfId="24626"/>
    <cellStyle name="40% - Accent3 11 13" xfId="24627"/>
    <cellStyle name="40% - Accent3 11 14" xfId="24628"/>
    <cellStyle name="40% - Accent3 11 15" xfId="24629"/>
    <cellStyle name="40% - Accent3 11 16" xfId="24630"/>
    <cellStyle name="40% - Accent3 11 17" xfId="24631"/>
    <cellStyle name="40% - Accent3 11 18" xfId="24632"/>
    <cellStyle name="40% - Accent3 11 19" xfId="24633"/>
    <cellStyle name="40% - Accent3 11 2" xfId="24634"/>
    <cellStyle name="40% - Accent3 11 20" xfId="24635"/>
    <cellStyle name="40% - Accent3 11 21" xfId="24636"/>
    <cellStyle name="40% - Accent3 11 22" xfId="24637"/>
    <cellStyle name="40% - Accent3 11 23" xfId="24638"/>
    <cellStyle name="40% - Accent3 11 24" xfId="24639"/>
    <cellStyle name="40% - Accent3 11 25" xfId="24640"/>
    <cellStyle name="40% - Accent3 11 26" xfId="24641"/>
    <cellStyle name="40% - Accent3 11 27" xfId="24642"/>
    <cellStyle name="40% - Accent3 11 28" xfId="24643"/>
    <cellStyle name="40% - Accent3 11 29" xfId="24644"/>
    <cellStyle name="40% - Accent3 11 3" xfId="24645"/>
    <cellStyle name="40% - Accent3 11 30" xfId="24646"/>
    <cellStyle name="40% - Accent3 11 31" xfId="24647"/>
    <cellStyle name="40% - Accent3 11 32" xfId="24648"/>
    <cellStyle name="40% - Accent3 11 33" xfId="24649"/>
    <cellStyle name="40% - Accent3 11 34" xfId="24650"/>
    <cellStyle name="40% - Accent3 11 35" xfId="24651"/>
    <cellStyle name="40% - Accent3 11 36" xfId="24652"/>
    <cellStyle name="40% - Accent3 11 37" xfId="24653"/>
    <cellStyle name="40% - Accent3 11 38" xfId="24654"/>
    <cellStyle name="40% - Accent3 11 39" xfId="24655"/>
    <cellStyle name="40% - Accent3 11 4" xfId="24656"/>
    <cellStyle name="40% - Accent3 11 40" xfId="24657"/>
    <cellStyle name="40% - Accent3 11 41" xfId="24658"/>
    <cellStyle name="40% - Accent3 11 42" xfId="24659"/>
    <cellStyle name="40% - Accent3 11 43" xfId="24660"/>
    <cellStyle name="40% - Accent3 11 44" xfId="24661"/>
    <cellStyle name="40% - Accent3 11 45" xfId="24662"/>
    <cellStyle name="40% - Accent3 11 46" xfId="24663"/>
    <cellStyle name="40% - Accent3 11 47" xfId="24664"/>
    <cellStyle name="40% - Accent3 11 48" xfId="24665"/>
    <cellStyle name="40% - Accent3 11 49" xfId="24666"/>
    <cellStyle name="40% - Accent3 11 5" xfId="24667"/>
    <cellStyle name="40% - Accent3 11 50" xfId="24668"/>
    <cellStyle name="40% - Accent3 11 51" xfId="24669"/>
    <cellStyle name="40% - Accent3 11 52" xfId="24670"/>
    <cellStyle name="40% - Accent3 11 53" xfId="24671"/>
    <cellStyle name="40% - Accent3 11 54" xfId="24672"/>
    <cellStyle name="40% - Accent3 11 55" xfId="24673"/>
    <cellStyle name="40% - Accent3 11 56" xfId="24674"/>
    <cellStyle name="40% - Accent3 11 57" xfId="24675"/>
    <cellStyle name="40% - Accent3 11 58" xfId="24676"/>
    <cellStyle name="40% - Accent3 11 59" xfId="24677"/>
    <cellStyle name="40% - Accent3 11 6" xfId="24678"/>
    <cellStyle name="40% - Accent3 11 60" xfId="24679"/>
    <cellStyle name="40% - Accent3 11 61" xfId="24680"/>
    <cellStyle name="40% - Accent3 11 62" xfId="24681"/>
    <cellStyle name="40% - Accent3 11 63" xfId="24682"/>
    <cellStyle name="40% - Accent3 11 64" xfId="24683"/>
    <cellStyle name="40% - Accent3 11 65" xfId="24684"/>
    <cellStyle name="40% - Accent3 11 66" xfId="24685"/>
    <cellStyle name="40% - Accent3 11 67" xfId="24686"/>
    <cellStyle name="40% - Accent3 11 68" xfId="24687"/>
    <cellStyle name="40% - Accent3 11 69" xfId="24688"/>
    <cellStyle name="40% - Accent3 11 7" xfId="24689"/>
    <cellStyle name="40% - Accent3 11 70" xfId="24690"/>
    <cellStyle name="40% - Accent3 11 71" xfId="24691"/>
    <cellStyle name="40% - Accent3 11 72" xfId="24692"/>
    <cellStyle name="40% - Accent3 11 73" xfId="24693"/>
    <cellStyle name="40% - Accent3 11 74" xfId="24694"/>
    <cellStyle name="40% - Accent3 11 75" xfId="24695"/>
    <cellStyle name="40% - Accent3 11 76" xfId="24696"/>
    <cellStyle name="40% - Accent3 11 77" xfId="24697"/>
    <cellStyle name="40% - Accent3 11 78" xfId="24698"/>
    <cellStyle name="40% - Accent3 11 79" xfId="24699"/>
    <cellStyle name="40% - Accent3 11 8" xfId="24700"/>
    <cellStyle name="40% - Accent3 11 80" xfId="24701"/>
    <cellStyle name="40% - Accent3 11 81" xfId="24702"/>
    <cellStyle name="40% - Accent3 11 82" xfId="24703"/>
    <cellStyle name="40% - Accent3 11 83" xfId="24704"/>
    <cellStyle name="40% - Accent3 11 84" xfId="24705"/>
    <cellStyle name="40% - Accent3 11 85" xfId="24706"/>
    <cellStyle name="40% - Accent3 11 86" xfId="24707"/>
    <cellStyle name="40% - Accent3 11 87" xfId="24708"/>
    <cellStyle name="40% - Accent3 11 88" xfId="24709"/>
    <cellStyle name="40% - Accent3 11 89" xfId="24710"/>
    <cellStyle name="40% - Accent3 11 9" xfId="24711"/>
    <cellStyle name="40% - Accent3 11 90" xfId="24712"/>
    <cellStyle name="40% - Accent3 11 91" xfId="24713"/>
    <cellStyle name="40% - Accent3 11 92" xfId="24714"/>
    <cellStyle name="40% - Accent3 11 93" xfId="24715"/>
    <cellStyle name="40% - Accent3 11 94" xfId="24716"/>
    <cellStyle name="40% - Accent3 11 95" xfId="24717"/>
    <cellStyle name="40% - Accent3 11 96" xfId="24718"/>
    <cellStyle name="40% - Accent3 11 97" xfId="24719"/>
    <cellStyle name="40% - Accent3 11 98" xfId="24720"/>
    <cellStyle name="40% - Accent3 11 99" xfId="24721"/>
    <cellStyle name="40% - Accent3 110" xfId="24722"/>
    <cellStyle name="40% - Accent3 111" xfId="24723"/>
    <cellStyle name="40% - Accent3 112" xfId="24724"/>
    <cellStyle name="40% - Accent3 113" xfId="24725"/>
    <cellStyle name="40% - Accent3 114" xfId="24726"/>
    <cellStyle name="40% - Accent3 115" xfId="24727"/>
    <cellStyle name="40% - Accent3 116" xfId="24728"/>
    <cellStyle name="40% - Accent3 117" xfId="24729"/>
    <cellStyle name="40% - Accent3 118" xfId="24730"/>
    <cellStyle name="40% - Accent3 119" xfId="24731"/>
    <cellStyle name="40% - Accent3 12" xfId="24732"/>
    <cellStyle name="40% - Accent3 12 10" xfId="24733"/>
    <cellStyle name="40% - Accent3 12 100" xfId="24734"/>
    <cellStyle name="40% - Accent3 12 101" xfId="24735"/>
    <cellStyle name="40% - Accent3 12 102" xfId="24736"/>
    <cellStyle name="40% - Accent3 12 103" xfId="24737"/>
    <cellStyle name="40% - Accent3 12 104" xfId="24738"/>
    <cellStyle name="40% - Accent3 12 105" xfId="24739"/>
    <cellStyle name="40% - Accent3 12 106" xfId="24740"/>
    <cellStyle name="40% - Accent3 12 107" xfId="24741"/>
    <cellStyle name="40% - Accent3 12 108" xfId="24742"/>
    <cellStyle name="40% - Accent3 12 109" xfId="24743"/>
    <cellStyle name="40% - Accent3 12 11" xfId="24744"/>
    <cellStyle name="40% - Accent3 12 110" xfId="24745"/>
    <cellStyle name="40% - Accent3 12 111" xfId="24746"/>
    <cellStyle name="40% - Accent3 12 112" xfId="24747"/>
    <cellStyle name="40% - Accent3 12 113" xfId="24748"/>
    <cellStyle name="40% - Accent3 12 114" xfId="24749"/>
    <cellStyle name="40% - Accent3 12 115" xfId="24750"/>
    <cellStyle name="40% - Accent3 12 12" xfId="24751"/>
    <cellStyle name="40% - Accent3 12 13" xfId="24752"/>
    <cellStyle name="40% - Accent3 12 14" xfId="24753"/>
    <cellStyle name="40% - Accent3 12 15" xfId="24754"/>
    <cellStyle name="40% - Accent3 12 16" xfId="24755"/>
    <cellStyle name="40% - Accent3 12 17" xfId="24756"/>
    <cellStyle name="40% - Accent3 12 18" xfId="24757"/>
    <cellStyle name="40% - Accent3 12 19" xfId="24758"/>
    <cellStyle name="40% - Accent3 12 2" xfId="24759"/>
    <cellStyle name="40% - Accent3 12 20" xfId="24760"/>
    <cellStyle name="40% - Accent3 12 21" xfId="24761"/>
    <cellStyle name="40% - Accent3 12 22" xfId="24762"/>
    <cellStyle name="40% - Accent3 12 23" xfId="24763"/>
    <cellStyle name="40% - Accent3 12 24" xfId="24764"/>
    <cellStyle name="40% - Accent3 12 25" xfId="24765"/>
    <cellStyle name="40% - Accent3 12 26" xfId="24766"/>
    <cellStyle name="40% - Accent3 12 27" xfId="24767"/>
    <cellStyle name="40% - Accent3 12 28" xfId="24768"/>
    <cellStyle name="40% - Accent3 12 29" xfId="24769"/>
    <cellStyle name="40% - Accent3 12 3" xfId="24770"/>
    <cellStyle name="40% - Accent3 12 30" xfId="24771"/>
    <cellStyle name="40% - Accent3 12 31" xfId="24772"/>
    <cellStyle name="40% - Accent3 12 32" xfId="24773"/>
    <cellStyle name="40% - Accent3 12 33" xfId="24774"/>
    <cellStyle name="40% - Accent3 12 34" xfId="24775"/>
    <cellStyle name="40% - Accent3 12 35" xfId="24776"/>
    <cellStyle name="40% - Accent3 12 36" xfId="24777"/>
    <cellStyle name="40% - Accent3 12 37" xfId="24778"/>
    <cellStyle name="40% - Accent3 12 38" xfId="24779"/>
    <cellStyle name="40% - Accent3 12 39" xfId="24780"/>
    <cellStyle name="40% - Accent3 12 4" xfId="24781"/>
    <cellStyle name="40% - Accent3 12 40" xfId="24782"/>
    <cellStyle name="40% - Accent3 12 41" xfId="24783"/>
    <cellStyle name="40% - Accent3 12 42" xfId="24784"/>
    <cellStyle name="40% - Accent3 12 43" xfId="24785"/>
    <cellStyle name="40% - Accent3 12 44" xfId="24786"/>
    <cellStyle name="40% - Accent3 12 45" xfId="24787"/>
    <cellStyle name="40% - Accent3 12 46" xfId="24788"/>
    <cellStyle name="40% - Accent3 12 47" xfId="24789"/>
    <cellStyle name="40% - Accent3 12 48" xfId="24790"/>
    <cellStyle name="40% - Accent3 12 49" xfId="24791"/>
    <cellStyle name="40% - Accent3 12 5" xfId="24792"/>
    <cellStyle name="40% - Accent3 12 50" xfId="24793"/>
    <cellStyle name="40% - Accent3 12 51" xfId="24794"/>
    <cellStyle name="40% - Accent3 12 52" xfId="24795"/>
    <cellStyle name="40% - Accent3 12 53" xfId="24796"/>
    <cellStyle name="40% - Accent3 12 54" xfId="24797"/>
    <cellStyle name="40% - Accent3 12 55" xfId="24798"/>
    <cellStyle name="40% - Accent3 12 56" xfId="24799"/>
    <cellStyle name="40% - Accent3 12 57" xfId="24800"/>
    <cellStyle name="40% - Accent3 12 58" xfId="24801"/>
    <cellStyle name="40% - Accent3 12 59" xfId="24802"/>
    <cellStyle name="40% - Accent3 12 6" xfId="24803"/>
    <cellStyle name="40% - Accent3 12 60" xfId="24804"/>
    <cellStyle name="40% - Accent3 12 61" xfId="24805"/>
    <cellStyle name="40% - Accent3 12 62" xfId="24806"/>
    <cellStyle name="40% - Accent3 12 63" xfId="24807"/>
    <cellStyle name="40% - Accent3 12 64" xfId="24808"/>
    <cellStyle name="40% - Accent3 12 65" xfId="24809"/>
    <cellStyle name="40% - Accent3 12 66" xfId="24810"/>
    <cellStyle name="40% - Accent3 12 67" xfId="24811"/>
    <cellStyle name="40% - Accent3 12 68" xfId="24812"/>
    <cellStyle name="40% - Accent3 12 69" xfId="24813"/>
    <cellStyle name="40% - Accent3 12 7" xfId="24814"/>
    <cellStyle name="40% - Accent3 12 70" xfId="24815"/>
    <cellStyle name="40% - Accent3 12 71" xfId="24816"/>
    <cellStyle name="40% - Accent3 12 72" xfId="24817"/>
    <cellStyle name="40% - Accent3 12 73" xfId="24818"/>
    <cellStyle name="40% - Accent3 12 74" xfId="24819"/>
    <cellStyle name="40% - Accent3 12 75" xfId="24820"/>
    <cellStyle name="40% - Accent3 12 76" xfId="24821"/>
    <cellStyle name="40% - Accent3 12 77" xfId="24822"/>
    <cellStyle name="40% - Accent3 12 78" xfId="24823"/>
    <cellStyle name="40% - Accent3 12 79" xfId="24824"/>
    <cellStyle name="40% - Accent3 12 8" xfId="24825"/>
    <cellStyle name="40% - Accent3 12 80" xfId="24826"/>
    <cellStyle name="40% - Accent3 12 81" xfId="24827"/>
    <cellStyle name="40% - Accent3 12 82" xfId="24828"/>
    <cellStyle name="40% - Accent3 12 83" xfId="24829"/>
    <cellStyle name="40% - Accent3 12 84" xfId="24830"/>
    <cellStyle name="40% - Accent3 12 85" xfId="24831"/>
    <cellStyle name="40% - Accent3 12 86" xfId="24832"/>
    <cellStyle name="40% - Accent3 12 87" xfId="24833"/>
    <cellStyle name="40% - Accent3 12 88" xfId="24834"/>
    <cellStyle name="40% - Accent3 12 89" xfId="24835"/>
    <cellStyle name="40% - Accent3 12 9" xfId="24836"/>
    <cellStyle name="40% - Accent3 12 90" xfId="24837"/>
    <cellStyle name="40% - Accent3 12 91" xfId="24838"/>
    <cellStyle name="40% - Accent3 12 92" xfId="24839"/>
    <cellStyle name="40% - Accent3 12 93" xfId="24840"/>
    <cellStyle name="40% - Accent3 12 94" xfId="24841"/>
    <cellStyle name="40% - Accent3 12 95" xfId="24842"/>
    <cellStyle name="40% - Accent3 12 96" xfId="24843"/>
    <cellStyle name="40% - Accent3 12 97" xfId="24844"/>
    <cellStyle name="40% - Accent3 12 98" xfId="24845"/>
    <cellStyle name="40% - Accent3 12 99" xfId="24846"/>
    <cellStyle name="40% - Accent3 120" xfId="24847"/>
    <cellStyle name="40% - Accent3 121" xfId="24848"/>
    <cellStyle name="40% - Accent3 122" xfId="24849"/>
    <cellStyle name="40% - Accent3 123" xfId="24850"/>
    <cellStyle name="40% - Accent3 124" xfId="24851"/>
    <cellStyle name="40% - Accent3 125" xfId="24852"/>
    <cellStyle name="40% - Accent3 126" xfId="24853"/>
    <cellStyle name="40% - Accent3 127" xfId="24854"/>
    <cellStyle name="40% - Accent3 128" xfId="24855"/>
    <cellStyle name="40% - Accent3 129" xfId="24856"/>
    <cellStyle name="40% - Accent3 13" xfId="24857"/>
    <cellStyle name="40% - Accent3 13 10" xfId="24858"/>
    <cellStyle name="40% - Accent3 13 100" xfId="24859"/>
    <cellStyle name="40% - Accent3 13 101" xfId="24860"/>
    <cellStyle name="40% - Accent3 13 102" xfId="24861"/>
    <cellStyle name="40% - Accent3 13 103" xfId="24862"/>
    <cellStyle name="40% - Accent3 13 104" xfId="24863"/>
    <cellStyle name="40% - Accent3 13 105" xfId="24864"/>
    <cellStyle name="40% - Accent3 13 106" xfId="24865"/>
    <cellStyle name="40% - Accent3 13 107" xfId="24866"/>
    <cellStyle name="40% - Accent3 13 108" xfId="24867"/>
    <cellStyle name="40% - Accent3 13 109" xfId="24868"/>
    <cellStyle name="40% - Accent3 13 11" xfId="24869"/>
    <cellStyle name="40% - Accent3 13 110" xfId="24870"/>
    <cellStyle name="40% - Accent3 13 111" xfId="24871"/>
    <cellStyle name="40% - Accent3 13 112" xfId="24872"/>
    <cellStyle name="40% - Accent3 13 113" xfId="24873"/>
    <cellStyle name="40% - Accent3 13 114" xfId="24874"/>
    <cellStyle name="40% - Accent3 13 115" xfId="24875"/>
    <cellStyle name="40% - Accent3 13 12" xfId="24876"/>
    <cellStyle name="40% - Accent3 13 13" xfId="24877"/>
    <cellStyle name="40% - Accent3 13 14" xfId="24878"/>
    <cellStyle name="40% - Accent3 13 15" xfId="24879"/>
    <cellStyle name="40% - Accent3 13 16" xfId="24880"/>
    <cellStyle name="40% - Accent3 13 17" xfId="24881"/>
    <cellStyle name="40% - Accent3 13 18" xfId="24882"/>
    <cellStyle name="40% - Accent3 13 19" xfId="24883"/>
    <cellStyle name="40% - Accent3 13 2" xfId="24884"/>
    <cellStyle name="40% - Accent3 13 20" xfId="24885"/>
    <cellStyle name="40% - Accent3 13 21" xfId="24886"/>
    <cellStyle name="40% - Accent3 13 22" xfId="24887"/>
    <cellStyle name="40% - Accent3 13 23" xfId="24888"/>
    <cellStyle name="40% - Accent3 13 24" xfId="24889"/>
    <cellStyle name="40% - Accent3 13 25" xfId="24890"/>
    <cellStyle name="40% - Accent3 13 26" xfId="24891"/>
    <cellStyle name="40% - Accent3 13 27" xfId="24892"/>
    <cellStyle name="40% - Accent3 13 28" xfId="24893"/>
    <cellStyle name="40% - Accent3 13 29" xfId="24894"/>
    <cellStyle name="40% - Accent3 13 3" xfId="24895"/>
    <cellStyle name="40% - Accent3 13 30" xfId="24896"/>
    <cellStyle name="40% - Accent3 13 31" xfId="24897"/>
    <cellStyle name="40% - Accent3 13 32" xfId="24898"/>
    <cellStyle name="40% - Accent3 13 33" xfId="24899"/>
    <cellStyle name="40% - Accent3 13 34" xfId="24900"/>
    <cellStyle name="40% - Accent3 13 35" xfId="24901"/>
    <cellStyle name="40% - Accent3 13 36" xfId="24902"/>
    <cellStyle name="40% - Accent3 13 37" xfId="24903"/>
    <cellStyle name="40% - Accent3 13 38" xfId="24904"/>
    <cellStyle name="40% - Accent3 13 39" xfId="24905"/>
    <cellStyle name="40% - Accent3 13 4" xfId="24906"/>
    <cellStyle name="40% - Accent3 13 40" xfId="24907"/>
    <cellStyle name="40% - Accent3 13 41" xfId="24908"/>
    <cellStyle name="40% - Accent3 13 42" xfId="24909"/>
    <cellStyle name="40% - Accent3 13 43" xfId="24910"/>
    <cellStyle name="40% - Accent3 13 44" xfId="24911"/>
    <cellStyle name="40% - Accent3 13 45" xfId="24912"/>
    <cellStyle name="40% - Accent3 13 46" xfId="24913"/>
    <cellStyle name="40% - Accent3 13 47" xfId="24914"/>
    <cellStyle name="40% - Accent3 13 48" xfId="24915"/>
    <cellStyle name="40% - Accent3 13 49" xfId="24916"/>
    <cellStyle name="40% - Accent3 13 5" xfId="24917"/>
    <cellStyle name="40% - Accent3 13 50" xfId="24918"/>
    <cellStyle name="40% - Accent3 13 51" xfId="24919"/>
    <cellStyle name="40% - Accent3 13 52" xfId="24920"/>
    <cellStyle name="40% - Accent3 13 53" xfId="24921"/>
    <cellStyle name="40% - Accent3 13 54" xfId="24922"/>
    <cellStyle name="40% - Accent3 13 55" xfId="24923"/>
    <cellStyle name="40% - Accent3 13 56" xfId="24924"/>
    <cellStyle name="40% - Accent3 13 57" xfId="24925"/>
    <cellStyle name="40% - Accent3 13 58" xfId="24926"/>
    <cellStyle name="40% - Accent3 13 59" xfId="24927"/>
    <cellStyle name="40% - Accent3 13 6" xfId="24928"/>
    <cellStyle name="40% - Accent3 13 60" xfId="24929"/>
    <cellStyle name="40% - Accent3 13 61" xfId="24930"/>
    <cellStyle name="40% - Accent3 13 62" xfId="24931"/>
    <cellStyle name="40% - Accent3 13 63" xfId="24932"/>
    <cellStyle name="40% - Accent3 13 64" xfId="24933"/>
    <cellStyle name="40% - Accent3 13 65" xfId="24934"/>
    <cellStyle name="40% - Accent3 13 66" xfId="24935"/>
    <cellStyle name="40% - Accent3 13 67" xfId="24936"/>
    <cellStyle name="40% - Accent3 13 68" xfId="24937"/>
    <cellStyle name="40% - Accent3 13 69" xfId="24938"/>
    <cellStyle name="40% - Accent3 13 7" xfId="24939"/>
    <cellStyle name="40% - Accent3 13 70" xfId="24940"/>
    <cellStyle name="40% - Accent3 13 71" xfId="24941"/>
    <cellStyle name="40% - Accent3 13 72" xfId="24942"/>
    <cellStyle name="40% - Accent3 13 73" xfId="24943"/>
    <cellStyle name="40% - Accent3 13 74" xfId="24944"/>
    <cellStyle name="40% - Accent3 13 75" xfId="24945"/>
    <cellStyle name="40% - Accent3 13 76" xfId="24946"/>
    <cellStyle name="40% - Accent3 13 77" xfId="24947"/>
    <cellStyle name="40% - Accent3 13 78" xfId="24948"/>
    <cellStyle name="40% - Accent3 13 79" xfId="24949"/>
    <cellStyle name="40% - Accent3 13 8" xfId="24950"/>
    <cellStyle name="40% - Accent3 13 80" xfId="24951"/>
    <cellStyle name="40% - Accent3 13 81" xfId="24952"/>
    <cellStyle name="40% - Accent3 13 82" xfId="24953"/>
    <cellStyle name="40% - Accent3 13 83" xfId="24954"/>
    <cellStyle name="40% - Accent3 13 84" xfId="24955"/>
    <cellStyle name="40% - Accent3 13 85" xfId="24956"/>
    <cellStyle name="40% - Accent3 13 86" xfId="24957"/>
    <cellStyle name="40% - Accent3 13 87" xfId="24958"/>
    <cellStyle name="40% - Accent3 13 88" xfId="24959"/>
    <cellStyle name="40% - Accent3 13 89" xfId="24960"/>
    <cellStyle name="40% - Accent3 13 9" xfId="24961"/>
    <cellStyle name="40% - Accent3 13 90" xfId="24962"/>
    <cellStyle name="40% - Accent3 13 91" xfId="24963"/>
    <cellStyle name="40% - Accent3 13 92" xfId="24964"/>
    <cellStyle name="40% - Accent3 13 93" xfId="24965"/>
    <cellStyle name="40% - Accent3 13 94" xfId="24966"/>
    <cellStyle name="40% - Accent3 13 95" xfId="24967"/>
    <cellStyle name="40% - Accent3 13 96" xfId="24968"/>
    <cellStyle name="40% - Accent3 13 97" xfId="24969"/>
    <cellStyle name="40% - Accent3 13 98" xfId="24970"/>
    <cellStyle name="40% - Accent3 13 99" xfId="24971"/>
    <cellStyle name="40% - Accent3 130" xfId="24972"/>
    <cellStyle name="40% - Accent3 131" xfId="24973"/>
    <cellStyle name="40% - Accent3 132" xfId="24974"/>
    <cellStyle name="40% - Accent3 133" xfId="24975"/>
    <cellStyle name="40% - Accent3 134" xfId="24976"/>
    <cellStyle name="40% - Accent3 135" xfId="24977"/>
    <cellStyle name="40% - Accent3 136" xfId="24978"/>
    <cellStyle name="40% - Accent3 137" xfId="24979"/>
    <cellStyle name="40% - Accent3 138" xfId="24980"/>
    <cellStyle name="40% - Accent3 139" xfId="24981"/>
    <cellStyle name="40% - Accent3 14" xfId="24982"/>
    <cellStyle name="40% - Accent3 14 10" xfId="24983"/>
    <cellStyle name="40% - Accent3 14 100" xfId="24984"/>
    <cellStyle name="40% - Accent3 14 101" xfId="24985"/>
    <cellStyle name="40% - Accent3 14 102" xfId="24986"/>
    <cellStyle name="40% - Accent3 14 103" xfId="24987"/>
    <cellStyle name="40% - Accent3 14 104" xfId="24988"/>
    <cellStyle name="40% - Accent3 14 105" xfId="24989"/>
    <cellStyle name="40% - Accent3 14 106" xfId="24990"/>
    <cellStyle name="40% - Accent3 14 107" xfId="24991"/>
    <cellStyle name="40% - Accent3 14 108" xfId="24992"/>
    <cellStyle name="40% - Accent3 14 109" xfId="24993"/>
    <cellStyle name="40% - Accent3 14 11" xfId="24994"/>
    <cellStyle name="40% - Accent3 14 110" xfId="24995"/>
    <cellStyle name="40% - Accent3 14 111" xfId="24996"/>
    <cellStyle name="40% - Accent3 14 112" xfId="24997"/>
    <cellStyle name="40% - Accent3 14 113" xfId="24998"/>
    <cellStyle name="40% - Accent3 14 114" xfId="24999"/>
    <cellStyle name="40% - Accent3 14 115" xfId="25000"/>
    <cellStyle name="40% - Accent3 14 12" xfId="25001"/>
    <cellStyle name="40% - Accent3 14 13" xfId="25002"/>
    <cellStyle name="40% - Accent3 14 14" xfId="25003"/>
    <cellStyle name="40% - Accent3 14 15" xfId="25004"/>
    <cellStyle name="40% - Accent3 14 16" xfId="25005"/>
    <cellStyle name="40% - Accent3 14 17" xfId="25006"/>
    <cellStyle name="40% - Accent3 14 18" xfId="25007"/>
    <cellStyle name="40% - Accent3 14 19" xfId="25008"/>
    <cellStyle name="40% - Accent3 14 2" xfId="25009"/>
    <cellStyle name="40% - Accent3 14 20" xfId="25010"/>
    <cellStyle name="40% - Accent3 14 21" xfId="25011"/>
    <cellStyle name="40% - Accent3 14 22" xfId="25012"/>
    <cellStyle name="40% - Accent3 14 23" xfId="25013"/>
    <cellStyle name="40% - Accent3 14 24" xfId="25014"/>
    <cellStyle name="40% - Accent3 14 25" xfId="25015"/>
    <cellStyle name="40% - Accent3 14 26" xfId="25016"/>
    <cellStyle name="40% - Accent3 14 27" xfId="25017"/>
    <cellStyle name="40% - Accent3 14 28" xfId="25018"/>
    <cellStyle name="40% - Accent3 14 29" xfId="25019"/>
    <cellStyle name="40% - Accent3 14 3" xfId="25020"/>
    <cellStyle name="40% - Accent3 14 30" xfId="25021"/>
    <cellStyle name="40% - Accent3 14 31" xfId="25022"/>
    <cellStyle name="40% - Accent3 14 32" xfId="25023"/>
    <cellStyle name="40% - Accent3 14 33" xfId="25024"/>
    <cellStyle name="40% - Accent3 14 34" xfId="25025"/>
    <cellStyle name="40% - Accent3 14 35" xfId="25026"/>
    <cellStyle name="40% - Accent3 14 36" xfId="25027"/>
    <cellStyle name="40% - Accent3 14 37" xfId="25028"/>
    <cellStyle name="40% - Accent3 14 38" xfId="25029"/>
    <cellStyle name="40% - Accent3 14 39" xfId="25030"/>
    <cellStyle name="40% - Accent3 14 4" xfId="25031"/>
    <cellStyle name="40% - Accent3 14 40" xfId="25032"/>
    <cellStyle name="40% - Accent3 14 41" xfId="25033"/>
    <cellStyle name="40% - Accent3 14 42" xfId="25034"/>
    <cellStyle name="40% - Accent3 14 43" xfId="25035"/>
    <cellStyle name="40% - Accent3 14 44" xfId="25036"/>
    <cellStyle name="40% - Accent3 14 45" xfId="25037"/>
    <cellStyle name="40% - Accent3 14 46" xfId="25038"/>
    <cellStyle name="40% - Accent3 14 47" xfId="25039"/>
    <cellStyle name="40% - Accent3 14 48" xfId="25040"/>
    <cellStyle name="40% - Accent3 14 49" xfId="25041"/>
    <cellStyle name="40% - Accent3 14 5" xfId="25042"/>
    <cellStyle name="40% - Accent3 14 50" xfId="25043"/>
    <cellStyle name="40% - Accent3 14 51" xfId="25044"/>
    <cellStyle name="40% - Accent3 14 52" xfId="25045"/>
    <cellStyle name="40% - Accent3 14 53" xfId="25046"/>
    <cellStyle name="40% - Accent3 14 54" xfId="25047"/>
    <cellStyle name="40% - Accent3 14 55" xfId="25048"/>
    <cellStyle name="40% - Accent3 14 56" xfId="25049"/>
    <cellStyle name="40% - Accent3 14 57" xfId="25050"/>
    <cellStyle name="40% - Accent3 14 58" xfId="25051"/>
    <cellStyle name="40% - Accent3 14 59" xfId="25052"/>
    <cellStyle name="40% - Accent3 14 6" xfId="25053"/>
    <cellStyle name="40% - Accent3 14 60" xfId="25054"/>
    <cellStyle name="40% - Accent3 14 61" xfId="25055"/>
    <cellStyle name="40% - Accent3 14 62" xfId="25056"/>
    <cellStyle name="40% - Accent3 14 63" xfId="25057"/>
    <cellStyle name="40% - Accent3 14 64" xfId="25058"/>
    <cellStyle name="40% - Accent3 14 65" xfId="25059"/>
    <cellStyle name="40% - Accent3 14 66" xfId="25060"/>
    <cellStyle name="40% - Accent3 14 67" xfId="25061"/>
    <cellStyle name="40% - Accent3 14 68" xfId="25062"/>
    <cellStyle name="40% - Accent3 14 69" xfId="25063"/>
    <cellStyle name="40% - Accent3 14 7" xfId="25064"/>
    <cellStyle name="40% - Accent3 14 70" xfId="25065"/>
    <cellStyle name="40% - Accent3 14 71" xfId="25066"/>
    <cellStyle name="40% - Accent3 14 72" xfId="25067"/>
    <cellStyle name="40% - Accent3 14 73" xfId="25068"/>
    <cellStyle name="40% - Accent3 14 74" xfId="25069"/>
    <cellStyle name="40% - Accent3 14 75" xfId="25070"/>
    <cellStyle name="40% - Accent3 14 76" xfId="25071"/>
    <cellStyle name="40% - Accent3 14 77" xfId="25072"/>
    <cellStyle name="40% - Accent3 14 78" xfId="25073"/>
    <cellStyle name="40% - Accent3 14 79" xfId="25074"/>
    <cellStyle name="40% - Accent3 14 8" xfId="25075"/>
    <cellStyle name="40% - Accent3 14 80" xfId="25076"/>
    <cellStyle name="40% - Accent3 14 81" xfId="25077"/>
    <cellStyle name="40% - Accent3 14 82" xfId="25078"/>
    <cellStyle name="40% - Accent3 14 83" xfId="25079"/>
    <cellStyle name="40% - Accent3 14 84" xfId="25080"/>
    <cellStyle name="40% - Accent3 14 85" xfId="25081"/>
    <cellStyle name="40% - Accent3 14 86" xfId="25082"/>
    <cellStyle name="40% - Accent3 14 87" xfId="25083"/>
    <cellStyle name="40% - Accent3 14 88" xfId="25084"/>
    <cellStyle name="40% - Accent3 14 89" xfId="25085"/>
    <cellStyle name="40% - Accent3 14 9" xfId="25086"/>
    <cellStyle name="40% - Accent3 14 90" xfId="25087"/>
    <cellStyle name="40% - Accent3 14 91" xfId="25088"/>
    <cellStyle name="40% - Accent3 14 92" xfId="25089"/>
    <cellStyle name="40% - Accent3 14 93" xfId="25090"/>
    <cellStyle name="40% - Accent3 14 94" xfId="25091"/>
    <cellStyle name="40% - Accent3 14 95" xfId="25092"/>
    <cellStyle name="40% - Accent3 14 96" xfId="25093"/>
    <cellStyle name="40% - Accent3 14 97" xfId="25094"/>
    <cellStyle name="40% - Accent3 14 98" xfId="25095"/>
    <cellStyle name="40% - Accent3 14 99" xfId="25096"/>
    <cellStyle name="40% - Accent3 140" xfId="25097"/>
    <cellStyle name="40% - Accent3 141" xfId="25098"/>
    <cellStyle name="40% - Accent3 142" xfId="25099"/>
    <cellStyle name="40% - Accent3 143" xfId="25100"/>
    <cellStyle name="40% - Accent3 144" xfId="25101"/>
    <cellStyle name="40% - Accent3 145" xfId="25102"/>
    <cellStyle name="40% - Accent3 146" xfId="25103"/>
    <cellStyle name="40% - Accent3 147" xfId="25104"/>
    <cellStyle name="40% - Accent3 148" xfId="25105"/>
    <cellStyle name="40% - Accent3 149" xfId="25106"/>
    <cellStyle name="40% - Accent3 15" xfId="25107"/>
    <cellStyle name="40% - Accent3 15 10" xfId="25108"/>
    <cellStyle name="40% - Accent3 15 100" xfId="25109"/>
    <cellStyle name="40% - Accent3 15 101" xfId="25110"/>
    <cellStyle name="40% - Accent3 15 102" xfId="25111"/>
    <cellStyle name="40% - Accent3 15 103" xfId="25112"/>
    <cellStyle name="40% - Accent3 15 104" xfId="25113"/>
    <cellStyle name="40% - Accent3 15 105" xfId="25114"/>
    <cellStyle name="40% - Accent3 15 106" xfId="25115"/>
    <cellStyle name="40% - Accent3 15 107" xfId="25116"/>
    <cellStyle name="40% - Accent3 15 108" xfId="25117"/>
    <cellStyle name="40% - Accent3 15 109" xfId="25118"/>
    <cellStyle name="40% - Accent3 15 11" xfId="25119"/>
    <cellStyle name="40% - Accent3 15 110" xfId="25120"/>
    <cellStyle name="40% - Accent3 15 111" xfId="25121"/>
    <cellStyle name="40% - Accent3 15 112" xfId="25122"/>
    <cellStyle name="40% - Accent3 15 113" xfId="25123"/>
    <cellStyle name="40% - Accent3 15 114" xfId="25124"/>
    <cellStyle name="40% - Accent3 15 115" xfId="25125"/>
    <cellStyle name="40% - Accent3 15 12" xfId="25126"/>
    <cellStyle name="40% - Accent3 15 13" xfId="25127"/>
    <cellStyle name="40% - Accent3 15 14" xfId="25128"/>
    <cellStyle name="40% - Accent3 15 15" xfId="25129"/>
    <cellStyle name="40% - Accent3 15 16" xfId="25130"/>
    <cellStyle name="40% - Accent3 15 17" xfId="25131"/>
    <cellStyle name="40% - Accent3 15 18" xfId="25132"/>
    <cellStyle name="40% - Accent3 15 19" xfId="25133"/>
    <cellStyle name="40% - Accent3 15 2" xfId="25134"/>
    <cellStyle name="40% - Accent3 15 20" xfId="25135"/>
    <cellStyle name="40% - Accent3 15 21" xfId="25136"/>
    <cellStyle name="40% - Accent3 15 22" xfId="25137"/>
    <cellStyle name="40% - Accent3 15 23" xfId="25138"/>
    <cellStyle name="40% - Accent3 15 24" xfId="25139"/>
    <cellStyle name="40% - Accent3 15 25" xfId="25140"/>
    <cellStyle name="40% - Accent3 15 26" xfId="25141"/>
    <cellStyle name="40% - Accent3 15 27" xfId="25142"/>
    <cellStyle name="40% - Accent3 15 28" xfId="25143"/>
    <cellStyle name="40% - Accent3 15 29" xfId="25144"/>
    <cellStyle name="40% - Accent3 15 3" xfId="25145"/>
    <cellStyle name="40% - Accent3 15 30" xfId="25146"/>
    <cellStyle name="40% - Accent3 15 31" xfId="25147"/>
    <cellStyle name="40% - Accent3 15 32" xfId="25148"/>
    <cellStyle name="40% - Accent3 15 33" xfId="25149"/>
    <cellStyle name="40% - Accent3 15 34" xfId="25150"/>
    <cellStyle name="40% - Accent3 15 35" xfId="25151"/>
    <cellStyle name="40% - Accent3 15 36" xfId="25152"/>
    <cellStyle name="40% - Accent3 15 37" xfId="25153"/>
    <cellStyle name="40% - Accent3 15 38" xfId="25154"/>
    <cellStyle name="40% - Accent3 15 39" xfId="25155"/>
    <cellStyle name="40% - Accent3 15 4" xfId="25156"/>
    <cellStyle name="40% - Accent3 15 40" xfId="25157"/>
    <cellStyle name="40% - Accent3 15 41" xfId="25158"/>
    <cellStyle name="40% - Accent3 15 42" xfId="25159"/>
    <cellStyle name="40% - Accent3 15 43" xfId="25160"/>
    <cellStyle name="40% - Accent3 15 44" xfId="25161"/>
    <cellStyle name="40% - Accent3 15 45" xfId="25162"/>
    <cellStyle name="40% - Accent3 15 46" xfId="25163"/>
    <cellStyle name="40% - Accent3 15 47" xfId="25164"/>
    <cellStyle name="40% - Accent3 15 48" xfId="25165"/>
    <cellStyle name="40% - Accent3 15 49" xfId="25166"/>
    <cellStyle name="40% - Accent3 15 5" xfId="25167"/>
    <cellStyle name="40% - Accent3 15 50" xfId="25168"/>
    <cellStyle name="40% - Accent3 15 51" xfId="25169"/>
    <cellStyle name="40% - Accent3 15 52" xfId="25170"/>
    <cellStyle name="40% - Accent3 15 53" xfId="25171"/>
    <cellStyle name="40% - Accent3 15 54" xfId="25172"/>
    <cellStyle name="40% - Accent3 15 55" xfId="25173"/>
    <cellStyle name="40% - Accent3 15 56" xfId="25174"/>
    <cellStyle name="40% - Accent3 15 57" xfId="25175"/>
    <cellStyle name="40% - Accent3 15 58" xfId="25176"/>
    <cellStyle name="40% - Accent3 15 59" xfId="25177"/>
    <cellStyle name="40% - Accent3 15 6" xfId="25178"/>
    <cellStyle name="40% - Accent3 15 60" xfId="25179"/>
    <cellStyle name="40% - Accent3 15 61" xfId="25180"/>
    <cellStyle name="40% - Accent3 15 62" xfId="25181"/>
    <cellStyle name="40% - Accent3 15 63" xfId="25182"/>
    <cellStyle name="40% - Accent3 15 64" xfId="25183"/>
    <cellStyle name="40% - Accent3 15 65" xfId="25184"/>
    <cellStyle name="40% - Accent3 15 66" xfId="25185"/>
    <cellStyle name="40% - Accent3 15 67" xfId="25186"/>
    <cellStyle name="40% - Accent3 15 68" xfId="25187"/>
    <cellStyle name="40% - Accent3 15 69" xfId="25188"/>
    <cellStyle name="40% - Accent3 15 7" xfId="25189"/>
    <cellStyle name="40% - Accent3 15 70" xfId="25190"/>
    <cellStyle name="40% - Accent3 15 71" xfId="25191"/>
    <cellStyle name="40% - Accent3 15 72" xfId="25192"/>
    <cellStyle name="40% - Accent3 15 73" xfId="25193"/>
    <cellStyle name="40% - Accent3 15 74" xfId="25194"/>
    <cellStyle name="40% - Accent3 15 75" xfId="25195"/>
    <cellStyle name="40% - Accent3 15 76" xfId="25196"/>
    <cellStyle name="40% - Accent3 15 77" xfId="25197"/>
    <cellStyle name="40% - Accent3 15 78" xfId="25198"/>
    <cellStyle name="40% - Accent3 15 79" xfId="25199"/>
    <cellStyle name="40% - Accent3 15 8" xfId="25200"/>
    <cellStyle name="40% - Accent3 15 80" xfId="25201"/>
    <cellStyle name="40% - Accent3 15 81" xfId="25202"/>
    <cellStyle name="40% - Accent3 15 82" xfId="25203"/>
    <cellStyle name="40% - Accent3 15 83" xfId="25204"/>
    <cellStyle name="40% - Accent3 15 84" xfId="25205"/>
    <cellStyle name="40% - Accent3 15 85" xfId="25206"/>
    <cellStyle name="40% - Accent3 15 86" xfId="25207"/>
    <cellStyle name="40% - Accent3 15 87" xfId="25208"/>
    <cellStyle name="40% - Accent3 15 88" xfId="25209"/>
    <cellStyle name="40% - Accent3 15 89" xfId="25210"/>
    <cellStyle name="40% - Accent3 15 9" xfId="25211"/>
    <cellStyle name="40% - Accent3 15 90" xfId="25212"/>
    <cellStyle name="40% - Accent3 15 91" xfId="25213"/>
    <cellStyle name="40% - Accent3 15 92" xfId="25214"/>
    <cellStyle name="40% - Accent3 15 93" xfId="25215"/>
    <cellStyle name="40% - Accent3 15 94" xfId="25216"/>
    <cellStyle name="40% - Accent3 15 95" xfId="25217"/>
    <cellStyle name="40% - Accent3 15 96" xfId="25218"/>
    <cellStyle name="40% - Accent3 15 97" xfId="25219"/>
    <cellStyle name="40% - Accent3 15 98" xfId="25220"/>
    <cellStyle name="40% - Accent3 15 99" xfId="25221"/>
    <cellStyle name="40% - Accent3 150" xfId="25222"/>
    <cellStyle name="40% - Accent3 151" xfId="25223"/>
    <cellStyle name="40% - Accent3 152" xfId="25224"/>
    <cellStyle name="40% - Accent3 153" xfId="25225"/>
    <cellStyle name="40% - Accent3 154" xfId="25226"/>
    <cellStyle name="40% - Accent3 155" xfId="25227"/>
    <cellStyle name="40% - Accent3 156" xfId="25228"/>
    <cellStyle name="40% - Accent3 157" xfId="25229"/>
    <cellStyle name="40% - Accent3 158" xfId="25230"/>
    <cellStyle name="40% - Accent3 159" xfId="25231"/>
    <cellStyle name="40% - Accent3 16" xfId="25232"/>
    <cellStyle name="40% - Accent3 16 10" xfId="25233"/>
    <cellStyle name="40% - Accent3 16 100" xfId="25234"/>
    <cellStyle name="40% - Accent3 16 101" xfId="25235"/>
    <cellStyle name="40% - Accent3 16 102" xfId="25236"/>
    <cellStyle name="40% - Accent3 16 103" xfId="25237"/>
    <cellStyle name="40% - Accent3 16 104" xfId="25238"/>
    <cellStyle name="40% - Accent3 16 105" xfId="25239"/>
    <cellStyle name="40% - Accent3 16 106" xfId="25240"/>
    <cellStyle name="40% - Accent3 16 107" xfId="25241"/>
    <cellStyle name="40% - Accent3 16 108" xfId="25242"/>
    <cellStyle name="40% - Accent3 16 109" xfId="25243"/>
    <cellStyle name="40% - Accent3 16 11" xfId="25244"/>
    <cellStyle name="40% - Accent3 16 110" xfId="25245"/>
    <cellStyle name="40% - Accent3 16 111" xfId="25246"/>
    <cellStyle name="40% - Accent3 16 112" xfId="25247"/>
    <cellStyle name="40% - Accent3 16 113" xfId="25248"/>
    <cellStyle name="40% - Accent3 16 114" xfId="25249"/>
    <cellStyle name="40% - Accent3 16 115" xfId="25250"/>
    <cellStyle name="40% - Accent3 16 12" xfId="25251"/>
    <cellStyle name="40% - Accent3 16 13" xfId="25252"/>
    <cellStyle name="40% - Accent3 16 14" xfId="25253"/>
    <cellStyle name="40% - Accent3 16 15" xfId="25254"/>
    <cellStyle name="40% - Accent3 16 16" xfId="25255"/>
    <cellStyle name="40% - Accent3 16 17" xfId="25256"/>
    <cellStyle name="40% - Accent3 16 18" xfId="25257"/>
    <cellStyle name="40% - Accent3 16 19" xfId="25258"/>
    <cellStyle name="40% - Accent3 16 2" xfId="25259"/>
    <cellStyle name="40% - Accent3 16 20" xfId="25260"/>
    <cellStyle name="40% - Accent3 16 21" xfId="25261"/>
    <cellStyle name="40% - Accent3 16 22" xfId="25262"/>
    <cellStyle name="40% - Accent3 16 23" xfId="25263"/>
    <cellStyle name="40% - Accent3 16 24" xfId="25264"/>
    <cellStyle name="40% - Accent3 16 25" xfId="25265"/>
    <cellStyle name="40% - Accent3 16 26" xfId="25266"/>
    <cellStyle name="40% - Accent3 16 27" xfId="25267"/>
    <cellStyle name="40% - Accent3 16 28" xfId="25268"/>
    <cellStyle name="40% - Accent3 16 29" xfId="25269"/>
    <cellStyle name="40% - Accent3 16 3" xfId="25270"/>
    <cellStyle name="40% - Accent3 16 30" xfId="25271"/>
    <cellStyle name="40% - Accent3 16 31" xfId="25272"/>
    <cellStyle name="40% - Accent3 16 32" xfId="25273"/>
    <cellStyle name="40% - Accent3 16 33" xfId="25274"/>
    <cellStyle name="40% - Accent3 16 34" xfId="25275"/>
    <cellStyle name="40% - Accent3 16 35" xfId="25276"/>
    <cellStyle name="40% - Accent3 16 36" xfId="25277"/>
    <cellStyle name="40% - Accent3 16 37" xfId="25278"/>
    <cellStyle name="40% - Accent3 16 38" xfId="25279"/>
    <cellStyle name="40% - Accent3 16 39" xfId="25280"/>
    <cellStyle name="40% - Accent3 16 4" xfId="25281"/>
    <cellStyle name="40% - Accent3 16 40" xfId="25282"/>
    <cellStyle name="40% - Accent3 16 41" xfId="25283"/>
    <cellStyle name="40% - Accent3 16 42" xfId="25284"/>
    <cellStyle name="40% - Accent3 16 43" xfId="25285"/>
    <cellStyle name="40% - Accent3 16 44" xfId="25286"/>
    <cellStyle name="40% - Accent3 16 45" xfId="25287"/>
    <cellStyle name="40% - Accent3 16 46" xfId="25288"/>
    <cellStyle name="40% - Accent3 16 47" xfId="25289"/>
    <cellStyle name="40% - Accent3 16 48" xfId="25290"/>
    <cellStyle name="40% - Accent3 16 49" xfId="25291"/>
    <cellStyle name="40% - Accent3 16 5" xfId="25292"/>
    <cellStyle name="40% - Accent3 16 50" xfId="25293"/>
    <cellStyle name="40% - Accent3 16 51" xfId="25294"/>
    <cellStyle name="40% - Accent3 16 52" xfId="25295"/>
    <cellStyle name="40% - Accent3 16 53" xfId="25296"/>
    <cellStyle name="40% - Accent3 16 54" xfId="25297"/>
    <cellStyle name="40% - Accent3 16 55" xfId="25298"/>
    <cellStyle name="40% - Accent3 16 56" xfId="25299"/>
    <cellStyle name="40% - Accent3 16 57" xfId="25300"/>
    <cellStyle name="40% - Accent3 16 58" xfId="25301"/>
    <cellStyle name="40% - Accent3 16 59" xfId="25302"/>
    <cellStyle name="40% - Accent3 16 6" xfId="25303"/>
    <cellStyle name="40% - Accent3 16 60" xfId="25304"/>
    <cellStyle name="40% - Accent3 16 61" xfId="25305"/>
    <cellStyle name="40% - Accent3 16 62" xfId="25306"/>
    <cellStyle name="40% - Accent3 16 63" xfId="25307"/>
    <cellStyle name="40% - Accent3 16 64" xfId="25308"/>
    <cellStyle name="40% - Accent3 16 65" xfId="25309"/>
    <cellStyle name="40% - Accent3 16 66" xfId="25310"/>
    <cellStyle name="40% - Accent3 16 67" xfId="25311"/>
    <cellStyle name="40% - Accent3 16 68" xfId="25312"/>
    <cellStyle name="40% - Accent3 16 69" xfId="25313"/>
    <cellStyle name="40% - Accent3 16 7" xfId="25314"/>
    <cellStyle name="40% - Accent3 16 70" xfId="25315"/>
    <cellStyle name="40% - Accent3 16 71" xfId="25316"/>
    <cellStyle name="40% - Accent3 16 72" xfId="25317"/>
    <cellStyle name="40% - Accent3 16 73" xfId="25318"/>
    <cellStyle name="40% - Accent3 16 74" xfId="25319"/>
    <cellStyle name="40% - Accent3 16 75" xfId="25320"/>
    <cellStyle name="40% - Accent3 16 76" xfId="25321"/>
    <cellStyle name="40% - Accent3 16 77" xfId="25322"/>
    <cellStyle name="40% - Accent3 16 78" xfId="25323"/>
    <cellStyle name="40% - Accent3 16 79" xfId="25324"/>
    <cellStyle name="40% - Accent3 16 8" xfId="25325"/>
    <cellStyle name="40% - Accent3 16 80" xfId="25326"/>
    <cellStyle name="40% - Accent3 16 81" xfId="25327"/>
    <cellStyle name="40% - Accent3 16 82" xfId="25328"/>
    <cellStyle name="40% - Accent3 16 83" xfId="25329"/>
    <cellStyle name="40% - Accent3 16 84" xfId="25330"/>
    <cellStyle name="40% - Accent3 16 85" xfId="25331"/>
    <cellStyle name="40% - Accent3 16 86" xfId="25332"/>
    <cellStyle name="40% - Accent3 16 87" xfId="25333"/>
    <cellStyle name="40% - Accent3 16 88" xfId="25334"/>
    <cellStyle name="40% - Accent3 16 89" xfId="25335"/>
    <cellStyle name="40% - Accent3 16 9" xfId="25336"/>
    <cellStyle name="40% - Accent3 16 90" xfId="25337"/>
    <cellStyle name="40% - Accent3 16 91" xfId="25338"/>
    <cellStyle name="40% - Accent3 16 92" xfId="25339"/>
    <cellStyle name="40% - Accent3 16 93" xfId="25340"/>
    <cellStyle name="40% - Accent3 16 94" xfId="25341"/>
    <cellStyle name="40% - Accent3 16 95" xfId="25342"/>
    <cellStyle name="40% - Accent3 16 96" xfId="25343"/>
    <cellStyle name="40% - Accent3 16 97" xfId="25344"/>
    <cellStyle name="40% - Accent3 16 98" xfId="25345"/>
    <cellStyle name="40% - Accent3 16 99" xfId="25346"/>
    <cellStyle name="40% - Accent3 160" xfId="25347"/>
    <cellStyle name="40% - Accent3 161" xfId="25348"/>
    <cellStyle name="40% - Accent3 162" xfId="25349"/>
    <cellStyle name="40% - Accent3 163" xfId="25350"/>
    <cellStyle name="40% - Accent3 164" xfId="25351"/>
    <cellStyle name="40% - Accent3 165" xfId="25352"/>
    <cellStyle name="40% - Accent3 166" xfId="25353"/>
    <cellStyle name="40% - Accent3 167" xfId="25354"/>
    <cellStyle name="40% - Accent3 168" xfId="25355"/>
    <cellStyle name="40% - Accent3 17" xfId="25356"/>
    <cellStyle name="40% - Accent3 17 10" xfId="25357"/>
    <cellStyle name="40% - Accent3 17 100" xfId="25358"/>
    <cellStyle name="40% - Accent3 17 101" xfId="25359"/>
    <cellStyle name="40% - Accent3 17 102" xfId="25360"/>
    <cellStyle name="40% - Accent3 17 103" xfId="25361"/>
    <cellStyle name="40% - Accent3 17 104" xfId="25362"/>
    <cellStyle name="40% - Accent3 17 105" xfId="25363"/>
    <cellStyle name="40% - Accent3 17 106" xfId="25364"/>
    <cellStyle name="40% - Accent3 17 107" xfId="25365"/>
    <cellStyle name="40% - Accent3 17 108" xfId="25366"/>
    <cellStyle name="40% - Accent3 17 109" xfId="25367"/>
    <cellStyle name="40% - Accent3 17 11" xfId="25368"/>
    <cellStyle name="40% - Accent3 17 110" xfId="25369"/>
    <cellStyle name="40% - Accent3 17 111" xfId="25370"/>
    <cellStyle name="40% - Accent3 17 112" xfId="25371"/>
    <cellStyle name="40% - Accent3 17 113" xfId="25372"/>
    <cellStyle name="40% - Accent3 17 114" xfId="25373"/>
    <cellStyle name="40% - Accent3 17 115" xfId="25374"/>
    <cellStyle name="40% - Accent3 17 12" xfId="25375"/>
    <cellStyle name="40% - Accent3 17 13" xfId="25376"/>
    <cellStyle name="40% - Accent3 17 14" xfId="25377"/>
    <cellStyle name="40% - Accent3 17 15" xfId="25378"/>
    <cellStyle name="40% - Accent3 17 16" xfId="25379"/>
    <cellStyle name="40% - Accent3 17 17" xfId="25380"/>
    <cellStyle name="40% - Accent3 17 18" xfId="25381"/>
    <cellStyle name="40% - Accent3 17 19" xfId="25382"/>
    <cellStyle name="40% - Accent3 17 2" xfId="25383"/>
    <cellStyle name="40% - Accent3 17 20" xfId="25384"/>
    <cellStyle name="40% - Accent3 17 21" xfId="25385"/>
    <cellStyle name="40% - Accent3 17 22" xfId="25386"/>
    <cellStyle name="40% - Accent3 17 23" xfId="25387"/>
    <cellStyle name="40% - Accent3 17 24" xfId="25388"/>
    <cellStyle name="40% - Accent3 17 25" xfId="25389"/>
    <cellStyle name="40% - Accent3 17 26" xfId="25390"/>
    <cellStyle name="40% - Accent3 17 27" xfId="25391"/>
    <cellStyle name="40% - Accent3 17 28" xfId="25392"/>
    <cellStyle name="40% - Accent3 17 29" xfId="25393"/>
    <cellStyle name="40% - Accent3 17 3" xfId="25394"/>
    <cellStyle name="40% - Accent3 17 30" xfId="25395"/>
    <cellStyle name="40% - Accent3 17 31" xfId="25396"/>
    <cellStyle name="40% - Accent3 17 32" xfId="25397"/>
    <cellStyle name="40% - Accent3 17 33" xfId="25398"/>
    <cellStyle name="40% - Accent3 17 34" xfId="25399"/>
    <cellStyle name="40% - Accent3 17 35" xfId="25400"/>
    <cellStyle name="40% - Accent3 17 36" xfId="25401"/>
    <cellStyle name="40% - Accent3 17 37" xfId="25402"/>
    <cellStyle name="40% - Accent3 17 38" xfId="25403"/>
    <cellStyle name="40% - Accent3 17 39" xfId="25404"/>
    <cellStyle name="40% - Accent3 17 4" xfId="25405"/>
    <cellStyle name="40% - Accent3 17 40" xfId="25406"/>
    <cellStyle name="40% - Accent3 17 41" xfId="25407"/>
    <cellStyle name="40% - Accent3 17 42" xfId="25408"/>
    <cellStyle name="40% - Accent3 17 43" xfId="25409"/>
    <cellStyle name="40% - Accent3 17 44" xfId="25410"/>
    <cellStyle name="40% - Accent3 17 45" xfId="25411"/>
    <cellStyle name="40% - Accent3 17 46" xfId="25412"/>
    <cellStyle name="40% - Accent3 17 47" xfId="25413"/>
    <cellStyle name="40% - Accent3 17 48" xfId="25414"/>
    <cellStyle name="40% - Accent3 17 49" xfId="25415"/>
    <cellStyle name="40% - Accent3 17 5" xfId="25416"/>
    <cellStyle name="40% - Accent3 17 50" xfId="25417"/>
    <cellStyle name="40% - Accent3 17 51" xfId="25418"/>
    <cellStyle name="40% - Accent3 17 52" xfId="25419"/>
    <cellStyle name="40% - Accent3 17 53" xfId="25420"/>
    <cellStyle name="40% - Accent3 17 54" xfId="25421"/>
    <cellStyle name="40% - Accent3 17 55" xfId="25422"/>
    <cellStyle name="40% - Accent3 17 56" xfId="25423"/>
    <cellStyle name="40% - Accent3 17 57" xfId="25424"/>
    <cellStyle name="40% - Accent3 17 58" xfId="25425"/>
    <cellStyle name="40% - Accent3 17 59" xfId="25426"/>
    <cellStyle name="40% - Accent3 17 6" xfId="25427"/>
    <cellStyle name="40% - Accent3 17 60" xfId="25428"/>
    <cellStyle name="40% - Accent3 17 61" xfId="25429"/>
    <cellStyle name="40% - Accent3 17 62" xfId="25430"/>
    <cellStyle name="40% - Accent3 17 63" xfId="25431"/>
    <cellStyle name="40% - Accent3 17 64" xfId="25432"/>
    <cellStyle name="40% - Accent3 17 65" xfId="25433"/>
    <cellStyle name="40% - Accent3 17 66" xfId="25434"/>
    <cellStyle name="40% - Accent3 17 67" xfId="25435"/>
    <cellStyle name="40% - Accent3 17 68" xfId="25436"/>
    <cellStyle name="40% - Accent3 17 69" xfId="25437"/>
    <cellStyle name="40% - Accent3 17 7" xfId="25438"/>
    <cellStyle name="40% - Accent3 17 70" xfId="25439"/>
    <cellStyle name="40% - Accent3 17 71" xfId="25440"/>
    <cellStyle name="40% - Accent3 17 72" xfId="25441"/>
    <cellStyle name="40% - Accent3 17 73" xfId="25442"/>
    <cellStyle name="40% - Accent3 17 74" xfId="25443"/>
    <cellStyle name="40% - Accent3 17 75" xfId="25444"/>
    <cellStyle name="40% - Accent3 17 76" xfId="25445"/>
    <cellStyle name="40% - Accent3 17 77" xfId="25446"/>
    <cellStyle name="40% - Accent3 17 78" xfId="25447"/>
    <cellStyle name="40% - Accent3 17 79" xfId="25448"/>
    <cellStyle name="40% - Accent3 17 8" xfId="25449"/>
    <cellStyle name="40% - Accent3 17 80" xfId="25450"/>
    <cellStyle name="40% - Accent3 17 81" xfId="25451"/>
    <cellStyle name="40% - Accent3 17 82" xfId="25452"/>
    <cellStyle name="40% - Accent3 17 83" xfId="25453"/>
    <cellStyle name="40% - Accent3 17 84" xfId="25454"/>
    <cellStyle name="40% - Accent3 17 85" xfId="25455"/>
    <cellStyle name="40% - Accent3 17 86" xfId="25456"/>
    <cellStyle name="40% - Accent3 17 87" xfId="25457"/>
    <cellStyle name="40% - Accent3 17 88" xfId="25458"/>
    <cellStyle name="40% - Accent3 17 89" xfId="25459"/>
    <cellStyle name="40% - Accent3 17 9" xfId="25460"/>
    <cellStyle name="40% - Accent3 17 90" xfId="25461"/>
    <cellStyle name="40% - Accent3 17 91" xfId="25462"/>
    <cellStyle name="40% - Accent3 17 92" xfId="25463"/>
    <cellStyle name="40% - Accent3 17 93" xfId="25464"/>
    <cellStyle name="40% - Accent3 17 94" xfId="25465"/>
    <cellStyle name="40% - Accent3 17 95" xfId="25466"/>
    <cellStyle name="40% - Accent3 17 96" xfId="25467"/>
    <cellStyle name="40% - Accent3 17 97" xfId="25468"/>
    <cellStyle name="40% - Accent3 17 98" xfId="25469"/>
    <cellStyle name="40% - Accent3 17 99" xfId="25470"/>
    <cellStyle name="40% - Accent3 18" xfId="25471"/>
    <cellStyle name="40% - Accent3 18 10" xfId="25472"/>
    <cellStyle name="40% - Accent3 18 100" xfId="25473"/>
    <cellStyle name="40% - Accent3 18 101" xfId="25474"/>
    <cellStyle name="40% - Accent3 18 102" xfId="25475"/>
    <cellStyle name="40% - Accent3 18 103" xfId="25476"/>
    <cellStyle name="40% - Accent3 18 104" xfId="25477"/>
    <cellStyle name="40% - Accent3 18 105" xfId="25478"/>
    <cellStyle name="40% - Accent3 18 106" xfId="25479"/>
    <cellStyle name="40% - Accent3 18 107" xfId="25480"/>
    <cellStyle name="40% - Accent3 18 108" xfId="25481"/>
    <cellStyle name="40% - Accent3 18 109" xfId="25482"/>
    <cellStyle name="40% - Accent3 18 11" xfId="25483"/>
    <cellStyle name="40% - Accent3 18 110" xfId="25484"/>
    <cellStyle name="40% - Accent3 18 111" xfId="25485"/>
    <cellStyle name="40% - Accent3 18 112" xfId="25486"/>
    <cellStyle name="40% - Accent3 18 113" xfId="25487"/>
    <cellStyle name="40% - Accent3 18 114" xfId="25488"/>
    <cellStyle name="40% - Accent3 18 115" xfId="25489"/>
    <cellStyle name="40% - Accent3 18 12" xfId="25490"/>
    <cellStyle name="40% - Accent3 18 13" xfId="25491"/>
    <cellStyle name="40% - Accent3 18 14" xfId="25492"/>
    <cellStyle name="40% - Accent3 18 15" xfId="25493"/>
    <cellStyle name="40% - Accent3 18 16" xfId="25494"/>
    <cellStyle name="40% - Accent3 18 17" xfId="25495"/>
    <cellStyle name="40% - Accent3 18 18" xfId="25496"/>
    <cellStyle name="40% - Accent3 18 19" xfId="25497"/>
    <cellStyle name="40% - Accent3 18 2" xfId="25498"/>
    <cellStyle name="40% - Accent3 18 20" xfId="25499"/>
    <cellStyle name="40% - Accent3 18 21" xfId="25500"/>
    <cellStyle name="40% - Accent3 18 22" xfId="25501"/>
    <cellStyle name="40% - Accent3 18 23" xfId="25502"/>
    <cellStyle name="40% - Accent3 18 24" xfId="25503"/>
    <cellStyle name="40% - Accent3 18 25" xfId="25504"/>
    <cellStyle name="40% - Accent3 18 26" xfId="25505"/>
    <cellStyle name="40% - Accent3 18 27" xfId="25506"/>
    <cellStyle name="40% - Accent3 18 28" xfId="25507"/>
    <cellStyle name="40% - Accent3 18 29" xfId="25508"/>
    <cellStyle name="40% - Accent3 18 3" xfId="25509"/>
    <cellStyle name="40% - Accent3 18 30" xfId="25510"/>
    <cellStyle name="40% - Accent3 18 31" xfId="25511"/>
    <cellStyle name="40% - Accent3 18 32" xfId="25512"/>
    <cellStyle name="40% - Accent3 18 33" xfId="25513"/>
    <cellStyle name="40% - Accent3 18 34" xfId="25514"/>
    <cellStyle name="40% - Accent3 18 35" xfId="25515"/>
    <cellStyle name="40% - Accent3 18 36" xfId="25516"/>
    <cellStyle name="40% - Accent3 18 37" xfId="25517"/>
    <cellStyle name="40% - Accent3 18 38" xfId="25518"/>
    <cellStyle name="40% - Accent3 18 39" xfId="25519"/>
    <cellStyle name="40% - Accent3 18 4" xfId="25520"/>
    <cellStyle name="40% - Accent3 18 40" xfId="25521"/>
    <cellStyle name="40% - Accent3 18 41" xfId="25522"/>
    <cellStyle name="40% - Accent3 18 42" xfId="25523"/>
    <cellStyle name="40% - Accent3 18 43" xfId="25524"/>
    <cellStyle name="40% - Accent3 18 44" xfId="25525"/>
    <cellStyle name="40% - Accent3 18 45" xfId="25526"/>
    <cellStyle name="40% - Accent3 18 46" xfId="25527"/>
    <cellStyle name="40% - Accent3 18 47" xfId="25528"/>
    <cellStyle name="40% - Accent3 18 48" xfId="25529"/>
    <cellStyle name="40% - Accent3 18 49" xfId="25530"/>
    <cellStyle name="40% - Accent3 18 5" xfId="25531"/>
    <cellStyle name="40% - Accent3 18 50" xfId="25532"/>
    <cellStyle name="40% - Accent3 18 51" xfId="25533"/>
    <cellStyle name="40% - Accent3 18 52" xfId="25534"/>
    <cellStyle name="40% - Accent3 18 53" xfId="25535"/>
    <cellStyle name="40% - Accent3 18 54" xfId="25536"/>
    <cellStyle name="40% - Accent3 18 55" xfId="25537"/>
    <cellStyle name="40% - Accent3 18 56" xfId="25538"/>
    <cellStyle name="40% - Accent3 18 57" xfId="25539"/>
    <cellStyle name="40% - Accent3 18 58" xfId="25540"/>
    <cellStyle name="40% - Accent3 18 59" xfId="25541"/>
    <cellStyle name="40% - Accent3 18 6" xfId="25542"/>
    <cellStyle name="40% - Accent3 18 60" xfId="25543"/>
    <cellStyle name="40% - Accent3 18 61" xfId="25544"/>
    <cellStyle name="40% - Accent3 18 62" xfId="25545"/>
    <cellStyle name="40% - Accent3 18 63" xfId="25546"/>
    <cellStyle name="40% - Accent3 18 64" xfId="25547"/>
    <cellStyle name="40% - Accent3 18 65" xfId="25548"/>
    <cellStyle name="40% - Accent3 18 66" xfId="25549"/>
    <cellStyle name="40% - Accent3 18 67" xfId="25550"/>
    <cellStyle name="40% - Accent3 18 68" xfId="25551"/>
    <cellStyle name="40% - Accent3 18 69" xfId="25552"/>
    <cellStyle name="40% - Accent3 18 7" xfId="25553"/>
    <cellStyle name="40% - Accent3 18 70" xfId="25554"/>
    <cellStyle name="40% - Accent3 18 71" xfId="25555"/>
    <cellStyle name="40% - Accent3 18 72" xfId="25556"/>
    <cellStyle name="40% - Accent3 18 73" xfId="25557"/>
    <cellStyle name="40% - Accent3 18 74" xfId="25558"/>
    <cellStyle name="40% - Accent3 18 75" xfId="25559"/>
    <cellStyle name="40% - Accent3 18 76" xfId="25560"/>
    <cellStyle name="40% - Accent3 18 77" xfId="25561"/>
    <cellStyle name="40% - Accent3 18 78" xfId="25562"/>
    <cellStyle name="40% - Accent3 18 79" xfId="25563"/>
    <cellStyle name="40% - Accent3 18 8" xfId="25564"/>
    <cellStyle name="40% - Accent3 18 80" xfId="25565"/>
    <cellStyle name="40% - Accent3 18 81" xfId="25566"/>
    <cellStyle name="40% - Accent3 18 82" xfId="25567"/>
    <cellStyle name="40% - Accent3 18 83" xfId="25568"/>
    <cellStyle name="40% - Accent3 18 84" xfId="25569"/>
    <cellStyle name="40% - Accent3 18 85" xfId="25570"/>
    <cellStyle name="40% - Accent3 18 86" xfId="25571"/>
    <cellStyle name="40% - Accent3 18 87" xfId="25572"/>
    <cellStyle name="40% - Accent3 18 88" xfId="25573"/>
    <cellStyle name="40% - Accent3 18 89" xfId="25574"/>
    <cellStyle name="40% - Accent3 18 9" xfId="25575"/>
    <cellStyle name="40% - Accent3 18 90" xfId="25576"/>
    <cellStyle name="40% - Accent3 18 91" xfId="25577"/>
    <cellStyle name="40% - Accent3 18 92" xfId="25578"/>
    <cellStyle name="40% - Accent3 18 93" xfId="25579"/>
    <cellStyle name="40% - Accent3 18 94" xfId="25580"/>
    <cellStyle name="40% - Accent3 18 95" xfId="25581"/>
    <cellStyle name="40% - Accent3 18 96" xfId="25582"/>
    <cellStyle name="40% - Accent3 18 97" xfId="25583"/>
    <cellStyle name="40% - Accent3 18 98" xfId="25584"/>
    <cellStyle name="40% - Accent3 18 99" xfId="25585"/>
    <cellStyle name="40% - Accent3 19" xfId="25586"/>
    <cellStyle name="40% - Accent3 19 10" xfId="25587"/>
    <cellStyle name="40% - Accent3 19 100" xfId="25588"/>
    <cellStyle name="40% - Accent3 19 101" xfId="25589"/>
    <cellStyle name="40% - Accent3 19 102" xfId="25590"/>
    <cellStyle name="40% - Accent3 19 103" xfId="25591"/>
    <cellStyle name="40% - Accent3 19 104" xfId="25592"/>
    <cellStyle name="40% - Accent3 19 105" xfId="25593"/>
    <cellStyle name="40% - Accent3 19 106" xfId="25594"/>
    <cellStyle name="40% - Accent3 19 107" xfId="25595"/>
    <cellStyle name="40% - Accent3 19 108" xfId="25596"/>
    <cellStyle name="40% - Accent3 19 109" xfId="25597"/>
    <cellStyle name="40% - Accent3 19 11" xfId="25598"/>
    <cellStyle name="40% - Accent3 19 110" xfId="25599"/>
    <cellStyle name="40% - Accent3 19 111" xfId="25600"/>
    <cellStyle name="40% - Accent3 19 112" xfId="25601"/>
    <cellStyle name="40% - Accent3 19 113" xfId="25602"/>
    <cellStyle name="40% - Accent3 19 114" xfId="25603"/>
    <cellStyle name="40% - Accent3 19 115" xfId="25604"/>
    <cellStyle name="40% - Accent3 19 12" xfId="25605"/>
    <cellStyle name="40% - Accent3 19 13" xfId="25606"/>
    <cellStyle name="40% - Accent3 19 14" xfId="25607"/>
    <cellStyle name="40% - Accent3 19 15" xfId="25608"/>
    <cellStyle name="40% - Accent3 19 16" xfId="25609"/>
    <cellStyle name="40% - Accent3 19 17" xfId="25610"/>
    <cellStyle name="40% - Accent3 19 18" xfId="25611"/>
    <cellStyle name="40% - Accent3 19 19" xfId="25612"/>
    <cellStyle name="40% - Accent3 19 2" xfId="25613"/>
    <cellStyle name="40% - Accent3 19 20" xfId="25614"/>
    <cellStyle name="40% - Accent3 19 21" xfId="25615"/>
    <cellStyle name="40% - Accent3 19 22" xfId="25616"/>
    <cellStyle name="40% - Accent3 19 23" xfId="25617"/>
    <cellStyle name="40% - Accent3 19 24" xfId="25618"/>
    <cellStyle name="40% - Accent3 19 25" xfId="25619"/>
    <cellStyle name="40% - Accent3 19 26" xfId="25620"/>
    <cellStyle name="40% - Accent3 19 27" xfId="25621"/>
    <cellStyle name="40% - Accent3 19 28" xfId="25622"/>
    <cellStyle name="40% - Accent3 19 29" xfId="25623"/>
    <cellStyle name="40% - Accent3 19 3" xfId="25624"/>
    <cellStyle name="40% - Accent3 19 30" xfId="25625"/>
    <cellStyle name="40% - Accent3 19 31" xfId="25626"/>
    <cellStyle name="40% - Accent3 19 32" xfId="25627"/>
    <cellStyle name="40% - Accent3 19 33" xfId="25628"/>
    <cellStyle name="40% - Accent3 19 34" xfId="25629"/>
    <cellStyle name="40% - Accent3 19 35" xfId="25630"/>
    <cellStyle name="40% - Accent3 19 36" xfId="25631"/>
    <cellStyle name="40% - Accent3 19 37" xfId="25632"/>
    <cellStyle name="40% - Accent3 19 38" xfId="25633"/>
    <cellStyle name="40% - Accent3 19 39" xfId="25634"/>
    <cellStyle name="40% - Accent3 19 4" xfId="25635"/>
    <cellStyle name="40% - Accent3 19 40" xfId="25636"/>
    <cellStyle name="40% - Accent3 19 41" xfId="25637"/>
    <cellStyle name="40% - Accent3 19 42" xfId="25638"/>
    <cellStyle name="40% - Accent3 19 43" xfId="25639"/>
    <cellStyle name="40% - Accent3 19 44" xfId="25640"/>
    <cellStyle name="40% - Accent3 19 45" xfId="25641"/>
    <cellStyle name="40% - Accent3 19 46" xfId="25642"/>
    <cellStyle name="40% - Accent3 19 47" xfId="25643"/>
    <cellStyle name="40% - Accent3 19 48" xfId="25644"/>
    <cellStyle name="40% - Accent3 19 49" xfId="25645"/>
    <cellStyle name="40% - Accent3 19 5" xfId="25646"/>
    <cellStyle name="40% - Accent3 19 50" xfId="25647"/>
    <cellStyle name="40% - Accent3 19 51" xfId="25648"/>
    <cellStyle name="40% - Accent3 19 52" xfId="25649"/>
    <cellStyle name="40% - Accent3 19 53" xfId="25650"/>
    <cellStyle name="40% - Accent3 19 54" xfId="25651"/>
    <cellStyle name="40% - Accent3 19 55" xfId="25652"/>
    <cellStyle name="40% - Accent3 19 56" xfId="25653"/>
    <cellStyle name="40% - Accent3 19 57" xfId="25654"/>
    <cellStyle name="40% - Accent3 19 58" xfId="25655"/>
    <cellStyle name="40% - Accent3 19 59" xfId="25656"/>
    <cellStyle name="40% - Accent3 19 6" xfId="25657"/>
    <cellStyle name="40% - Accent3 19 60" xfId="25658"/>
    <cellStyle name="40% - Accent3 19 61" xfId="25659"/>
    <cellStyle name="40% - Accent3 19 62" xfId="25660"/>
    <cellStyle name="40% - Accent3 19 63" xfId="25661"/>
    <cellStyle name="40% - Accent3 19 64" xfId="25662"/>
    <cellStyle name="40% - Accent3 19 65" xfId="25663"/>
    <cellStyle name="40% - Accent3 19 66" xfId="25664"/>
    <cellStyle name="40% - Accent3 19 67" xfId="25665"/>
    <cellStyle name="40% - Accent3 19 68" xfId="25666"/>
    <cellStyle name="40% - Accent3 19 69" xfId="25667"/>
    <cellStyle name="40% - Accent3 19 7" xfId="25668"/>
    <cellStyle name="40% - Accent3 19 70" xfId="25669"/>
    <cellStyle name="40% - Accent3 19 71" xfId="25670"/>
    <cellStyle name="40% - Accent3 19 72" xfId="25671"/>
    <cellStyle name="40% - Accent3 19 73" xfId="25672"/>
    <cellStyle name="40% - Accent3 19 74" xfId="25673"/>
    <cellStyle name="40% - Accent3 19 75" xfId="25674"/>
    <cellStyle name="40% - Accent3 19 76" xfId="25675"/>
    <cellStyle name="40% - Accent3 19 77" xfId="25676"/>
    <cellStyle name="40% - Accent3 19 78" xfId="25677"/>
    <cellStyle name="40% - Accent3 19 79" xfId="25678"/>
    <cellStyle name="40% - Accent3 19 8" xfId="25679"/>
    <cellStyle name="40% - Accent3 19 80" xfId="25680"/>
    <cellStyle name="40% - Accent3 19 81" xfId="25681"/>
    <cellStyle name="40% - Accent3 19 82" xfId="25682"/>
    <cellStyle name="40% - Accent3 19 83" xfId="25683"/>
    <cellStyle name="40% - Accent3 19 84" xfId="25684"/>
    <cellStyle name="40% - Accent3 19 85" xfId="25685"/>
    <cellStyle name="40% - Accent3 19 86" xfId="25686"/>
    <cellStyle name="40% - Accent3 19 87" xfId="25687"/>
    <cellStyle name="40% - Accent3 19 88" xfId="25688"/>
    <cellStyle name="40% - Accent3 19 89" xfId="25689"/>
    <cellStyle name="40% - Accent3 19 9" xfId="25690"/>
    <cellStyle name="40% - Accent3 19 90" xfId="25691"/>
    <cellStyle name="40% - Accent3 19 91" xfId="25692"/>
    <cellStyle name="40% - Accent3 19 92" xfId="25693"/>
    <cellStyle name="40% - Accent3 19 93" xfId="25694"/>
    <cellStyle name="40% - Accent3 19 94" xfId="25695"/>
    <cellStyle name="40% - Accent3 19 95" xfId="25696"/>
    <cellStyle name="40% - Accent3 19 96" xfId="25697"/>
    <cellStyle name="40% - Accent3 19 97" xfId="25698"/>
    <cellStyle name="40% - Accent3 19 98" xfId="25699"/>
    <cellStyle name="40% - Accent3 19 99" xfId="25700"/>
    <cellStyle name="40% - Accent3 2" xfId="101"/>
    <cellStyle name="40% - Accent3 2 10" xfId="25701"/>
    <cellStyle name="40% - Accent3 2 100" xfId="25702"/>
    <cellStyle name="40% - Accent3 2 101" xfId="25703"/>
    <cellStyle name="40% - Accent3 2 102" xfId="25704"/>
    <cellStyle name="40% - Accent3 2 103" xfId="25705"/>
    <cellStyle name="40% - Accent3 2 104" xfId="25706"/>
    <cellStyle name="40% - Accent3 2 105" xfId="25707"/>
    <cellStyle name="40% - Accent3 2 106" xfId="25708"/>
    <cellStyle name="40% - Accent3 2 107" xfId="25709"/>
    <cellStyle name="40% - Accent3 2 108" xfId="25710"/>
    <cellStyle name="40% - Accent3 2 109" xfId="25711"/>
    <cellStyle name="40% - Accent3 2 11" xfId="25712"/>
    <cellStyle name="40% - Accent3 2 110" xfId="25713"/>
    <cellStyle name="40% - Accent3 2 111" xfId="25714"/>
    <cellStyle name="40% - Accent3 2 112" xfId="25715"/>
    <cellStyle name="40% - Accent3 2 113" xfId="25716"/>
    <cellStyle name="40% - Accent3 2 114" xfId="25717"/>
    <cellStyle name="40% - Accent3 2 115" xfId="25718"/>
    <cellStyle name="40% - Accent3 2 116" xfId="25719"/>
    <cellStyle name="40% - Accent3 2 117" xfId="25720"/>
    <cellStyle name="40% - Accent3 2 118" xfId="25721"/>
    <cellStyle name="40% - Accent3 2 12" xfId="25722"/>
    <cellStyle name="40% - Accent3 2 13" xfId="25723"/>
    <cellStyle name="40% - Accent3 2 14" xfId="25724"/>
    <cellStyle name="40% - Accent3 2 15" xfId="25725"/>
    <cellStyle name="40% - Accent3 2 16" xfId="25726"/>
    <cellStyle name="40% - Accent3 2 17" xfId="25727"/>
    <cellStyle name="40% - Accent3 2 18" xfId="25728"/>
    <cellStyle name="40% - Accent3 2 19" xfId="25729"/>
    <cellStyle name="40% - Accent3 2 2" xfId="25730"/>
    <cellStyle name="40% - Accent3 2 2 10" xfId="25731"/>
    <cellStyle name="40% - Accent3 2 2 100" xfId="25732"/>
    <cellStyle name="40% - Accent3 2 2 101" xfId="25733"/>
    <cellStyle name="40% - Accent3 2 2 102" xfId="25734"/>
    <cellStyle name="40% - Accent3 2 2 103" xfId="25735"/>
    <cellStyle name="40% - Accent3 2 2 104" xfId="25736"/>
    <cellStyle name="40% - Accent3 2 2 105" xfId="25737"/>
    <cellStyle name="40% - Accent3 2 2 106" xfId="25738"/>
    <cellStyle name="40% - Accent3 2 2 107" xfId="25739"/>
    <cellStyle name="40% - Accent3 2 2 108" xfId="25740"/>
    <cellStyle name="40% - Accent3 2 2 109" xfId="25741"/>
    <cellStyle name="40% - Accent3 2 2 11" xfId="25742"/>
    <cellStyle name="40% - Accent3 2 2 110" xfId="25743"/>
    <cellStyle name="40% - Accent3 2 2 111" xfId="25744"/>
    <cellStyle name="40% - Accent3 2 2 112" xfId="25745"/>
    <cellStyle name="40% - Accent3 2 2 113" xfId="25746"/>
    <cellStyle name="40% - Accent3 2 2 114" xfId="25747"/>
    <cellStyle name="40% - Accent3 2 2 115" xfId="25748"/>
    <cellStyle name="40% - Accent3 2 2 12" xfId="25749"/>
    <cellStyle name="40% - Accent3 2 2 13" xfId="25750"/>
    <cellStyle name="40% - Accent3 2 2 14" xfId="25751"/>
    <cellStyle name="40% - Accent3 2 2 15" xfId="25752"/>
    <cellStyle name="40% - Accent3 2 2 16" xfId="25753"/>
    <cellStyle name="40% - Accent3 2 2 17" xfId="25754"/>
    <cellStyle name="40% - Accent3 2 2 18" xfId="25755"/>
    <cellStyle name="40% - Accent3 2 2 19" xfId="25756"/>
    <cellStyle name="40% - Accent3 2 2 2" xfId="25757"/>
    <cellStyle name="40% - Accent3 2 2 20" xfId="25758"/>
    <cellStyle name="40% - Accent3 2 2 21" xfId="25759"/>
    <cellStyle name="40% - Accent3 2 2 22" xfId="25760"/>
    <cellStyle name="40% - Accent3 2 2 23" xfId="25761"/>
    <cellStyle name="40% - Accent3 2 2 24" xfId="25762"/>
    <cellStyle name="40% - Accent3 2 2 25" xfId="25763"/>
    <cellStyle name="40% - Accent3 2 2 26" xfId="25764"/>
    <cellStyle name="40% - Accent3 2 2 27" xfId="25765"/>
    <cellStyle name="40% - Accent3 2 2 28" xfId="25766"/>
    <cellStyle name="40% - Accent3 2 2 29" xfId="25767"/>
    <cellStyle name="40% - Accent3 2 2 3" xfId="25768"/>
    <cellStyle name="40% - Accent3 2 2 30" xfId="25769"/>
    <cellStyle name="40% - Accent3 2 2 31" xfId="25770"/>
    <cellStyle name="40% - Accent3 2 2 32" xfId="25771"/>
    <cellStyle name="40% - Accent3 2 2 33" xfId="25772"/>
    <cellStyle name="40% - Accent3 2 2 34" xfId="25773"/>
    <cellStyle name="40% - Accent3 2 2 35" xfId="25774"/>
    <cellStyle name="40% - Accent3 2 2 36" xfId="25775"/>
    <cellStyle name="40% - Accent3 2 2 37" xfId="25776"/>
    <cellStyle name="40% - Accent3 2 2 38" xfId="25777"/>
    <cellStyle name="40% - Accent3 2 2 39" xfId="25778"/>
    <cellStyle name="40% - Accent3 2 2 4" xfId="25779"/>
    <cellStyle name="40% - Accent3 2 2 40" xfId="25780"/>
    <cellStyle name="40% - Accent3 2 2 41" xfId="25781"/>
    <cellStyle name="40% - Accent3 2 2 42" xfId="25782"/>
    <cellStyle name="40% - Accent3 2 2 43" xfId="25783"/>
    <cellStyle name="40% - Accent3 2 2 44" xfId="25784"/>
    <cellStyle name="40% - Accent3 2 2 45" xfId="25785"/>
    <cellStyle name="40% - Accent3 2 2 46" xfId="25786"/>
    <cellStyle name="40% - Accent3 2 2 47" xfId="25787"/>
    <cellStyle name="40% - Accent3 2 2 48" xfId="25788"/>
    <cellStyle name="40% - Accent3 2 2 49" xfId="25789"/>
    <cellStyle name="40% - Accent3 2 2 5" xfId="25790"/>
    <cellStyle name="40% - Accent3 2 2 50" xfId="25791"/>
    <cellStyle name="40% - Accent3 2 2 51" xfId="25792"/>
    <cellStyle name="40% - Accent3 2 2 52" xfId="25793"/>
    <cellStyle name="40% - Accent3 2 2 53" xfId="25794"/>
    <cellStyle name="40% - Accent3 2 2 54" xfId="25795"/>
    <cellStyle name="40% - Accent3 2 2 55" xfId="25796"/>
    <cellStyle name="40% - Accent3 2 2 56" xfId="25797"/>
    <cellStyle name="40% - Accent3 2 2 57" xfId="25798"/>
    <cellStyle name="40% - Accent3 2 2 58" xfId="25799"/>
    <cellStyle name="40% - Accent3 2 2 59" xfId="25800"/>
    <cellStyle name="40% - Accent3 2 2 6" xfId="25801"/>
    <cellStyle name="40% - Accent3 2 2 60" xfId="25802"/>
    <cellStyle name="40% - Accent3 2 2 61" xfId="25803"/>
    <cellStyle name="40% - Accent3 2 2 62" xfId="25804"/>
    <cellStyle name="40% - Accent3 2 2 63" xfId="25805"/>
    <cellStyle name="40% - Accent3 2 2 64" xfId="25806"/>
    <cellStyle name="40% - Accent3 2 2 65" xfId="25807"/>
    <cellStyle name="40% - Accent3 2 2 66" xfId="25808"/>
    <cellStyle name="40% - Accent3 2 2 67" xfId="25809"/>
    <cellStyle name="40% - Accent3 2 2 68" xfId="25810"/>
    <cellStyle name="40% - Accent3 2 2 69" xfId="25811"/>
    <cellStyle name="40% - Accent3 2 2 7" xfId="25812"/>
    <cellStyle name="40% - Accent3 2 2 70" xfId="25813"/>
    <cellStyle name="40% - Accent3 2 2 71" xfId="25814"/>
    <cellStyle name="40% - Accent3 2 2 72" xfId="25815"/>
    <cellStyle name="40% - Accent3 2 2 73" xfId="25816"/>
    <cellStyle name="40% - Accent3 2 2 74" xfId="25817"/>
    <cellStyle name="40% - Accent3 2 2 75" xfId="25818"/>
    <cellStyle name="40% - Accent3 2 2 76" xfId="25819"/>
    <cellStyle name="40% - Accent3 2 2 77" xfId="25820"/>
    <cellStyle name="40% - Accent3 2 2 78" xfId="25821"/>
    <cellStyle name="40% - Accent3 2 2 79" xfId="25822"/>
    <cellStyle name="40% - Accent3 2 2 8" xfId="25823"/>
    <cellStyle name="40% - Accent3 2 2 80" xfId="25824"/>
    <cellStyle name="40% - Accent3 2 2 81" xfId="25825"/>
    <cellStyle name="40% - Accent3 2 2 82" xfId="25826"/>
    <cellStyle name="40% - Accent3 2 2 83" xfId="25827"/>
    <cellStyle name="40% - Accent3 2 2 84" xfId="25828"/>
    <cellStyle name="40% - Accent3 2 2 85" xfId="25829"/>
    <cellStyle name="40% - Accent3 2 2 86" xfId="25830"/>
    <cellStyle name="40% - Accent3 2 2 87" xfId="25831"/>
    <cellStyle name="40% - Accent3 2 2 88" xfId="25832"/>
    <cellStyle name="40% - Accent3 2 2 89" xfId="25833"/>
    <cellStyle name="40% - Accent3 2 2 9" xfId="25834"/>
    <cellStyle name="40% - Accent3 2 2 90" xfId="25835"/>
    <cellStyle name="40% - Accent3 2 2 91" xfId="25836"/>
    <cellStyle name="40% - Accent3 2 2 92" xfId="25837"/>
    <cellStyle name="40% - Accent3 2 2 93" xfId="25838"/>
    <cellStyle name="40% - Accent3 2 2 94" xfId="25839"/>
    <cellStyle name="40% - Accent3 2 2 95" xfId="25840"/>
    <cellStyle name="40% - Accent3 2 2 96" xfId="25841"/>
    <cellStyle name="40% - Accent3 2 2 97" xfId="25842"/>
    <cellStyle name="40% - Accent3 2 2 98" xfId="25843"/>
    <cellStyle name="40% - Accent3 2 2 99" xfId="25844"/>
    <cellStyle name="40% - Accent3 2 20" xfId="25845"/>
    <cellStyle name="40% - Accent3 2 21" xfId="25846"/>
    <cellStyle name="40% - Accent3 2 22" xfId="25847"/>
    <cellStyle name="40% - Accent3 2 23" xfId="25848"/>
    <cellStyle name="40% - Accent3 2 24" xfId="25849"/>
    <cellStyle name="40% - Accent3 2 25" xfId="25850"/>
    <cellStyle name="40% - Accent3 2 26" xfId="25851"/>
    <cellStyle name="40% - Accent3 2 27" xfId="25852"/>
    <cellStyle name="40% - Accent3 2 28" xfId="25853"/>
    <cellStyle name="40% - Accent3 2 29" xfId="25854"/>
    <cellStyle name="40% - Accent3 2 3" xfId="25855"/>
    <cellStyle name="40% - Accent3 2 3 10" xfId="25856"/>
    <cellStyle name="40% - Accent3 2 3 100" xfId="25857"/>
    <cellStyle name="40% - Accent3 2 3 101" xfId="25858"/>
    <cellStyle name="40% - Accent3 2 3 102" xfId="25859"/>
    <cellStyle name="40% - Accent3 2 3 103" xfId="25860"/>
    <cellStyle name="40% - Accent3 2 3 104" xfId="25861"/>
    <cellStyle name="40% - Accent3 2 3 105" xfId="25862"/>
    <cellStyle name="40% - Accent3 2 3 106" xfId="25863"/>
    <cellStyle name="40% - Accent3 2 3 107" xfId="25864"/>
    <cellStyle name="40% - Accent3 2 3 108" xfId="25865"/>
    <cellStyle name="40% - Accent3 2 3 109" xfId="25866"/>
    <cellStyle name="40% - Accent3 2 3 11" xfId="25867"/>
    <cellStyle name="40% - Accent3 2 3 110" xfId="25868"/>
    <cellStyle name="40% - Accent3 2 3 111" xfId="25869"/>
    <cellStyle name="40% - Accent3 2 3 112" xfId="25870"/>
    <cellStyle name="40% - Accent3 2 3 113" xfId="25871"/>
    <cellStyle name="40% - Accent3 2 3 114" xfId="25872"/>
    <cellStyle name="40% - Accent3 2 3 115" xfId="25873"/>
    <cellStyle name="40% - Accent3 2 3 12" xfId="25874"/>
    <cellStyle name="40% - Accent3 2 3 13" xfId="25875"/>
    <cellStyle name="40% - Accent3 2 3 14" xfId="25876"/>
    <cellStyle name="40% - Accent3 2 3 15" xfId="25877"/>
    <cellStyle name="40% - Accent3 2 3 16" xfId="25878"/>
    <cellStyle name="40% - Accent3 2 3 17" xfId="25879"/>
    <cellStyle name="40% - Accent3 2 3 18" xfId="25880"/>
    <cellStyle name="40% - Accent3 2 3 19" xfId="25881"/>
    <cellStyle name="40% - Accent3 2 3 2" xfId="25882"/>
    <cellStyle name="40% - Accent3 2 3 20" xfId="25883"/>
    <cellStyle name="40% - Accent3 2 3 21" xfId="25884"/>
    <cellStyle name="40% - Accent3 2 3 22" xfId="25885"/>
    <cellStyle name="40% - Accent3 2 3 23" xfId="25886"/>
    <cellStyle name="40% - Accent3 2 3 24" xfId="25887"/>
    <cellStyle name="40% - Accent3 2 3 25" xfId="25888"/>
    <cellStyle name="40% - Accent3 2 3 26" xfId="25889"/>
    <cellStyle name="40% - Accent3 2 3 27" xfId="25890"/>
    <cellStyle name="40% - Accent3 2 3 28" xfId="25891"/>
    <cellStyle name="40% - Accent3 2 3 29" xfId="25892"/>
    <cellStyle name="40% - Accent3 2 3 3" xfId="25893"/>
    <cellStyle name="40% - Accent3 2 3 30" xfId="25894"/>
    <cellStyle name="40% - Accent3 2 3 31" xfId="25895"/>
    <cellStyle name="40% - Accent3 2 3 32" xfId="25896"/>
    <cellStyle name="40% - Accent3 2 3 33" xfId="25897"/>
    <cellStyle name="40% - Accent3 2 3 34" xfId="25898"/>
    <cellStyle name="40% - Accent3 2 3 35" xfId="25899"/>
    <cellStyle name="40% - Accent3 2 3 36" xfId="25900"/>
    <cellStyle name="40% - Accent3 2 3 37" xfId="25901"/>
    <cellStyle name="40% - Accent3 2 3 38" xfId="25902"/>
    <cellStyle name="40% - Accent3 2 3 39" xfId="25903"/>
    <cellStyle name="40% - Accent3 2 3 4" xfId="25904"/>
    <cellStyle name="40% - Accent3 2 3 40" xfId="25905"/>
    <cellStyle name="40% - Accent3 2 3 41" xfId="25906"/>
    <cellStyle name="40% - Accent3 2 3 42" xfId="25907"/>
    <cellStyle name="40% - Accent3 2 3 43" xfId="25908"/>
    <cellStyle name="40% - Accent3 2 3 44" xfId="25909"/>
    <cellStyle name="40% - Accent3 2 3 45" xfId="25910"/>
    <cellStyle name="40% - Accent3 2 3 46" xfId="25911"/>
    <cellStyle name="40% - Accent3 2 3 47" xfId="25912"/>
    <cellStyle name="40% - Accent3 2 3 48" xfId="25913"/>
    <cellStyle name="40% - Accent3 2 3 49" xfId="25914"/>
    <cellStyle name="40% - Accent3 2 3 5" xfId="25915"/>
    <cellStyle name="40% - Accent3 2 3 50" xfId="25916"/>
    <cellStyle name="40% - Accent3 2 3 51" xfId="25917"/>
    <cellStyle name="40% - Accent3 2 3 52" xfId="25918"/>
    <cellStyle name="40% - Accent3 2 3 53" xfId="25919"/>
    <cellStyle name="40% - Accent3 2 3 54" xfId="25920"/>
    <cellStyle name="40% - Accent3 2 3 55" xfId="25921"/>
    <cellStyle name="40% - Accent3 2 3 56" xfId="25922"/>
    <cellStyle name="40% - Accent3 2 3 57" xfId="25923"/>
    <cellStyle name="40% - Accent3 2 3 58" xfId="25924"/>
    <cellStyle name="40% - Accent3 2 3 59" xfId="25925"/>
    <cellStyle name="40% - Accent3 2 3 6" xfId="25926"/>
    <cellStyle name="40% - Accent3 2 3 60" xfId="25927"/>
    <cellStyle name="40% - Accent3 2 3 61" xfId="25928"/>
    <cellStyle name="40% - Accent3 2 3 62" xfId="25929"/>
    <cellStyle name="40% - Accent3 2 3 63" xfId="25930"/>
    <cellStyle name="40% - Accent3 2 3 64" xfId="25931"/>
    <cellStyle name="40% - Accent3 2 3 65" xfId="25932"/>
    <cellStyle name="40% - Accent3 2 3 66" xfId="25933"/>
    <cellStyle name="40% - Accent3 2 3 67" xfId="25934"/>
    <cellStyle name="40% - Accent3 2 3 68" xfId="25935"/>
    <cellStyle name="40% - Accent3 2 3 69" xfId="25936"/>
    <cellStyle name="40% - Accent3 2 3 7" xfId="25937"/>
    <cellStyle name="40% - Accent3 2 3 70" xfId="25938"/>
    <cellStyle name="40% - Accent3 2 3 71" xfId="25939"/>
    <cellStyle name="40% - Accent3 2 3 72" xfId="25940"/>
    <cellStyle name="40% - Accent3 2 3 73" xfId="25941"/>
    <cellStyle name="40% - Accent3 2 3 74" xfId="25942"/>
    <cellStyle name="40% - Accent3 2 3 75" xfId="25943"/>
    <cellStyle name="40% - Accent3 2 3 76" xfId="25944"/>
    <cellStyle name="40% - Accent3 2 3 77" xfId="25945"/>
    <cellStyle name="40% - Accent3 2 3 78" xfId="25946"/>
    <cellStyle name="40% - Accent3 2 3 79" xfId="25947"/>
    <cellStyle name="40% - Accent3 2 3 8" xfId="25948"/>
    <cellStyle name="40% - Accent3 2 3 80" xfId="25949"/>
    <cellStyle name="40% - Accent3 2 3 81" xfId="25950"/>
    <cellStyle name="40% - Accent3 2 3 82" xfId="25951"/>
    <cellStyle name="40% - Accent3 2 3 83" xfId="25952"/>
    <cellStyle name="40% - Accent3 2 3 84" xfId="25953"/>
    <cellStyle name="40% - Accent3 2 3 85" xfId="25954"/>
    <cellStyle name="40% - Accent3 2 3 86" xfId="25955"/>
    <cellStyle name="40% - Accent3 2 3 87" xfId="25956"/>
    <cellStyle name="40% - Accent3 2 3 88" xfId="25957"/>
    <cellStyle name="40% - Accent3 2 3 89" xfId="25958"/>
    <cellStyle name="40% - Accent3 2 3 9" xfId="25959"/>
    <cellStyle name="40% - Accent3 2 3 90" xfId="25960"/>
    <cellStyle name="40% - Accent3 2 3 91" xfId="25961"/>
    <cellStyle name="40% - Accent3 2 3 92" xfId="25962"/>
    <cellStyle name="40% - Accent3 2 3 93" xfId="25963"/>
    <cellStyle name="40% - Accent3 2 3 94" xfId="25964"/>
    <cellStyle name="40% - Accent3 2 3 95" xfId="25965"/>
    <cellStyle name="40% - Accent3 2 3 96" xfId="25966"/>
    <cellStyle name="40% - Accent3 2 3 97" xfId="25967"/>
    <cellStyle name="40% - Accent3 2 3 98" xfId="25968"/>
    <cellStyle name="40% - Accent3 2 3 99" xfId="25969"/>
    <cellStyle name="40% - Accent3 2 30" xfId="25970"/>
    <cellStyle name="40% - Accent3 2 31" xfId="25971"/>
    <cellStyle name="40% - Accent3 2 32" xfId="25972"/>
    <cellStyle name="40% - Accent3 2 33" xfId="25973"/>
    <cellStyle name="40% - Accent3 2 34" xfId="25974"/>
    <cellStyle name="40% - Accent3 2 35" xfId="25975"/>
    <cellStyle name="40% - Accent3 2 36" xfId="25976"/>
    <cellStyle name="40% - Accent3 2 37" xfId="25977"/>
    <cellStyle name="40% - Accent3 2 38" xfId="25978"/>
    <cellStyle name="40% - Accent3 2 39" xfId="25979"/>
    <cellStyle name="40% - Accent3 2 4" xfId="25980"/>
    <cellStyle name="40% - Accent3 2 4 10" xfId="25981"/>
    <cellStyle name="40% - Accent3 2 4 100" xfId="25982"/>
    <cellStyle name="40% - Accent3 2 4 101" xfId="25983"/>
    <cellStyle name="40% - Accent3 2 4 102" xfId="25984"/>
    <cellStyle name="40% - Accent3 2 4 103" xfId="25985"/>
    <cellStyle name="40% - Accent3 2 4 104" xfId="25986"/>
    <cellStyle name="40% - Accent3 2 4 105" xfId="25987"/>
    <cellStyle name="40% - Accent3 2 4 106" xfId="25988"/>
    <cellStyle name="40% - Accent3 2 4 107" xfId="25989"/>
    <cellStyle name="40% - Accent3 2 4 108" xfId="25990"/>
    <cellStyle name="40% - Accent3 2 4 109" xfId="25991"/>
    <cellStyle name="40% - Accent3 2 4 11" xfId="25992"/>
    <cellStyle name="40% - Accent3 2 4 110" xfId="25993"/>
    <cellStyle name="40% - Accent3 2 4 111" xfId="25994"/>
    <cellStyle name="40% - Accent3 2 4 112" xfId="25995"/>
    <cellStyle name="40% - Accent3 2 4 113" xfId="25996"/>
    <cellStyle name="40% - Accent3 2 4 114" xfId="25997"/>
    <cellStyle name="40% - Accent3 2 4 115" xfId="25998"/>
    <cellStyle name="40% - Accent3 2 4 12" xfId="25999"/>
    <cellStyle name="40% - Accent3 2 4 13" xfId="26000"/>
    <cellStyle name="40% - Accent3 2 4 14" xfId="26001"/>
    <cellStyle name="40% - Accent3 2 4 15" xfId="26002"/>
    <cellStyle name="40% - Accent3 2 4 16" xfId="26003"/>
    <cellStyle name="40% - Accent3 2 4 17" xfId="26004"/>
    <cellStyle name="40% - Accent3 2 4 18" xfId="26005"/>
    <cellStyle name="40% - Accent3 2 4 19" xfId="26006"/>
    <cellStyle name="40% - Accent3 2 4 2" xfId="26007"/>
    <cellStyle name="40% - Accent3 2 4 20" xfId="26008"/>
    <cellStyle name="40% - Accent3 2 4 21" xfId="26009"/>
    <cellStyle name="40% - Accent3 2 4 22" xfId="26010"/>
    <cellStyle name="40% - Accent3 2 4 23" xfId="26011"/>
    <cellStyle name="40% - Accent3 2 4 24" xfId="26012"/>
    <cellStyle name="40% - Accent3 2 4 25" xfId="26013"/>
    <cellStyle name="40% - Accent3 2 4 26" xfId="26014"/>
    <cellStyle name="40% - Accent3 2 4 27" xfId="26015"/>
    <cellStyle name="40% - Accent3 2 4 28" xfId="26016"/>
    <cellStyle name="40% - Accent3 2 4 29" xfId="26017"/>
    <cellStyle name="40% - Accent3 2 4 3" xfId="26018"/>
    <cellStyle name="40% - Accent3 2 4 30" xfId="26019"/>
    <cellStyle name="40% - Accent3 2 4 31" xfId="26020"/>
    <cellStyle name="40% - Accent3 2 4 32" xfId="26021"/>
    <cellStyle name="40% - Accent3 2 4 33" xfId="26022"/>
    <cellStyle name="40% - Accent3 2 4 34" xfId="26023"/>
    <cellStyle name="40% - Accent3 2 4 35" xfId="26024"/>
    <cellStyle name="40% - Accent3 2 4 36" xfId="26025"/>
    <cellStyle name="40% - Accent3 2 4 37" xfId="26026"/>
    <cellStyle name="40% - Accent3 2 4 38" xfId="26027"/>
    <cellStyle name="40% - Accent3 2 4 39" xfId="26028"/>
    <cellStyle name="40% - Accent3 2 4 4" xfId="26029"/>
    <cellStyle name="40% - Accent3 2 4 40" xfId="26030"/>
    <cellStyle name="40% - Accent3 2 4 41" xfId="26031"/>
    <cellStyle name="40% - Accent3 2 4 42" xfId="26032"/>
    <cellStyle name="40% - Accent3 2 4 43" xfId="26033"/>
    <cellStyle name="40% - Accent3 2 4 44" xfId="26034"/>
    <cellStyle name="40% - Accent3 2 4 45" xfId="26035"/>
    <cellStyle name="40% - Accent3 2 4 46" xfId="26036"/>
    <cellStyle name="40% - Accent3 2 4 47" xfId="26037"/>
    <cellStyle name="40% - Accent3 2 4 48" xfId="26038"/>
    <cellStyle name="40% - Accent3 2 4 49" xfId="26039"/>
    <cellStyle name="40% - Accent3 2 4 5" xfId="26040"/>
    <cellStyle name="40% - Accent3 2 4 50" xfId="26041"/>
    <cellStyle name="40% - Accent3 2 4 51" xfId="26042"/>
    <cellStyle name="40% - Accent3 2 4 52" xfId="26043"/>
    <cellStyle name="40% - Accent3 2 4 53" xfId="26044"/>
    <cellStyle name="40% - Accent3 2 4 54" xfId="26045"/>
    <cellStyle name="40% - Accent3 2 4 55" xfId="26046"/>
    <cellStyle name="40% - Accent3 2 4 56" xfId="26047"/>
    <cellStyle name="40% - Accent3 2 4 57" xfId="26048"/>
    <cellStyle name="40% - Accent3 2 4 58" xfId="26049"/>
    <cellStyle name="40% - Accent3 2 4 59" xfId="26050"/>
    <cellStyle name="40% - Accent3 2 4 6" xfId="26051"/>
    <cellStyle name="40% - Accent3 2 4 60" xfId="26052"/>
    <cellStyle name="40% - Accent3 2 4 61" xfId="26053"/>
    <cellStyle name="40% - Accent3 2 4 62" xfId="26054"/>
    <cellStyle name="40% - Accent3 2 4 63" xfId="26055"/>
    <cellStyle name="40% - Accent3 2 4 64" xfId="26056"/>
    <cellStyle name="40% - Accent3 2 4 65" xfId="26057"/>
    <cellStyle name="40% - Accent3 2 4 66" xfId="26058"/>
    <cellStyle name="40% - Accent3 2 4 67" xfId="26059"/>
    <cellStyle name="40% - Accent3 2 4 68" xfId="26060"/>
    <cellStyle name="40% - Accent3 2 4 69" xfId="26061"/>
    <cellStyle name="40% - Accent3 2 4 7" xfId="26062"/>
    <cellStyle name="40% - Accent3 2 4 70" xfId="26063"/>
    <cellStyle name="40% - Accent3 2 4 71" xfId="26064"/>
    <cellStyle name="40% - Accent3 2 4 72" xfId="26065"/>
    <cellStyle name="40% - Accent3 2 4 73" xfId="26066"/>
    <cellStyle name="40% - Accent3 2 4 74" xfId="26067"/>
    <cellStyle name="40% - Accent3 2 4 75" xfId="26068"/>
    <cellStyle name="40% - Accent3 2 4 76" xfId="26069"/>
    <cellStyle name="40% - Accent3 2 4 77" xfId="26070"/>
    <cellStyle name="40% - Accent3 2 4 78" xfId="26071"/>
    <cellStyle name="40% - Accent3 2 4 79" xfId="26072"/>
    <cellStyle name="40% - Accent3 2 4 8" xfId="26073"/>
    <cellStyle name="40% - Accent3 2 4 80" xfId="26074"/>
    <cellStyle name="40% - Accent3 2 4 81" xfId="26075"/>
    <cellStyle name="40% - Accent3 2 4 82" xfId="26076"/>
    <cellStyle name="40% - Accent3 2 4 83" xfId="26077"/>
    <cellStyle name="40% - Accent3 2 4 84" xfId="26078"/>
    <cellStyle name="40% - Accent3 2 4 85" xfId="26079"/>
    <cellStyle name="40% - Accent3 2 4 86" xfId="26080"/>
    <cellStyle name="40% - Accent3 2 4 87" xfId="26081"/>
    <cellStyle name="40% - Accent3 2 4 88" xfId="26082"/>
    <cellStyle name="40% - Accent3 2 4 89" xfId="26083"/>
    <cellStyle name="40% - Accent3 2 4 9" xfId="26084"/>
    <cellStyle name="40% - Accent3 2 4 90" xfId="26085"/>
    <cellStyle name="40% - Accent3 2 4 91" xfId="26086"/>
    <cellStyle name="40% - Accent3 2 4 92" xfId="26087"/>
    <cellStyle name="40% - Accent3 2 4 93" xfId="26088"/>
    <cellStyle name="40% - Accent3 2 4 94" xfId="26089"/>
    <cellStyle name="40% - Accent3 2 4 95" xfId="26090"/>
    <cellStyle name="40% - Accent3 2 4 96" xfId="26091"/>
    <cellStyle name="40% - Accent3 2 4 97" xfId="26092"/>
    <cellStyle name="40% - Accent3 2 4 98" xfId="26093"/>
    <cellStyle name="40% - Accent3 2 4 99" xfId="26094"/>
    <cellStyle name="40% - Accent3 2 40" xfId="26095"/>
    <cellStyle name="40% - Accent3 2 41" xfId="26096"/>
    <cellStyle name="40% - Accent3 2 42" xfId="26097"/>
    <cellStyle name="40% - Accent3 2 43" xfId="26098"/>
    <cellStyle name="40% - Accent3 2 44" xfId="26099"/>
    <cellStyle name="40% - Accent3 2 45" xfId="26100"/>
    <cellStyle name="40% - Accent3 2 46" xfId="26101"/>
    <cellStyle name="40% - Accent3 2 47" xfId="26102"/>
    <cellStyle name="40% - Accent3 2 48" xfId="26103"/>
    <cellStyle name="40% - Accent3 2 49" xfId="26104"/>
    <cellStyle name="40% - Accent3 2 5" xfId="26105"/>
    <cellStyle name="40% - Accent3 2 50" xfId="26106"/>
    <cellStyle name="40% - Accent3 2 51" xfId="26107"/>
    <cellStyle name="40% - Accent3 2 52" xfId="26108"/>
    <cellStyle name="40% - Accent3 2 53" xfId="26109"/>
    <cellStyle name="40% - Accent3 2 54" xfId="26110"/>
    <cellStyle name="40% - Accent3 2 55" xfId="26111"/>
    <cellStyle name="40% - Accent3 2 56" xfId="26112"/>
    <cellStyle name="40% - Accent3 2 57" xfId="26113"/>
    <cellStyle name="40% - Accent3 2 58" xfId="26114"/>
    <cellStyle name="40% - Accent3 2 59" xfId="26115"/>
    <cellStyle name="40% - Accent3 2 6" xfId="26116"/>
    <cellStyle name="40% - Accent3 2 60" xfId="26117"/>
    <cellStyle name="40% - Accent3 2 61" xfId="26118"/>
    <cellStyle name="40% - Accent3 2 62" xfId="26119"/>
    <cellStyle name="40% - Accent3 2 63" xfId="26120"/>
    <cellStyle name="40% - Accent3 2 64" xfId="26121"/>
    <cellStyle name="40% - Accent3 2 65" xfId="26122"/>
    <cellStyle name="40% - Accent3 2 66" xfId="26123"/>
    <cellStyle name="40% - Accent3 2 67" xfId="26124"/>
    <cellStyle name="40% - Accent3 2 68" xfId="26125"/>
    <cellStyle name="40% - Accent3 2 69" xfId="26126"/>
    <cellStyle name="40% - Accent3 2 7" xfId="26127"/>
    <cellStyle name="40% - Accent3 2 70" xfId="26128"/>
    <cellStyle name="40% - Accent3 2 71" xfId="26129"/>
    <cellStyle name="40% - Accent3 2 72" xfId="26130"/>
    <cellStyle name="40% - Accent3 2 73" xfId="26131"/>
    <cellStyle name="40% - Accent3 2 74" xfId="26132"/>
    <cellStyle name="40% - Accent3 2 75" xfId="26133"/>
    <cellStyle name="40% - Accent3 2 76" xfId="26134"/>
    <cellStyle name="40% - Accent3 2 77" xfId="26135"/>
    <cellStyle name="40% - Accent3 2 78" xfId="26136"/>
    <cellStyle name="40% - Accent3 2 79" xfId="26137"/>
    <cellStyle name="40% - Accent3 2 8" xfId="26138"/>
    <cellStyle name="40% - Accent3 2 80" xfId="26139"/>
    <cellStyle name="40% - Accent3 2 81" xfId="26140"/>
    <cellStyle name="40% - Accent3 2 82" xfId="26141"/>
    <cellStyle name="40% - Accent3 2 83" xfId="26142"/>
    <cellStyle name="40% - Accent3 2 84" xfId="26143"/>
    <cellStyle name="40% - Accent3 2 85" xfId="26144"/>
    <cellStyle name="40% - Accent3 2 86" xfId="26145"/>
    <cellStyle name="40% - Accent3 2 87" xfId="26146"/>
    <cellStyle name="40% - Accent3 2 88" xfId="26147"/>
    <cellStyle name="40% - Accent3 2 89" xfId="26148"/>
    <cellStyle name="40% - Accent3 2 9" xfId="26149"/>
    <cellStyle name="40% - Accent3 2 90" xfId="26150"/>
    <cellStyle name="40% - Accent3 2 91" xfId="26151"/>
    <cellStyle name="40% - Accent3 2 92" xfId="26152"/>
    <cellStyle name="40% - Accent3 2 93" xfId="26153"/>
    <cellStyle name="40% - Accent3 2 94" xfId="26154"/>
    <cellStyle name="40% - Accent3 2 95" xfId="26155"/>
    <cellStyle name="40% - Accent3 2 96" xfId="26156"/>
    <cellStyle name="40% - Accent3 2 97" xfId="26157"/>
    <cellStyle name="40% - Accent3 2 98" xfId="26158"/>
    <cellStyle name="40% - Accent3 2 99" xfId="26159"/>
    <cellStyle name="40% - Accent3 20" xfId="26160"/>
    <cellStyle name="40% - Accent3 20 10" xfId="26161"/>
    <cellStyle name="40% - Accent3 20 100" xfId="26162"/>
    <cellStyle name="40% - Accent3 20 101" xfId="26163"/>
    <cellStyle name="40% - Accent3 20 102" xfId="26164"/>
    <cellStyle name="40% - Accent3 20 103" xfId="26165"/>
    <cellStyle name="40% - Accent3 20 104" xfId="26166"/>
    <cellStyle name="40% - Accent3 20 105" xfId="26167"/>
    <cellStyle name="40% - Accent3 20 106" xfId="26168"/>
    <cellStyle name="40% - Accent3 20 107" xfId="26169"/>
    <cellStyle name="40% - Accent3 20 108" xfId="26170"/>
    <cellStyle name="40% - Accent3 20 109" xfId="26171"/>
    <cellStyle name="40% - Accent3 20 11" xfId="26172"/>
    <cellStyle name="40% - Accent3 20 110" xfId="26173"/>
    <cellStyle name="40% - Accent3 20 111" xfId="26174"/>
    <cellStyle name="40% - Accent3 20 112" xfId="26175"/>
    <cellStyle name="40% - Accent3 20 113" xfId="26176"/>
    <cellStyle name="40% - Accent3 20 114" xfId="26177"/>
    <cellStyle name="40% - Accent3 20 115" xfId="26178"/>
    <cellStyle name="40% - Accent3 20 12" xfId="26179"/>
    <cellStyle name="40% - Accent3 20 13" xfId="26180"/>
    <cellStyle name="40% - Accent3 20 14" xfId="26181"/>
    <cellStyle name="40% - Accent3 20 15" xfId="26182"/>
    <cellStyle name="40% - Accent3 20 16" xfId="26183"/>
    <cellStyle name="40% - Accent3 20 17" xfId="26184"/>
    <cellStyle name="40% - Accent3 20 18" xfId="26185"/>
    <cellStyle name="40% - Accent3 20 19" xfId="26186"/>
    <cellStyle name="40% - Accent3 20 2" xfId="26187"/>
    <cellStyle name="40% - Accent3 20 20" xfId="26188"/>
    <cellStyle name="40% - Accent3 20 21" xfId="26189"/>
    <cellStyle name="40% - Accent3 20 22" xfId="26190"/>
    <cellStyle name="40% - Accent3 20 23" xfId="26191"/>
    <cellStyle name="40% - Accent3 20 24" xfId="26192"/>
    <cellStyle name="40% - Accent3 20 25" xfId="26193"/>
    <cellStyle name="40% - Accent3 20 26" xfId="26194"/>
    <cellStyle name="40% - Accent3 20 27" xfId="26195"/>
    <cellStyle name="40% - Accent3 20 28" xfId="26196"/>
    <cellStyle name="40% - Accent3 20 29" xfId="26197"/>
    <cellStyle name="40% - Accent3 20 3" xfId="26198"/>
    <cellStyle name="40% - Accent3 20 30" xfId="26199"/>
    <cellStyle name="40% - Accent3 20 31" xfId="26200"/>
    <cellStyle name="40% - Accent3 20 32" xfId="26201"/>
    <cellStyle name="40% - Accent3 20 33" xfId="26202"/>
    <cellStyle name="40% - Accent3 20 34" xfId="26203"/>
    <cellStyle name="40% - Accent3 20 35" xfId="26204"/>
    <cellStyle name="40% - Accent3 20 36" xfId="26205"/>
    <cellStyle name="40% - Accent3 20 37" xfId="26206"/>
    <cellStyle name="40% - Accent3 20 38" xfId="26207"/>
    <cellStyle name="40% - Accent3 20 39" xfId="26208"/>
    <cellStyle name="40% - Accent3 20 4" xfId="26209"/>
    <cellStyle name="40% - Accent3 20 40" xfId="26210"/>
    <cellStyle name="40% - Accent3 20 41" xfId="26211"/>
    <cellStyle name="40% - Accent3 20 42" xfId="26212"/>
    <cellStyle name="40% - Accent3 20 43" xfId="26213"/>
    <cellStyle name="40% - Accent3 20 44" xfId="26214"/>
    <cellStyle name="40% - Accent3 20 45" xfId="26215"/>
    <cellStyle name="40% - Accent3 20 46" xfId="26216"/>
    <cellStyle name="40% - Accent3 20 47" xfId="26217"/>
    <cellStyle name="40% - Accent3 20 48" xfId="26218"/>
    <cellStyle name="40% - Accent3 20 49" xfId="26219"/>
    <cellStyle name="40% - Accent3 20 5" xfId="26220"/>
    <cellStyle name="40% - Accent3 20 50" xfId="26221"/>
    <cellStyle name="40% - Accent3 20 51" xfId="26222"/>
    <cellStyle name="40% - Accent3 20 52" xfId="26223"/>
    <cellStyle name="40% - Accent3 20 53" xfId="26224"/>
    <cellStyle name="40% - Accent3 20 54" xfId="26225"/>
    <cellStyle name="40% - Accent3 20 55" xfId="26226"/>
    <cellStyle name="40% - Accent3 20 56" xfId="26227"/>
    <cellStyle name="40% - Accent3 20 57" xfId="26228"/>
    <cellStyle name="40% - Accent3 20 58" xfId="26229"/>
    <cellStyle name="40% - Accent3 20 59" xfId="26230"/>
    <cellStyle name="40% - Accent3 20 6" xfId="26231"/>
    <cellStyle name="40% - Accent3 20 60" xfId="26232"/>
    <cellStyle name="40% - Accent3 20 61" xfId="26233"/>
    <cellStyle name="40% - Accent3 20 62" xfId="26234"/>
    <cellStyle name="40% - Accent3 20 63" xfId="26235"/>
    <cellStyle name="40% - Accent3 20 64" xfId="26236"/>
    <cellStyle name="40% - Accent3 20 65" xfId="26237"/>
    <cellStyle name="40% - Accent3 20 66" xfId="26238"/>
    <cellStyle name="40% - Accent3 20 67" xfId="26239"/>
    <cellStyle name="40% - Accent3 20 68" xfId="26240"/>
    <cellStyle name="40% - Accent3 20 69" xfId="26241"/>
    <cellStyle name="40% - Accent3 20 7" xfId="26242"/>
    <cellStyle name="40% - Accent3 20 70" xfId="26243"/>
    <cellStyle name="40% - Accent3 20 71" xfId="26244"/>
    <cellStyle name="40% - Accent3 20 72" xfId="26245"/>
    <cellStyle name="40% - Accent3 20 73" xfId="26246"/>
    <cellStyle name="40% - Accent3 20 74" xfId="26247"/>
    <cellStyle name="40% - Accent3 20 75" xfId="26248"/>
    <cellStyle name="40% - Accent3 20 76" xfId="26249"/>
    <cellStyle name="40% - Accent3 20 77" xfId="26250"/>
    <cellStyle name="40% - Accent3 20 78" xfId="26251"/>
    <cellStyle name="40% - Accent3 20 79" xfId="26252"/>
    <cellStyle name="40% - Accent3 20 8" xfId="26253"/>
    <cellStyle name="40% - Accent3 20 80" xfId="26254"/>
    <cellStyle name="40% - Accent3 20 81" xfId="26255"/>
    <cellStyle name="40% - Accent3 20 82" xfId="26256"/>
    <cellStyle name="40% - Accent3 20 83" xfId="26257"/>
    <cellStyle name="40% - Accent3 20 84" xfId="26258"/>
    <cellStyle name="40% - Accent3 20 85" xfId="26259"/>
    <cellStyle name="40% - Accent3 20 86" xfId="26260"/>
    <cellStyle name="40% - Accent3 20 87" xfId="26261"/>
    <cellStyle name="40% - Accent3 20 88" xfId="26262"/>
    <cellStyle name="40% - Accent3 20 89" xfId="26263"/>
    <cellStyle name="40% - Accent3 20 9" xfId="26264"/>
    <cellStyle name="40% - Accent3 20 90" xfId="26265"/>
    <cellStyle name="40% - Accent3 20 91" xfId="26266"/>
    <cellStyle name="40% - Accent3 20 92" xfId="26267"/>
    <cellStyle name="40% - Accent3 20 93" xfId="26268"/>
    <cellStyle name="40% - Accent3 20 94" xfId="26269"/>
    <cellStyle name="40% - Accent3 20 95" xfId="26270"/>
    <cellStyle name="40% - Accent3 20 96" xfId="26271"/>
    <cellStyle name="40% - Accent3 20 97" xfId="26272"/>
    <cellStyle name="40% - Accent3 20 98" xfId="26273"/>
    <cellStyle name="40% - Accent3 20 99" xfId="26274"/>
    <cellStyle name="40% - Accent3 21" xfId="26275"/>
    <cellStyle name="40% - Accent3 21 10" xfId="26276"/>
    <cellStyle name="40% - Accent3 21 100" xfId="26277"/>
    <cellStyle name="40% - Accent3 21 101" xfId="26278"/>
    <cellStyle name="40% - Accent3 21 102" xfId="26279"/>
    <cellStyle name="40% - Accent3 21 103" xfId="26280"/>
    <cellStyle name="40% - Accent3 21 104" xfId="26281"/>
    <cellStyle name="40% - Accent3 21 105" xfId="26282"/>
    <cellStyle name="40% - Accent3 21 106" xfId="26283"/>
    <cellStyle name="40% - Accent3 21 107" xfId="26284"/>
    <cellStyle name="40% - Accent3 21 108" xfId="26285"/>
    <cellStyle name="40% - Accent3 21 109" xfId="26286"/>
    <cellStyle name="40% - Accent3 21 11" xfId="26287"/>
    <cellStyle name="40% - Accent3 21 110" xfId="26288"/>
    <cellStyle name="40% - Accent3 21 111" xfId="26289"/>
    <cellStyle name="40% - Accent3 21 112" xfId="26290"/>
    <cellStyle name="40% - Accent3 21 113" xfId="26291"/>
    <cellStyle name="40% - Accent3 21 114" xfId="26292"/>
    <cellStyle name="40% - Accent3 21 115" xfId="26293"/>
    <cellStyle name="40% - Accent3 21 12" xfId="26294"/>
    <cellStyle name="40% - Accent3 21 13" xfId="26295"/>
    <cellStyle name="40% - Accent3 21 14" xfId="26296"/>
    <cellStyle name="40% - Accent3 21 15" xfId="26297"/>
    <cellStyle name="40% - Accent3 21 16" xfId="26298"/>
    <cellStyle name="40% - Accent3 21 17" xfId="26299"/>
    <cellStyle name="40% - Accent3 21 18" xfId="26300"/>
    <cellStyle name="40% - Accent3 21 19" xfId="26301"/>
    <cellStyle name="40% - Accent3 21 2" xfId="26302"/>
    <cellStyle name="40% - Accent3 21 20" xfId="26303"/>
    <cellStyle name="40% - Accent3 21 21" xfId="26304"/>
    <cellStyle name="40% - Accent3 21 22" xfId="26305"/>
    <cellStyle name="40% - Accent3 21 23" xfId="26306"/>
    <cellStyle name="40% - Accent3 21 24" xfId="26307"/>
    <cellStyle name="40% - Accent3 21 25" xfId="26308"/>
    <cellStyle name="40% - Accent3 21 26" xfId="26309"/>
    <cellStyle name="40% - Accent3 21 27" xfId="26310"/>
    <cellStyle name="40% - Accent3 21 28" xfId="26311"/>
    <cellStyle name="40% - Accent3 21 29" xfId="26312"/>
    <cellStyle name="40% - Accent3 21 3" xfId="26313"/>
    <cellStyle name="40% - Accent3 21 30" xfId="26314"/>
    <cellStyle name="40% - Accent3 21 31" xfId="26315"/>
    <cellStyle name="40% - Accent3 21 32" xfId="26316"/>
    <cellStyle name="40% - Accent3 21 33" xfId="26317"/>
    <cellStyle name="40% - Accent3 21 34" xfId="26318"/>
    <cellStyle name="40% - Accent3 21 35" xfId="26319"/>
    <cellStyle name="40% - Accent3 21 36" xfId="26320"/>
    <cellStyle name="40% - Accent3 21 37" xfId="26321"/>
    <cellStyle name="40% - Accent3 21 38" xfId="26322"/>
    <cellStyle name="40% - Accent3 21 39" xfId="26323"/>
    <cellStyle name="40% - Accent3 21 4" xfId="26324"/>
    <cellStyle name="40% - Accent3 21 40" xfId="26325"/>
    <cellStyle name="40% - Accent3 21 41" xfId="26326"/>
    <cellStyle name="40% - Accent3 21 42" xfId="26327"/>
    <cellStyle name="40% - Accent3 21 43" xfId="26328"/>
    <cellStyle name="40% - Accent3 21 44" xfId="26329"/>
    <cellStyle name="40% - Accent3 21 45" xfId="26330"/>
    <cellStyle name="40% - Accent3 21 46" xfId="26331"/>
    <cellStyle name="40% - Accent3 21 47" xfId="26332"/>
    <cellStyle name="40% - Accent3 21 48" xfId="26333"/>
    <cellStyle name="40% - Accent3 21 49" xfId="26334"/>
    <cellStyle name="40% - Accent3 21 5" xfId="26335"/>
    <cellStyle name="40% - Accent3 21 50" xfId="26336"/>
    <cellStyle name="40% - Accent3 21 51" xfId="26337"/>
    <cellStyle name="40% - Accent3 21 52" xfId="26338"/>
    <cellStyle name="40% - Accent3 21 53" xfId="26339"/>
    <cellStyle name="40% - Accent3 21 54" xfId="26340"/>
    <cellStyle name="40% - Accent3 21 55" xfId="26341"/>
    <cellStyle name="40% - Accent3 21 56" xfId="26342"/>
    <cellStyle name="40% - Accent3 21 57" xfId="26343"/>
    <cellStyle name="40% - Accent3 21 58" xfId="26344"/>
    <cellStyle name="40% - Accent3 21 59" xfId="26345"/>
    <cellStyle name="40% - Accent3 21 6" xfId="26346"/>
    <cellStyle name="40% - Accent3 21 60" xfId="26347"/>
    <cellStyle name="40% - Accent3 21 61" xfId="26348"/>
    <cellStyle name="40% - Accent3 21 62" xfId="26349"/>
    <cellStyle name="40% - Accent3 21 63" xfId="26350"/>
    <cellStyle name="40% - Accent3 21 64" xfId="26351"/>
    <cellStyle name="40% - Accent3 21 65" xfId="26352"/>
    <cellStyle name="40% - Accent3 21 66" xfId="26353"/>
    <cellStyle name="40% - Accent3 21 67" xfId="26354"/>
    <cellStyle name="40% - Accent3 21 68" xfId="26355"/>
    <cellStyle name="40% - Accent3 21 69" xfId="26356"/>
    <cellStyle name="40% - Accent3 21 7" xfId="26357"/>
    <cellStyle name="40% - Accent3 21 70" xfId="26358"/>
    <cellStyle name="40% - Accent3 21 71" xfId="26359"/>
    <cellStyle name="40% - Accent3 21 72" xfId="26360"/>
    <cellStyle name="40% - Accent3 21 73" xfId="26361"/>
    <cellStyle name="40% - Accent3 21 74" xfId="26362"/>
    <cellStyle name="40% - Accent3 21 75" xfId="26363"/>
    <cellStyle name="40% - Accent3 21 76" xfId="26364"/>
    <cellStyle name="40% - Accent3 21 77" xfId="26365"/>
    <cellStyle name="40% - Accent3 21 78" xfId="26366"/>
    <cellStyle name="40% - Accent3 21 79" xfId="26367"/>
    <cellStyle name="40% - Accent3 21 8" xfId="26368"/>
    <cellStyle name="40% - Accent3 21 80" xfId="26369"/>
    <cellStyle name="40% - Accent3 21 81" xfId="26370"/>
    <cellStyle name="40% - Accent3 21 82" xfId="26371"/>
    <cellStyle name="40% - Accent3 21 83" xfId="26372"/>
    <cellStyle name="40% - Accent3 21 84" xfId="26373"/>
    <cellStyle name="40% - Accent3 21 85" xfId="26374"/>
    <cellStyle name="40% - Accent3 21 86" xfId="26375"/>
    <cellStyle name="40% - Accent3 21 87" xfId="26376"/>
    <cellStyle name="40% - Accent3 21 88" xfId="26377"/>
    <cellStyle name="40% - Accent3 21 89" xfId="26378"/>
    <cellStyle name="40% - Accent3 21 9" xfId="26379"/>
    <cellStyle name="40% - Accent3 21 90" xfId="26380"/>
    <cellStyle name="40% - Accent3 21 91" xfId="26381"/>
    <cellStyle name="40% - Accent3 21 92" xfId="26382"/>
    <cellStyle name="40% - Accent3 21 93" xfId="26383"/>
    <cellStyle name="40% - Accent3 21 94" xfId="26384"/>
    <cellStyle name="40% - Accent3 21 95" xfId="26385"/>
    <cellStyle name="40% - Accent3 21 96" xfId="26386"/>
    <cellStyle name="40% - Accent3 21 97" xfId="26387"/>
    <cellStyle name="40% - Accent3 21 98" xfId="26388"/>
    <cellStyle name="40% - Accent3 21 99" xfId="26389"/>
    <cellStyle name="40% - Accent3 22" xfId="26390"/>
    <cellStyle name="40% - Accent3 22 10" xfId="26391"/>
    <cellStyle name="40% - Accent3 22 100" xfId="26392"/>
    <cellStyle name="40% - Accent3 22 101" xfId="26393"/>
    <cellStyle name="40% - Accent3 22 102" xfId="26394"/>
    <cellStyle name="40% - Accent3 22 103" xfId="26395"/>
    <cellStyle name="40% - Accent3 22 104" xfId="26396"/>
    <cellStyle name="40% - Accent3 22 105" xfId="26397"/>
    <cellStyle name="40% - Accent3 22 106" xfId="26398"/>
    <cellStyle name="40% - Accent3 22 107" xfId="26399"/>
    <cellStyle name="40% - Accent3 22 108" xfId="26400"/>
    <cellStyle name="40% - Accent3 22 109" xfId="26401"/>
    <cellStyle name="40% - Accent3 22 11" xfId="26402"/>
    <cellStyle name="40% - Accent3 22 110" xfId="26403"/>
    <cellStyle name="40% - Accent3 22 111" xfId="26404"/>
    <cellStyle name="40% - Accent3 22 112" xfId="26405"/>
    <cellStyle name="40% - Accent3 22 113" xfId="26406"/>
    <cellStyle name="40% - Accent3 22 114" xfId="26407"/>
    <cellStyle name="40% - Accent3 22 115" xfId="26408"/>
    <cellStyle name="40% - Accent3 22 12" xfId="26409"/>
    <cellStyle name="40% - Accent3 22 13" xfId="26410"/>
    <cellStyle name="40% - Accent3 22 14" xfId="26411"/>
    <cellStyle name="40% - Accent3 22 15" xfId="26412"/>
    <cellStyle name="40% - Accent3 22 16" xfId="26413"/>
    <cellStyle name="40% - Accent3 22 17" xfId="26414"/>
    <cellStyle name="40% - Accent3 22 18" xfId="26415"/>
    <cellStyle name="40% - Accent3 22 19" xfId="26416"/>
    <cellStyle name="40% - Accent3 22 2" xfId="26417"/>
    <cellStyle name="40% - Accent3 22 20" xfId="26418"/>
    <cellStyle name="40% - Accent3 22 21" xfId="26419"/>
    <cellStyle name="40% - Accent3 22 22" xfId="26420"/>
    <cellStyle name="40% - Accent3 22 23" xfId="26421"/>
    <cellStyle name="40% - Accent3 22 24" xfId="26422"/>
    <cellStyle name="40% - Accent3 22 25" xfId="26423"/>
    <cellStyle name="40% - Accent3 22 26" xfId="26424"/>
    <cellStyle name="40% - Accent3 22 27" xfId="26425"/>
    <cellStyle name="40% - Accent3 22 28" xfId="26426"/>
    <cellStyle name="40% - Accent3 22 29" xfId="26427"/>
    <cellStyle name="40% - Accent3 22 3" xfId="26428"/>
    <cellStyle name="40% - Accent3 22 30" xfId="26429"/>
    <cellStyle name="40% - Accent3 22 31" xfId="26430"/>
    <cellStyle name="40% - Accent3 22 32" xfId="26431"/>
    <cellStyle name="40% - Accent3 22 33" xfId="26432"/>
    <cellStyle name="40% - Accent3 22 34" xfId="26433"/>
    <cellStyle name="40% - Accent3 22 35" xfId="26434"/>
    <cellStyle name="40% - Accent3 22 36" xfId="26435"/>
    <cellStyle name="40% - Accent3 22 37" xfId="26436"/>
    <cellStyle name="40% - Accent3 22 38" xfId="26437"/>
    <cellStyle name="40% - Accent3 22 39" xfId="26438"/>
    <cellStyle name="40% - Accent3 22 4" xfId="26439"/>
    <cellStyle name="40% - Accent3 22 40" xfId="26440"/>
    <cellStyle name="40% - Accent3 22 41" xfId="26441"/>
    <cellStyle name="40% - Accent3 22 42" xfId="26442"/>
    <cellStyle name="40% - Accent3 22 43" xfId="26443"/>
    <cellStyle name="40% - Accent3 22 44" xfId="26444"/>
    <cellStyle name="40% - Accent3 22 45" xfId="26445"/>
    <cellStyle name="40% - Accent3 22 46" xfId="26446"/>
    <cellStyle name="40% - Accent3 22 47" xfId="26447"/>
    <cellStyle name="40% - Accent3 22 48" xfId="26448"/>
    <cellStyle name="40% - Accent3 22 49" xfId="26449"/>
    <cellStyle name="40% - Accent3 22 5" xfId="26450"/>
    <cellStyle name="40% - Accent3 22 50" xfId="26451"/>
    <cellStyle name="40% - Accent3 22 51" xfId="26452"/>
    <cellStyle name="40% - Accent3 22 52" xfId="26453"/>
    <cellStyle name="40% - Accent3 22 53" xfId="26454"/>
    <cellStyle name="40% - Accent3 22 54" xfId="26455"/>
    <cellStyle name="40% - Accent3 22 55" xfId="26456"/>
    <cellStyle name="40% - Accent3 22 56" xfId="26457"/>
    <cellStyle name="40% - Accent3 22 57" xfId="26458"/>
    <cellStyle name="40% - Accent3 22 58" xfId="26459"/>
    <cellStyle name="40% - Accent3 22 59" xfId="26460"/>
    <cellStyle name="40% - Accent3 22 6" xfId="26461"/>
    <cellStyle name="40% - Accent3 22 60" xfId="26462"/>
    <cellStyle name="40% - Accent3 22 61" xfId="26463"/>
    <cellStyle name="40% - Accent3 22 62" xfId="26464"/>
    <cellStyle name="40% - Accent3 22 63" xfId="26465"/>
    <cellStyle name="40% - Accent3 22 64" xfId="26466"/>
    <cellStyle name="40% - Accent3 22 65" xfId="26467"/>
    <cellStyle name="40% - Accent3 22 66" xfId="26468"/>
    <cellStyle name="40% - Accent3 22 67" xfId="26469"/>
    <cellStyle name="40% - Accent3 22 68" xfId="26470"/>
    <cellStyle name="40% - Accent3 22 69" xfId="26471"/>
    <cellStyle name="40% - Accent3 22 7" xfId="26472"/>
    <cellStyle name="40% - Accent3 22 70" xfId="26473"/>
    <cellStyle name="40% - Accent3 22 71" xfId="26474"/>
    <cellStyle name="40% - Accent3 22 72" xfId="26475"/>
    <cellStyle name="40% - Accent3 22 73" xfId="26476"/>
    <cellStyle name="40% - Accent3 22 74" xfId="26477"/>
    <cellStyle name="40% - Accent3 22 75" xfId="26478"/>
    <cellStyle name="40% - Accent3 22 76" xfId="26479"/>
    <cellStyle name="40% - Accent3 22 77" xfId="26480"/>
    <cellStyle name="40% - Accent3 22 78" xfId="26481"/>
    <cellStyle name="40% - Accent3 22 79" xfId="26482"/>
    <cellStyle name="40% - Accent3 22 8" xfId="26483"/>
    <cellStyle name="40% - Accent3 22 80" xfId="26484"/>
    <cellStyle name="40% - Accent3 22 81" xfId="26485"/>
    <cellStyle name="40% - Accent3 22 82" xfId="26486"/>
    <cellStyle name="40% - Accent3 22 83" xfId="26487"/>
    <cellStyle name="40% - Accent3 22 84" xfId="26488"/>
    <cellStyle name="40% - Accent3 22 85" xfId="26489"/>
    <cellStyle name="40% - Accent3 22 86" xfId="26490"/>
    <cellStyle name="40% - Accent3 22 87" xfId="26491"/>
    <cellStyle name="40% - Accent3 22 88" xfId="26492"/>
    <cellStyle name="40% - Accent3 22 89" xfId="26493"/>
    <cellStyle name="40% - Accent3 22 9" xfId="26494"/>
    <cellStyle name="40% - Accent3 22 90" xfId="26495"/>
    <cellStyle name="40% - Accent3 22 91" xfId="26496"/>
    <cellStyle name="40% - Accent3 22 92" xfId="26497"/>
    <cellStyle name="40% - Accent3 22 93" xfId="26498"/>
    <cellStyle name="40% - Accent3 22 94" xfId="26499"/>
    <cellStyle name="40% - Accent3 22 95" xfId="26500"/>
    <cellStyle name="40% - Accent3 22 96" xfId="26501"/>
    <cellStyle name="40% - Accent3 22 97" xfId="26502"/>
    <cellStyle name="40% - Accent3 22 98" xfId="26503"/>
    <cellStyle name="40% - Accent3 22 99" xfId="26504"/>
    <cellStyle name="40% - Accent3 23" xfId="26505"/>
    <cellStyle name="40% - Accent3 23 10" xfId="26506"/>
    <cellStyle name="40% - Accent3 23 100" xfId="26507"/>
    <cellStyle name="40% - Accent3 23 101" xfId="26508"/>
    <cellStyle name="40% - Accent3 23 102" xfId="26509"/>
    <cellStyle name="40% - Accent3 23 103" xfId="26510"/>
    <cellStyle name="40% - Accent3 23 104" xfId="26511"/>
    <cellStyle name="40% - Accent3 23 105" xfId="26512"/>
    <cellStyle name="40% - Accent3 23 106" xfId="26513"/>
    <cellStyle name="40% - Accent3 23 107" xfId="26514"/>
    <cellStyle name="40% - Accent3 23 108" xfId="26515"/>
    <cellStyle name="40% - Accent3 23 109" xfId="26516"/>
    <cellStyle name="40% - Accent3 23 11" xfId="26517"/>
    <cellStyle name="40% - Accent3 23 110" xfId="26518"/>
    <cellStyle name="40% - Accent3 23 111" xfId="26519"/>
    <cellStyle name="40% - Accent3 23 112" xfId="26520"/>
    <cellStyle name="40% - Accent3 23 113" xfId="26521"/>
    <cellStyle name="40% - Accent3 23 114" xfId="26522"/>
    <cellStyle name="40% - Accent3 23 115" xfId="26523"/>
    <cellStyle name="40% - Accent3 23 12" xfId="26524"/>
    <cellStyle name="40% - Accent3 23 13" xfId="26525"/>
    <cellStyle name="40% - Accent3 23 14" xfId="26526"/>
    <cellStyle name="40% - Accent3 23 15" xfId="26527"/>
    <cellStyle name="40% - Accent3 23 16" xfId="26528"/>
    <cellStyle name="40% - Accent3 23 17" xfId="26529"/>
    <cellStyle name="40% - Accent3 23 18" xfId="26530"/>
    <cellStyle name="40% - Accent3 23 19" xfId="26531"/>
    <cellStyle name="40% - Accent3 23 2" xfId="26532"/>
    <cellStyle name="40% - Accent3 23 20" xfId="26533"/>
    <cellStyle name="40% - Accent3 23 21" xfId="26534"/>
    <cellStyle name="40% - Accent3 23 22" xfId="26535"/>
    <cellStyle name="40% - Accent3 23 23" xfId="26536"/>
    <cellStyle name="40% - Accent3 23 24" xfId="26537"/>
    <cellStyle name="40% - Accent3 23 25" xfId="26538"/>
    <cellStyle name="40% - Accent3 23 26" xfId="26539"/>
    <cellStyle name="40% - Accent3 23 27" xfId="26540"/>
    <cellStyle name="40% - Accent3 23 28" xfId="26541"/>
    <cellStyle name="40% - Accent3 23 29" xfId="26542"/>
    <cellStyle name="40% - Accent3 23 3" xfId="26543"/>
    <cellStyle name="40% - Accent3 23 30" xfId="26544"/>
    <cellStyle name="40% - Accent3 23 31" xfId="26545"/>
    <cellStyle name="40% - Accent3 23 32" xfId="26546"/>
    <cellStyle name="40% - Accent3 23 33" xfId="26547"/>
    <cellStyle name="40% - Accent3 23 34" xfId="26548"/>
    <cellStyle name="40% - Accent3 23 35" xfId="26549"/>
    <cellStyle name="40% - Accent3 23 36" xfId="26550"/>
    <cellStyle name="40% - Accent3 23 37" xfId="26551"/>
    <cellStyle name="40% - Accent3 23 38" xfId="26552"/>
    <cellStyle name="40% - Accent3 23 39" xfId="26553"/>
    <cellStyle name="40% - Accent3 23 4" xfId="26554"/>
    <cellStyle name="40% - Accent3 23 40" xfId="26555"/>
    <cellStyle name="40% - Accent3 23 41" xfId="26556"/>
    <cellStyle name="40% - Accent3 23 42" xfId="26557"/>
    <cellStyle name="40% - Accent3 23 43" xfId="26558"/>
    <cellStyle name="40% - Accent3 23 44" xfId="26559"/>
    <cellStyle name="40% - Accent3 23 45" xfId="26560"/>
    <cellStyle name="40% - Accent3 23 46" xfId="26561"/>
    <cellStyle name="40% - Accent3 23 47" xfId="26562"/>
    <cellStyle name="40% - Accent3 23 48" xfId="26563"/>
    <cellStyle name="40% - Accent3 23 49" xfId="26564"/>
    <cellStyle name="40% - Accent3 23 5" xfId="26565"/>
    <cellStyle name="40% - Accent3 23 50" xfId="26566"/>
    <cellStyle name="40% - Accent3 23 51" xfId="26567"/>
    <cellStyle name="40% - Accent3 23 52" xfId="26568"/>
    <cellStyle name="40% - Accent3 23 53" xfId="26569"/>
    <cellStyle name="40% - Accent3 23 54" xfId="26570"/>
    <cellStyle name="40% - Accent3 23 55" xfId="26571"/>
    <cellStyle name="40% - Accent3 23 56" xfId="26572"/>
    <cellStyle name="40% - Accent3 23 57" xfId="26573"/>
    <cellStyle name="40% - Accent3 23 58" xfId="26574"/>
    <cellStyle name="40% - Accent3 23 59" xfId="26575"/>
    <cellStyle name="40% - Accent3 23 6" xfId="26576"/>
    <cellStyle name="40% - Accent3 23 60" xfId="26577"/>
    <cellStyle name="40% - Accent3 23 61" xfId="26578"/>
    <cellStyle name="40% - Accent3 23 62" xfId="26579"/>
    <cellStyle name="40% - Accent3 23 63" xfId="26580"/>
    <cellStyle name="40% - Accent3 23 64" xfId="26581"/>
    <cellStyle name="40% - Accent3 23 65" xfId="26582"/>
    <cellStyle name="40% - Accent3 23 66" xfId="26583"/>
    <cellStyle name="40% - Accent3 23 67" xfId="26584"/>
    <cellStyle name="40% - Accent3 23 68" xfId="26585"/>
    <cellStyle name="40% - Accent3 23 69" xfId="26586"/>
    <cellStyle name="40% - Accent3 23 7" xfId="26587"/>
    <cellStyle name="40% - Accent3 23 70" xfId="26588"/>
    <cellStyle name="40% - Accent3 23 71" xfId="26589"/>
    <cellStyle name="40% - Accent3 23 72" xfId="26590"/>
    <cellStyle name="40% - Accent3 23 73" xfId="26591"/>
    <cellStyle name="40% - Accent3 23 74" xfId="26592"/>
    <cellStyle name="40% - Accent3 23 75" xfId="26593"/>
    <cellStyle name="40% - Accent3 23 76" xfId="26594"/>
    <cellStyle name="40% - Accent3 23 77" xfId="26595"/>
    <cellStyle name="40% - Accent3 23 78" xfId="26596"/>
    <cellStyle name="40% - Accent3 23 79" xfId="26597"/>
    <cellStyle name="40% - Accent3 23 8" xfId="26598"/>
    <cellStyle name="40% - Accent3 23 80" xfId="26599"/>
    <cellStyle name="40% - Accent3 23 81" xfId="26600"/>
    <cellStyle name="40% - Accent3 23 82" xfId="26601"/>
    <cellStyle name="40% - Accent3 23 83" xfId="26602"/>
    <cellStyle name="40% - Accent3 23 84" xfId="26603"/>
    <cellStyle name="40% - Accent3 23 85" xfId="26604"/>
    <cellStyle name="40% - Accent3 23 86" xfId="26605"/>
    <cellStyle name="40% - Accent3 23 87" xfId="26606"/>
    <cellStyle name="40% - Accent3 23 88" xfId="26607"/>
    <cellStyle name="40% - Accent3 23 89" xfId="26608"/>
    <cellStyle name="40% - Accent3 23 9" xfId="26609"/>
    <cellStyle name="40% - Accent3 23 90" xfId="26610"/>
    <cellStyle name="40% - Accent3 23 91" xfId="26611"/>
    <cellStyle name="40% - Accent3 23 92" xfId="26612"/>
    <cellStyle name="40% - Accent3 23 93" xfId="26613"/>
    <cellStyle name="40% - Accent3 23 94" xfId="26614"/>
    <cellStyle name="40% - Accent3 23 95" xfId="26615"/>
    <cellStyle name="40% - Accent3 23 96" xfId="26616"/>
    <cellStyle name="40% - Accent3 23 97" xfId="26617"/>
    <cellStyle name="40% - Accent3 23 98" xfId="26618"/>
    <cellStyle name="40% - Accent3 23 99" xfId="26619"/>
    <cellStyle name="40% - Accent3 24" xfId="26620"/>
    <cellStyle name="40% - Accent3 25" xfId="26621"/>
    <cellStyle name="40% - Accent3 26" xfId="26622"/>
    <cellStyle name="40% - Accent3 27" xfId="26623"/>
    <cellStyle name="40% - Accent3 28" xfId="26624"/>
    <cellStyle name="40% - Accent3 29" xfId="26625"/>
    <cellStyle name="40% - Accent3 3" xfId="102"/>
    <cellStyle name="40% - Accent3 3 10" xfId="26626"/>
    <cellStyle name="40% - Accent3 3 100" xfId="26627"/>
    <cellStyle name="40% - Accent3 3 101" xfId="26628"/>
    <cellStyle name="40% - Accent3 3 102" xfId="26629"/>
    <cellStyle name="40% - Accent3 3 103" xfId="26630"/>
    <cellStyle name="40% - Accent3 3 104" xfId="26631"/>
    <cellStyle name="40% - Accent3 3 105" xfId="26632"/>
    <cellStyle name="40% - Accent3 3 106" xfId="26633"/>
    <cellStyle name="40% - Accent3 3 107" xfId="26634"/>
    <cellStyle name="40% - Accent3 3 108" xfId="26635"/>
    <cellStyle name="40% - Accent3 3 109" xfId="26636"/>
    <cellStyle name="40% - Accent3 3 11" xfId="26637"/>
    <cellStyle name="40% - Accent3 3 110" xfId="26638"/>
    <cellStyle name="40% - Accent3 3 111" xfId="26639"/>
    <cellStyle name="40% - Accent3 3 112" xfId="26640"/>
    <cellStyle name="40% - Accent3 3 113" xfId="26641"/>
    <cellStyle name="40% - Accent3 3 114" xfId="26642"/>
    <cellStyle name="40% - Accent3 3 115" xfId="26643"/>
    <cellStyle name="40% - Accent3 3 12" xfId="26644"/>
    <cellStyle name="40% - Accent3 3 13" xfId="26645"/>
    <cellStyle name="40% - Accent3 3 14" xfId="26646"/>
    <cellStyle name="40% - Accent3 3 15" xfId="26647"/>
    <cellStyle name="40% - Accent3 3 16" xfId="26648"/>
    <cellStyle name="40% - Accent3 3 17" xfId="26649"/>
    <cellStyle name="40% - Accent3 3 18" xfId="26650"/>
    <cellStyle name="40% - Accent3 3 19" xfId="26651"/>
    <cellStyle name="40% - Accent3 3 2" xfId="26652"/>
    <cellStyle name="40% - Accent3 3 20" xfId="26653"/>
    <cellStyle name="40% - Accent3 3 21" xfId="26654"/>
    <cellStyle name="40% - Accent3 3 22" xfId="26655"/>
    <cellStyle name="40% - Accent3 3 23" xfId="26656"/>
    <cellStyle name="40% - Accent3 3 24" xfId="26657"/>
    <cellStyle name="40% - Accent3 3 25" xfId="26658"/>
    <cellStyle name="40% - Accent3 3 26" xfId="26659"/>
    <cellStyle name="40% - Accent3 3 27" xfId="26660"/>
    <cellStyle name="40% - Accent3 3 28" xfId="26661"/>
    <cellStyle name="40% - Accent3 3 29" xfId="26662"/>
    <cellStyle name="40% - Accent3 3 3" xfId="26663"/>
    <cellStyle name="40% - Accent3 3 30" xfId="26664"/>
    <cellStyle name="40% - Accent3 3 31" xfId="26665"/>
    <cellStyle name="40% - Accent3 3 32" xfId="26666"/>
    <cellStyle name="40% - Accent3 3 33" xfId="26667"/>
    <cellStyle name="40% - Accent3 3 34" xfId="26668"/>
    <cellStyle name="40% - Accent3 3 35" xfId="26669"/>
    <cellStyle name="40% - Accent3 3 36" xfId="26670"/>
    <cellStyle name="40% - Accent3 3 37" xfId="26671"/>
    <cellStyle name="40% - Accent3 3 38" xfId="26672"/>
    <cellStyle name="40% - Accent3 3 39" xfId="26673"/>
    <cellStyle name="40% - Accent3 3 4" xfId="26674"/>
    <cellStyle name="40% - Accent3 3 40" xfId="26675"/>
    <cellStyle name="40% - Accent3 3 41" xfId="26676"/>
    <cellStyle name="40% - Accent3 3 42" xfId="26677"/>
    <cellStyle name="40% - Accent3 3 43" xfId="26678"/>
    <cellStyle name="40% - Accent3 3 44" xfId="26679"/>
    <cellStyle name="40% - Accent3 3 45" xfId="26680"/>
    <cellStyle name="40% - Accent3 3 46" xfId="26681"/>
    <cellStyle name="40% - Accent3 3 47" xfId="26682"/>
    <cellStyle name="40% - Accent3 3 48" xfId="26683"/>
    <cellStyle name="40% - Accent3 3 49" xfId="26684"/>
    <cellStyle name="40% - Accent3 3 5" xfId="26685"/>
    <cellStyle name="40% - Accent3 3 50" xfId="26686"/>
    <cellStyle name="40% - Accent3 3 51" xfId="26687"/>
    <cellStyle name="40% - Accent3 3 52" xfId="26688"/>
    <cellStyle name="40% - Accent3 3 53" xfId="26689"/>
    <cellStyle name="40% - Accent3 3 54" xfId="26690"/>
    <cellStyle name="40% - Accent3 3 55" xfId="26691"/>
    <cellStyle name="40% - Accent3 3 56" xfId="26692"/>
    <cellStyle name="40% - Accent3 3 57" xfId="26693"/>
    <cellStyle name="40% - Accent3 3 58" xfId="26694"/>
    <cellStyle name="40% - Accent3 3 59" xfId="26695"/>
    <cellStyle name="40% - Accent3 3 6" xfId="26696"/>
    <cellStyle name="40% - Accent3 3 60" xfId="26697"/>
    <cellStyle name="40% - Accent3 3 61" xfId="26698"/>
    <cellStyle name="40% - Accent3 3 62" xfId="26699"/>
    <cellStyle name="40% - Accent3 3 63" xfId="26700"/>
    <cellStyle name="40% - Accent3 3 64" xfId="26701"/>
    <cellStyle name="40% - Accent3 3 65" xfId="26702"/>
    <cellStyle name="40% - Accent3 3 66" xfId="26703"/>
    <cellStyle name="40% - Accent3 3 67" xfId="26704"/>
    <cellStyle name="40% - Accent3 3 68" xfId="26705"/>
    <cellStyle name="40% - Accent3 3 69" xfId="26706"/>
    <cellStyle name="40% - Accent3 3 7" xfId="26707"/>
    <cellStyle name="40% - Accent3 3 70" xfId="26708"/>
    <cellStyle name="40% - Accent3 3 71" xfId="26709"/>
    <cellStyle name="40% - Accent3 3 72" xfId="26710"/>
    <cellStyle name="40% - Accent3 3 73" xfId="26711"/>
    <cellStyle name="40% - Accent3 3 74" xfId="26712"/>
    <cellStyle name="40% - Accent3 3 75" xfId="26713"/>
    <cellStyle name="40% - Accent3 3 76" xfId="26714"/>
    <cellStyle name="40% - Accent3 3 77" xfId="26715"/>
    <cellStyle name="40% - Accent3 3 78" xfId="26716"/>
    <cellStyle name="40% - Accent3 3 79" xfId="26717"/>
    <cellStyle name="40% - Accent3 3 8" xfId="26718"/>
    <cellStyle name="40% - Accent3 3 80" xfId="26719"/>
    <cellStyle name="40% - Accent3 3 81" xfId="26720"/>
    <cellStyle name="40% - Accent3 3 82" xfId="26721"/>
    <cellStyle name="40% - Accent3 3 83" xfId="26722"/>
    <cellStyle name="40% - Accent3 3 84" xfId="26723"/>
    <cellStyle name="40% - Accent3 3 85" xfId="26724"/>
    <cellStyle name="40% - Accent3 3 86" xfId="26725"/>
    <cellStyle name="40% - Accent3 3 87" xfId="26726"/>
    <cellStyle name="40% - Accent3 3 88" xfId="26727"/>
    <cellStyle name="40% - Accent3 3 89" xfId="26728"/>
    <cellStyle name="40% - Accent3 3 9" xfId="26729"/>
    <cellStyle name="40% - Accent3 3 90" xfId="26730"/>
    <cellStyle name="40% - Accent3 3 91" xfId="26731"/>
    <cellStyle name="40% - Accent3 3 92" xfId="26732"/>
    <cellStyle name="40% - Accent3 3 93" xfId="26733"/>
    <cellStyle name="40% - Accent3 3 94" xfId="26734"/>
    <cellStyle name="40% - Accent3 3 95" xfId="26735"/>
    <cellStyle name="40% - Accent3 3 96" xfId="26736"/>
    <cellStyle name="40% - Accent3 3 97" xfId="26737"/>
    <cellStyle name="40% - Accent3 3 98" xfId="26738"/>
    <cellStyle name="40% - Accent3 3 99" xfId="26739"/>
    <cellStyle name="40% - Accent3 30" xfId="26740"/>
    <cellStyle name="40% - Accent3 31" xfId="26741"/>
    <cellStyle name="40% - Accent3 32" xfId="26742"/>
    <cellStyle name="40% - Accent3 33" xfId="26743"/>
    <cellStyle name="40% - Accent3 34" xfId="26744"/>
    <cellStyle name="40% - Accent3 35" xfId="26745"/>
    <cellStyle name="40% - Accent3 36" xfId="26746"/>
    <cellStyle name="40% - Accent3 37" xfId="26747"/>
    <cellStyle name="40% - Accent3 38" xfId="26748"/>
    <cellStyle name="40% - Accent3 39" xfId="26749"/>
    <cellStyle name="40% - Accent3 4" xfId="103"/>
    <cellStyle name="40% - Accent3 4 10" xfId="26750"/>
    <cellStyle name="40% - Accent3 4 100" xfId="26751"/>
    <cellStyle name="40% - Accent3 4 101" xfId="26752"/>
    <cellStyle name="40% - Accent3 4 102" xfId="26753"/>
    <cellStyle name="40% - Accent3 4 103" xfId="26754"/>
    <cellStyle name="40% - Accent3 4 104" xfId="26755"/>
    <cellStyle name="40% - Accent3 4 105" xfId="26756"/>
    <cellStyle name="40% - Accent3 4 106" xfId="26757"/>
    <cellStyle name="40% - Accent3 4 107" xfId="26758"/>
    <cellStyle name="40% - Accent3 4 108" xfId="26759"/>
    <cellStyle name="40% - Accent3 4 109" xfId="26760"/>
    <cellStyle name="40% - Accent3 4 11" xfId="26761"/>
    <cellStyle name="40% - Accent3 4 110" xfId="26762"/>
    <cellStyle name="40% - Accent3 4 111" xfId="26763"/>
    <cellStyle name="40% - Accent3 4 112" xfId="26764"/>
    <cellStyle name="40% - Accent3 4 113" xfId="26765"/>
    <cellStyle name="40% - Accent3 4 114" xfId="26766"/>
    <cellStyle name="40% - Accent3 4 115" xfId="26767"/>
    <cellStyle name="40% - Accent3 4 12" xfId="26768"/>
    <cellStyle name="40% - Accent3 4 13" xfId="26769"/>
    <cellStyle name="40% - Accent3 4 14" xfId="26770"/>
    <cellStyle name="40% - Accent3 4 15" xfId="26771"/>
    <cellStyle name="40% - Accent3 4 16" xfId="26772"/>
    <cellStyle name="40% - Accent3 4 17" xfId="26773"/>
    <cellStyle name="40% - Accent3 4 18" xfId="26774"/>
    <cellStyle name="40% - Accent3 4 19" xfId="26775"/>
    <cellStyle name="40% - Accent3 4 2" xfId="26776"/>
    <cellStyle name="40% - Accent3 4 20" xfId="26777"/>
    <cellStyle name="40% - Accent3 4 21" xfId="26778"/>
    <cellStyle name="40% - Accent3 4 22" xfId="26779"/>
    <cellStyle name="40% - Accent3 4 23" xfId="26780"/>
    <cellStyle name="40% - Accent3 4 24" xfId="26781"/>
    <cellStyle name="40% - Accent3 4 25" xfId="26782"/>
    <cellStyle name="40% - Accent3 4 26" xfId="26783"/>
    <cellStyle name="40% - Accent3 4 27" xfId="26784"/>
    <cellStyle name="40% - Accent3 4 28" xfId="26785"/>
    <cellStyle name="40% - Accent3 4 29" xfId="26786"/>
    <cellStyle name="40% - Accent3 4 3" xfId="26787"/>
    <cellStyle name="40% - Accent3 4 30" xfId="26788"/>
    <cellStyle name="40% - Accent3 4 31" xfId="26789"/>
    <cellStyle name="40% - Accent3 4 32" xfId="26790"/>
    <cellStyle name="40% - Accent3 4 33" xfId="26791"/>
    <cellStyle name="40% - Accent3 4 34" xfId="26792"/>
    <cellStyle name="40% - Accent3 4 35" xfId="26793"/>
    <cellStyle name="40% - Accent3 4 36" xfId="26794"/>
    <cellStyle name="40% - Accent3 4 37" xfId="26795"/>
    <cellStyle name="40% - Accent3 4 38" xfId="26796"/>
    <cellStyle name="40% - Accent3 4 39" xfId="26797"/>
    <cellStyle name="40% - Accent3 4 4" xfId="26798"/>
    <cellStyle name="40% - Accent3 4 40" xfId="26799"/>
    <cellStyle name="40% - Accent3 4 41" xfId="26800"/>
    <cellStyle name="40% - Accent3 4 42" xfId="26801"/>
    <cellStyle name="40% - Accent3 4 43" xfId="26802"/>
    <cellStyle name="40% - Accent3 4 44" xfId="26803"/>
    <cellStyle name="40% - Accent3 4 45" xfId="26804"/>
    <cellStyle name="40% - Accent3 4 46" xfId="26805"/>
    <cellStyle name="40% - Accent3 4 47" xfId="26806"/>
    <cellStyle name="40% - Accent3 4 48" xfId="26807"/>
    <cellStyle name="40% - Accent3 4 49" xfId="26808"/>
    <cellStyle name="40% - Accent3 4 5" xfId="26809"/>
    <cellStyle name="40% - Accent3 4 50" xfId="26810"/>
    <cellStyle name="40% - Accent3 4 51" xfId="26811"/>
    <cellStyle name="40% - Accent3 4 52" xfId="26812"/>
    <cellStyle name="40% - Accent3 4 53" xfId="26813"/>
    <cellStyle name="40% - Accent3 4 54" xfId="26814"/>
    <cellStyle name="40% - Accent3 4 55" xfId="26815"/>
    <cellStyle name="40% - Accent3 4 56" xfId="26816"/>
    <cellStyle name="40% - Accent3 4 57" xfId="26817"/>
    <cellStyle name="40% - Accent3 4 58" xfId="26818"/>
    <cellStyle name="40% - Accent3 4 59" xfId="26819"/>
    <cellStyle name="40% - Accent3 4 6" xfId="26820"/>
    <cellStyle name="40% - Accent3 4 60" xfId="26821"/>
    <cellStyle name="40% - Accent3 4 61" xfId="26822"/>
    <cellStyle name="40% - Accent3 4 62" xfId="26823"/>
    <cellStyle name="40% - Accent3 4 63" xfId="26824"/>
    <cellStyle name="40% - Accent3 4 64" xfId="26825"/>
    <cellStyle name="40% - Accent3 4 65" xfId="26826"/>
    <cellStyle name="40% - Accent3 4 66" xfId="26827"/>
    <cellStyle name="40% - Accent3 4 67" xfId="26828"/>
    <cellStyle name="40% - Accent3 4 68" xfId="26829"/>
    <cellStyle name="40% - Accent3 4 69" xfId="26830"/>
    <cellStyle name="40% - Accent3 4 7" xfId="26831"/>
    <cellStyle name="40% - Accent3 4 70" xfId="26832"/>
    <cellStyle name="40% - Accent3 4 71" xfId="26833"/>
    <cellStyle name="40% - Accent3 4 72" xfId="26834"/>
    <cellStyle name="40% - Accent3 4 73" xfId="26835"/>
    <cellStyle name="40% - Accent3 4 74" xfId="26836"/>
    <cellStyle name="40% - Accent3 4 75" xfId="26837"/>
    <cellStyle name="40% - Accent3 4 76" xfId="26838"/>
    <cellStyle name="40% - Accent3 4 77" xfId="26839"/>
    <cellStyle name="40% - Accent3 4 78" xfId="26840"/>
    <cellStyle name="40% - Accent3 4 79" xfId="26841"/>
    <cellStyle name="40% - Accent3 4 8" xfId="26842"/>
    <cellStyle name="40% - Accent3 4 80" xfId="26843"/>
    <cellStyle name="40% - Accent3 4 81" xfId="26844"/>
    <cellStyle name="40% - Accent3 4 82" xfId="26845"/>
    <cellStyle name="40% - Accent3 4 83" xfId="26846"/>
    <cellStyle name="40% - Accent3 4 84" xfId="26847"/>
    <cellStyle name="40% - Accent3 4 85" xfId="26848"/>
    <cellStyle name="40% - Accent3 4 86" xfId="26849"/>
    <cellStyle name="40% - Accent3 4 87" xfId="26850"/>
    <cellStyle name="40% - Accent3 4 88" xfId="26851"/>
    <cellStyle name="40% - Accent3 4 89" xfId="26852"/>
    <cellStyle name="40% - Accent3 4 9" xfId="26853"/>
    <cellStyle name="40% - Accent3 4 90" xfId="26854"/>
    <cellStyle name="40% - Accent3 4 91" xfId="26855"/>
    <cellStyle name="40% - Accent3 4 92" xfId="26856"/>
    <cellStyle name="40% - Accent3 4 93" xfId="26857"/>
    <cellStyle name="40% - Accent3 4 94" xfId="26858"/>
    <cellStyle name="40% - Accent3 4 95" xfId="26859"/>
    <cellStyle name="40% - Accent3 4 96" xfId="26860"/>
    <cellStyle name="40% - Accent3 4 97" xfId="26861"/>
    <cellStyle name="40% - Accent3 4 98" xfId="26862"/>
    <cellStyle name="40% - Accent3 4 99" xfId="26863"/>
    <cellStyle name="40% - Accent3 40" xfId="26864"/>
    <cellStyle name="40% - Accent3 41" xfId="26865"/>
    <cellStyle name="40% - Accent3 42" xfId="26866"/>
    <cellStyle name="40% - Accent3 43" xfId="26867"/>
    <cellStyle name="40% - Accent3 44" xfId="26868"/>
    <cellStyle name="40% - Accent3 4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d="26875"/>
    <cellStyle name="40% - Accent3 5 101" xfId="26876"/>
    <cellStyle name="40% - Accent3 5 102" xfId="26877"/>
    <cellStyle name="40% - Accent3 5 103" xfId="26878"/>
    <cellStyle name="40% - Accent3 5 104" xfId="26879"/>
    <cellStyle name="40% - Accent3 5 105" xfId="26880"/>
    <cellStyle name="40% - Accent3 5 106" xfId="26881"/>
    <cellStyle name="40% - Accent3 5 107" xfId="26882"/>
    <cellStyle name="40% - Accent3 5 108" xfId="26883"/>
    <cellStyle name="40% - Accent3 5 109" xfId="26884"/>
    <cellStyle name="40% - Accent3 5 11" xfId="26885"/>
    <cellStyle name="40% - Accent3 5 110" xfId="26886"/>
    <cellStyle name="40% - Accent3 5 111" xfId="26887"/>
    <cellStyle name="40% - Accent3 5 112" xfId="26888"/>
    <cellStyle name="40% - Accent3 5 113" xfId="26889"/>
    <cellStyle name="40% - Accent3 5 114" xfId="26890"/>
    <cellStyle name="40% - Accent3 5 115" xfId="26891"/>
    <cellStyle name="40% - Accent3 5 12" xfId="26892"/>
    <cellStyle name="40% - Accent3 5 13" xfId="26893"/>
    <cellStyle name="40% - Accent3 5 14" xfId="26894"/>
    <cellStyle name="40% - Accent3 5 15" xfId="26895"/>
    <cellStyle name="40% - Accent3 5 16" xfId="26896"/>
    <cellStyle name="40% - Accent3 5 17" xfId="26897"/>
    <cellStyle name="40% - Accent3 5 18" xfId="26898"/>
    <cellStyle name="40% - Accent3 5 19" xfId="26899"/>
    <cellStyle name="40% - Accent3 5 2" xfId="26900"/>
    <cellStyle name="40% - Accent3 5 20" xfId="26901"/>
    <cellStyle name="40% - Accent3 5 21" xfId="26902"/>
    <cellStyle name="40% - Accent3 5 22" xfId="26903"/>
    <cellStyle name="40% - Accent3 5 23" xfId="26904"/>
    <cellStyle name="40% - Accent3 5 24" xfId="26905"/>
    <cellStyle name="40% - Accent3 5 25" xfId="26906"/>
    <cellStyle name="40% - Accent3 5 26" xfId="26907"/>
    <cellStyle name="40% - Accent3 5 27" xfId="26908"/>
    <cellStyle name="40% - Accent3 5 28" xfId="26909"/>
    <cellStyle name="40% - Accent3 5 29" xfId="26910"/>
    <cellStyle name="40% - Accent3 5 3" xfId="26911"/>
    <cellStyle name="40% - Accent3 5 30" xfId="26912"/>
    <cellStyle name="40% - Accent3 5 31" xfId="26913"/>
    <cellStyle name="40% - Accent3 5 32" xfId="26914"/>
    <cellStyle name="40% - Accent3 5 33" xfId="26915"/>
    <cellStyle name="40% - Accent3 5 34" xfId="26916"/>
    <cellStyle name="40% - Accent3 5 35" xfId="26917"/>
    <cellStyle name="40% - Accent3 5 36" xfId="26918"/>
    <cellStyle name="40% - Accent3 5 37" xfId="26919"/>
    <cellStyle name="40% - Accent3 5 38" xfId="26920"/>
    <cellStyle name="40% - Accent3 5 39" xfId="26921"/>
    <cellStyle name="40% - Accent3 5 4" xfId="26922"/>
    <cellStyle name="40% - Accent3 5 40" xfId="26923"/>
    <cellStyle name="40% - Accent3 5 41" xfId="26924"/>
    <cellStyle name="40% - Accent3 5 42" xfId="26925"/>
    <cellStyle name="40% - Accent3 5 43" xfId="26926"/>
    <cellStyle name="40% - Accent3 5 44" xfId="26927"/>
    <cellStyle name="40% - Accent3 5 45" xfId="26928"/>
    <cellStyle name="40% - Accent3 5 46" xfId="26929"/>
    <cellStyle name="40% - Accent3 5 47" xfId="26930"/>
    <cellStyle name="40% - Accent3 5 48" xfId="26931"/>
    <cellStyle name="40% - Accent3 5 49" xfId="26932"/>
    <cellStyle name="40% - Accent3 5 5" xfId="26933"/>
    <cellStyle name="40% - Accent3 5 50" xfId="26934"/>
    <cellStyle name="40% - Accent3 5 51" xfId="26935"/>
    <cellStyle name="40% - Accent3 5 52" xfId="26936"/>
    <cellStyle name="40% - Accent3 5 53" xfId="26937"/>
    <cellStyle name="40% - Accent3 5 54" xfId="26938"/>
    <cellStyle name="40% - Accent3 5 55" xfId="26939"/>
    <cellStyle name="40% - Accent3 5 56" xfId="26940"/>
    <cellStyle name="40% - Accent3 5 57" xfId="26941"/>
    <cellStyle name="40% - Accent3 5 58" xfId="26942"/>
    <cellStyle name="40% - Accent3 5 59" xfId="26943"/>
    <cellStyle name="40% - Accent3 5 6" xfId="26944"/>
    <cellStyle name="40% - Accent3 5 60" xfId="26945"/>
    <cellStyle name="40% - Accent3 5 61" xfId="26946"/>
    <cellStyle name="40% - Accent3 5 62" xfId="26947"/>
    <cellStyle name="40% - Accent3 5 63" xfId="26948"/>
    <cellStyle name="40% - Accent3 5 64" xfId="26949"/>
    <cellStyle name="40% - Accent3 5 65" xfId="26950"/>
    <cellStyle name="40% - Accent3 5 66" xfId="26951"/>
    <cellStyle name="40% - Accent3 5 67" xfId="26952"/>
    <cellStyle name="40% - Accent3 5 68" xfId="26953"/>
    <cellStyle name="40% - Accent3 5 69" xfId="26954"/>
    <cellStyle name="40% - Accent3 5 7" xfId="26955"/>
    <cellStyle name="40% - Accent3 5 70" xfId="26956"/>
    <cellStyle name="40% - Accent3 5 71" xfId="26957"/>
    <cellStyle name="40% - Accent3 5 72" xfId="26958"/>
    <cellStyle name="40% - Accent3 5 73" xfId="26959"/>
    <cellStyle name="40% - Accent3 5 74" xfId="26960"/>
    <cellStyle name="40% - Accent3 5 75" xfId="26961"/>
    <cellStyle name="40% - Accent3 5 76" xfId="26962"/>
    <cellStyle name="40% - Accent3 5 77" xfId="26963"/>
    <cellStyle name="40% - Accent3 5 78" xfId="26964"/>
    <cellStyle name="40% - Accent3 5 79" xfId="26965"/>
    <cellStyle name="40% - Accent3 5 8" xfId="26966"/>
    <cellStyle name="40% - Accent3 5 80" xfId="26967"/>
    <cellStyle name="40% - Accent3 5 81" xfId="26968"/>
    <cellStyle name="40% - Accent3 5 82" xfId="26969"/>
    <cellStyle name="40% - Accent3 5 83" xfId="26970"/>
    <cellStyle name="40% - Accent3 5 84" xfId="26971"/>
    <cellStyle name="40% - Accent3 5 85" xfId="26972"/>
    <cellStyle name="40% - Accent3 5 86" xfId="26973"/>
    <cellStyle name="40% - Accent3 5 87" xfId="26974"/>
    <cellStyle name="40% - Accent3 5 88" xfId="26975"/>
    <cellStyle name="40% - Accent3 5 89" xfId="26976"/>
    <cellStyle name="40% - Accent3 5 9" xfId="26977"/>
    <cellStyle name="40% - Accent3 5 90" xfId="26978"/>
    <cellStyle name="40% - Accent3 5 91" xfId="26979"/>
    <cellStyle name="40% - Accent3 5 92" xfId="26980"/>
    <cellStyle name="40% - Accent3 5 93" xfId="26981"/>
    <cellStyle name="40% - Accent3 5 94" xfId="26982"/>
    <cellStyle name="40% - Accent3 5 95" xfId="26983"/>
    <cellStyle name="40% - Accent3 5 96" xfId="26984"/>
    <cellStyle name="40% - Accent3 5 97" xfId="26985"/>
    <cellStyle name="40% - Accent3 5 98" xfId="26986"/>
    <cellStyle name="40% - Accent3 5 99" xfId="26987"/>
    <cellStyle name="40% - Accent3 50" xfId="26988"/>
    <cellStyle name="40% - Accent3 51" xfId="26989"/>
    <cellStyle name="40% - Accent3 52" xfId="26990"/>
    <cellStyle name="40% - Accent3 53" xfId="26991"/>
    <cellStyle name="40% - Accent3 54" xfId="26992"/>
    <cellStyle name="40% - Accent3 55" xfId="26993"/>
    <cellStyle name="40% - Accent3 56" xfId="26994"/>
    <cellStyle name="40% - Accent3 57" xfId="26995"/>
    <cellStyle name="40% - Accent3 58" xfId="26996"/>
    <cellStyle name="40% - Accent3 59" xfId="26997"/>
    <cellStyle name="40% - Accent3 6" xfId="105"/>
    <cellStyle name="40% - Accent3 6 10" xfId="26998"/>
    <cellStyle name="40% - Accent3 6 100" xfId="26999"/>
    <cellStyle name="40% - Accent3 6 101" xfId="27000"/>
    <cellStyle name="40% - Accent3 6 102" xfId="27001"/>
    <cellStyle name="40% - Accent3 6 103" xfId="27002"/>
    <cellStyle name="40% - Accent3 6 104" xfId="27003"/>
    <cellStyle name="40% - Accent3 6 105" xfId="27004"/>
    <cellStyle name="40% - Accent3 6 106" xfId="27005"/>
    <cellStyle name="40% - Accent3 6 107" xfId="27006"/>
    <cellStyle name="40% - Accent3 6 108" xfId="27007"/>
    <cellStyle name="40% - Accent3 6 109" xfId="27008"/>
    <cellStyle name="40% - Accent3 6 11" xfId="27009"/>
    <cellStyle name="40% - Accent3 6 110" xfId="27010"/>
    <cellStyle name="40% - Accent3 6 111" xfId="27011"/>
    <cellStyle name="40% - Accent3 6 112" xfId="27012"/>
    <cellStyle name="40% - Accent3 6 113" xfId="27013"/>
    <cellStyle name="40% - Accent3 6 114" xfId="27014"/>
    <cellStyle name="40% - Accent3 6 115" xfId="27015"/>
    <cellStyle name="40% - Accent3 6 12" xfId="27016"/>
    <cellStyle name="40% - Accent3 6 13" xfId="27017"/>
    <cellStyle name="40% - Accent3 6 14" xfId="27018"/>
    <cellStyle name="40% - Accent3 6 15" xfId="27019"/>
    <cellStyle name="40% - Accent3 6 16" xfId="27020"/>
    <cellStyle name="40% - Accent3 6 17" xfId="27021"/>
    <cellStyle name="40% - Accent3 6 18" xfId="27022"/>
    <cellStyle name="40% - Accent3 6 19" xfId="27023"/>
    <cellStyle name="40% - Accent3 6 2" xfId="27024"/>
    <cellStyle name="40% - Accent3 6 20" xfId="27025"/>
    <cellStyle name="40% - Accent3 6 21" xfId="27026"/>
    <cellStyle name="40% - Accent3 6 22" xfId="27027"/>
    <cellStyle name="40% - Accent3 6 23" xfId="27028"/>
    <cellStyle name="40% - Accent3 6 24" xfId="27029"/>
    <cellStyle name="40% - Accent3 6 25" xfId="27030"/>
    <cellStyle name="40% - Accent3 6 26" xfId="27031"/>
    <cellStyle name="40% - Accent3 6 27" xfId="27032"/>
    <cellStyle name="40% - Accent3 6 28" xfId="27033"/>
    <cellStyle name="40% - Accent3 6 29" xfId="27034"/>
    <cellStyle name="40% - Accent3 6 3" xfId="27035"/>
    <cellStyle name="40% - Accent3 6 30" xfId="27036"/>
    <cellStyle name="40% - Accent3 6 31" xfId="27037"/>
    <cellStyle name="40% - Accent3 6 32" xfId="27038"/>
    <cellStyle name="40% - Accent3 6 33" xfId="27039"/>
    <cellStyle name="40% - Accent3 6 34" xfId="27040"/>
    <cellStyle name="40% - Accent3 6 35" xfId="27041"/>
    <cellStyle name="40% - Accent3 6 36" xfId="27042"/>
    <cellStyle name="40% - Accent3 6 37" xfId="27043"/>
    <cellStyle name="40% - Accent3 6 38" xfId="27044"/>
    <cellStyle name="40% - Accent3 6 39" xfId="27045"/>
    <cellStyle name="40% - Accent3 6 4" xfId="27046"/>
    <cellStyle name="40% - Accent3 6 40" xfId="27047"/>
    <cellStyle name="40% - Accent3 6 41" xfId="27048"/>
    <cellStyle name="40% - Accent3 6 42" xfId="27049"/>
    <cellStyle name="40% - Accent3 6 43" xfId="27050"/>
    <cellStyle name="40% - Accent3 6 44" xfId="27051"/>
    <cellStyle name="40% - Accent3 6 45" xfId="27052"/>
    <cellStyle name="40% - Accent3 6 46" xfId="27053"/>
    <cellStyle name="40% - Accent3 6 47" xfId="27054"/>
    <cellStyle name="40% - Accent3 6 48" xfId="27055"/>
    <cellStyle name="40% - Accent3 6 49" xfId="27056"/>
    <cellStyle name="40% - Accent3 6 5" xfId="27057"/>
    <cellStyle name="40% - Accent3 6 50" xfId="27058"/>
    <cellStyle name="40% - Accent3 6 51" xfId="27059"/>
    <cellStyle name="40% - Accent3 6 52" xfId="27060"/>
    <cellStyle name="40% - Accent3 6 53" xfId="27061"/>
    <cellStyle name="40% - Accent3 6 54" xfId="27062"/>
    <cellStyle name="40% - Accent3 6 55" xfId="27063"/>
    <cellStyle name="40% - Accent3 6 56" xfId="27064"/>
    <cellStyle name="40% - Accent3 6 57" xfId="27065"/>
    <cellStyle name="40% - Accent3 6 58" xfId="27066"/>
    <cellStyle name="40% - Accent3 6 59" xfId="27067"/>
    <cellStyle name="40% - Accent3 6 6" xfId="27068"/>
    <cellStyle name="40% - Accent3 6 60" xfId="27069"/>
    <cellStyle name="40% - Accent3 6 61" xfId="27070"/>
    <cellStyle name="40% - Accent3 6 62" xfId="27071"/>
    <cellStyle name="40% - Accent3 6 63" xfId="27072"/>
    <cellStyle name="40% - Accent3 6 64" xfId="27073"/>
    <cellStyle name="40% - Accent3 6 65" xfId="27074"/>
    <cellStyle name="40% - Accent3 6 66" xfId="27075"/>
    <cellStyle name="40% - Accent3 6 67" xfId="27076"/>
    <cellStyle name="40% - Accent3 6 68" xfId="27077"/>
    <cellStyle name="40% - Accent3 6 69" xfId="27078"/>
    <cellStyle name="40% - Accent3 6 7" xfId="27079"/>
    <cellStyle name="40% - Accent3 6 70" xfId="27080"/>
    <cellStyle name="40% - Accent3 6 71" xfId="27081"/>
    <cellStyle name="40% - Accent3 6 72" xfId="27082"/>
    <cellStyle name="40% - Accent3 6 73" xfId="27083"/>
    <cellStyle name="40% - Accent3 6 74" xfId="27084"/>
    <cellStyle name="40% - Accent3 6 75" xfId="27085"/>
    <cellStyle name="40% - Accent3 6 76" xfId="27086"/>
    <cellStyle name="40% - Accent3 6 77" xfId="27087"/>
    <cellStyle name="40% - Accent3 6 78" xfId="27088"/>
    <cellStyle name="40% - Accent3 6 79" xfId="27089"/>
    <cellStyle name="40% - Accent3 6 8" xfId="27090"/>
    <cellStyle name="40% - Accent3 6 80" xfId="27091"/>
    <cellStyle name="40% - Accent3 6 81" xfId="27092"/>
    <cellStyle name="40% - Accent3 6 82" xfId="27093"/>
    <cellStyle name="40% - Accent3 6 83" xfId="27094"/>
    <cellStyle name="40% - Accent3 6 84" xfId="27095"/>
    <cellStyle name="40% - Accent3 6 85" xfId="27096"/>
    <cellStyle name="40% - Accent3 6 86" xfId="27097"/>
    <cellStyle name="40% - Accent3 6 87" xfId="27098"/>
    <cellStyle name="40% - Accent3 6 88" xfId="27099"/>
    <cellStyle name="40% - Accent3 6 89" xfId="27100"/>
    <cellStyle name="40% - Accent3 6 9" xfId="27101"/>
    <cellStyle name="40% - Accent3 6 90" xfId="27102"/>
    <cellStyle name="40% - Accent3 6 91" xfId="27103"/>
    <cellStyle name="40% - Accent3 6 92" xfId="27104"/>
    <cellStyle name="40% - Accent3 6 93" xfId="27105"/>
    <cellStyle name="40% - Accent3 6 94" xfId="27106"/>
    <cellStyle name="40% - Accent3 6 95" xfId="27107"/>
    <cellStyle name="40% - Accent3 6 96" xfId="27108"/>
    <cellStyle name="40% - Accent3 6 97" xfId="27109"/>
    <cellStyle name="40% - Accent3 6 98" xfId="27110"/>
    <cellStyle name="40% - Accent3 6 99" xfId="27111"/>
    <cellStyle name="40% - Accent3 60" xfId="27112"/>
    <cellStyle name="40% - Accent3 61" xfId="27113"/>
    <cellStyle name="40% - Accent3 62" xfId="27114"/>
    <cellStyle name="40% - Accent3 63" xfId="27115"/>
    <cellStyle name="40% - Accent3 64" xfId="27116"/>
    <cellStyle name="40% - Accent3 65" xfId="27117"/>
    <cellStyle name="40% - Accent3 66" xfId="27118"/>
    <cellStyle name="40% - Accent3 67" xfId="27119"/>
    <cellStyle name="40% - Accent3 68" xfId="27120"/>
    <cellStyle name="40% - Accent3 69" xfId="27121"/>
    <cellStyle name="40% - Accent3 7" xfId="106"/>
    <cellStyle name="40% - Accent3 7 10" xfId="27122"/>
    <cellStyle name="40% - Accent3 7 100" xfId="27123"/>
    <cellStyle name="40% - Accent3 7 101" xfId="27124"/>
    <cellStyle name="40% - Accent3 7 102" xfId="27125"/>
    <cellStyle name="40% - Accent3 7 103" xfId="27126"/>
    <cellStyle name="40% - Accent3 7 104" xfId="27127"/>
    <cellStyle name="40% - Accent3 7 105" xfId="27128"/>
    <cellStyle name="40% - Accent3 7 106" xfId="27129"/>
    <cellStyle name="40% - Accent3 7 107" xfId="27130"/>
    <cellStyle name="40% - Accent3 7 108" xfId="27131"/>
    <cellStyle name="40% - Accent3 7 109" xfId="27132"/>
    <cellStyle name="40% - Accent3 7 11" xfId="27133"/>
    <cellStyle name="40% - Accent3 7 110" xfId="27134"/>
    <cellStyle name="40% - Accent3 7 111" xfId="27135"/>
    <cellStyle name="40% - Accent3 7 112" xfId="27136"/>
    <cellStyle name="40% - Accent3 7 113" xfId="27137"/>
    <cellStyle name="40% - Accent3 7 114" xfId="27138"/>
    <cellStyle name="40% - Accent3 7 115" xfId="27139"/>
    <cellStyle name="40% - Accent3 7 12" xfId="27140"/>
    <cellStyle name="40% - Accent3 7 13" xfId="27141"/>
    <cellStyle name="40% - Accent3 7 14" xfId="27142"/>
    <cellStyle name="40% - Accent3 7 15" xfId="27143"/>
    <cellStyle name="40% - Accent3 7 16" xfId="27144"/>
    <cellStyle name="40% - Accent3 7 17" xfId="27145"/>
    <cellStyle name="40% - Accent3 7 18" xfId="27146"/>
    <cellStyle name="40% - Accent3 7 19" xfId="27147"/>
    <cellStyle name="40% - Accent3 7 2" xfId="27148"/>
    <cellStyle name="40% - Accent3 7 20" xfId="27149"/>
    <cellStyle name="40% - Accent3 7 21" xfId="27150"/>
    <cellStyle name="40% - Accent3 7 22" xfId="27151"/>
    <cellStyle name="40% - Accent3 7 23" xfId="27152"/>
    <cellStyle name="40% - Accent3 7 24" xfId="27153"/>
    <cellStyle name="40% - Accent3 7 25" xfId="27154"/>
    <cellStyle name="40% - Accent3 7 26" xfId="27155"/>
    <cellStyle name="40% - Accent3 7 27" xfId="27156"/>
    <cellStyle name="40% - Accent3 7 28" xfId="27157"/>
    <cellStyle name="40% - Accent3 7 29" xfId="27158"/>
    <cellStyle name="40% - Accent3 7 3" xfId="27159"/>
    <cellStyle name="40% - Accent3 7 30" xfId="27160"/>
    <cellStyle name="40% - Accent3 7 31" xfId="27161"/>
    <cellStyle name="40% - Accent3 7 32" xfId="27162"/>
    <cellStyle name="40% - Accent3 7 33" xfId="27163"/>
    <cellStyle name="40% - Accent3 7 34" xfId="27164"/>
    <cellStyle name="40% - Accent3 7 35" xfId="27165"/>
    <cellStyle name="40% - Accent3 7 36" xfId="27166"/>
    <cellStyle name="40% - Accent3 7 37" xfId="27167"/>
    <cellStyle name="40% - Accent3 7 38" xfId="27168"/>
    <cellStyle name="40% - Accent3 7 39" xfId="27169"/>
    <cellStyle name="40% - Accent3 7 4" xfId="27170"/>
    <cellStyle name="40% - Accent3 7 40" xfId="27171"/>
    <cellStyle name="40% - Accent3 7 41" xfId="27172"/>
    <cellStyle name="40% - Accent3 7 42" xfId="27173"/>
    <cellStyle name="40% - Accent3 7 43" xfId="27174"/>
    <cellStyle name="40% - Accent3 7 44" xfId="27175"/>
    <cellStyle name="40% - Accent3 7 45" xfId="27176"/>
    <cellStyle name="40% - Accent3 7 46" xfId="27177"/>
    <cellStyle name="40% - Accent3 7 47" xfId="27178"/>
    <cellStyle name="40% - Accent3 7 48" xfId="27179"/>
    <cellStyle name="40% - Accent3 7 49" xfId="27180"/>
    <cellStyle name="40% - Accent3 7 5" xfId="27181"/>
    <cellStyle name="40% - Accent3 7 50" xfId="27182"/>
    <cellStyle name="40% - Accent3 7 51" xfId="27183"/>
    <cellStyle name="40% - Accent3 7 52" xfId="27184"/>
    <cellStyle name="40% - Accent3 7 53" xfId="27185"/>
    <cellStyle name="40% - Accent3 7 54" xfId="27186"/>
    <cellStyle name="40% - Accent3 7 55" xfId="27187"/>
    <cellStyle name="40% - Accent3 7 56" xfId="27188"/>
    <cellStyle name="40% - Accent3 7 57" xfId="27189"/>
    <cellStyle name="40% - Accent3 7 58" xfId="27190"/>
    <cellStyle name="40% - Accent3 7 59" xfId="27191"/>
    <cellStyle name="40% - Accent3 7 6" xfId="27192"/>
    <cellStyle name="40% - Accent3 7 60" xfId="27193"/>
    <cellStyle name="40% - Accent3 7 61" xfId="27194"/>
    <cellStyle name="40% - Accent3 7 62" xfId="27195"/>
    <cellStyle name="40% - Accent3 7 63" xfId="27196"/>
    <cellStyle name="40% - Accent3 7 64" xfId="27197"/>
    <cellStyle name="40% - Accent3 7 65" xfId="27198"/>
    <cellStyle name="40% - Accent3 7 66" xfId="27199"/>
    <cellStyle name="40% - Accent3 7 67" xfId="27200"/>
    <cellStyle name="40% - Accent3 7 68" xfId="27201"/>
    <cellStyle name="40% - Accent3 7 69" xfId="27202"/>
    <cellStyle name="40% - Accent3 7 7" xfId="27203"/>
    <cellStyle name="40% - Accent3 7 70" xfId="27204"/>
    <cellStyle name="40% - Accent3 7 71" xfId="27205"/>
    <cellStyle name="40% - Accent3 7 72" xfId="27206"/>
    <cellStyle name="40% - Accent3 7 73" xfId="27207"/>
    <cellStyle name="40% - Accent3 7 74" xfId="27208"/>
    <cellStyle name="40% - Accent3 7 75" xfId="27209"/>
    <cellStyle name="40% - Accent3 7 76" xfId="27210"/>
    <cellStyle name="40% - Accent3 7 77" xfId="27211"/>
    <cellStyle name="40% - Accent3 7 78" xfId="27212"/>
    <cellStyle name="40% - Accent3 7 79" xfId="27213"/>
    <cellStyle name="40% - Accent3 7 8" xfId="27214"/>
    <cellStyle name="40% - Accent3 7 80" xfId="27215"/>
    <cellStyle name="40% - Accent3 7 81" xfId="27216"/>
    <cellStyle name="40% - Accent3 7 82" xfId="27217"/>
    <cellStyle name="40% - Accent3 7 83" xfId="27218"/>
    <cellStyle name="40% - Accent3 7 84" xfId="27219"/>
    <cellStyle name="40% - Accent3 7 85" xfId="27220"/>
    <cellStyle name="40% - Accent3 7 86" xfId="27221"/>
    <cellStyle name="40% - Accent3 7 87" xfId="27222"/>
    <cellStyle name="40% - Accent3 7 88" xfId="27223"/>
    <cellStyle name="40% - Accent3 7 89" xfId="27224"/>
    <cellStyle name="40% - Accent3 7 9" xfId="27225"/>
    <cellStyle name="40% - Accent3 7 90" xfId="27226"/>
    <cellStyle name="40% - Accent3 7 91" xfId="27227"/>
    <cellStyle name="40% - Accent3 7 92" xfId="27228"/>
    <cellStyle name="40% - Accent3 7 93" xfId="27229"/>
    <cellStyle name="40% - Accent3 7 94" xfId="27230"/>
    <cellStyle name="40% - Accent3 7 95" xfId="27231"/>
    <cellStyle name="40% - Accent3 7 96" xfId="27232"/>
    <cellStyle name="40% - Accent3 7 97" xfId="27233"/>
    <cellStyle name="40% - Accent3 7 98" xfId="27234"/>
    <cellStyle name="40% - Accent3 7 99" xfId="27235"/>
    <cellStyle name="40% - Accent3 70" xfId="27236"/>
    <cellStyle name="40% - Accent3 71" xfId="27237"/>
    <cellStyle name="40% - Accent3 72" xfId="27238"/>
    <cellStyle name="40% - Accent3 73" xfId="27239"/>
    <cellStyle name="40% - Accent3 74" xfId="27240"/>
    <cellStyle name="40% - Accent3 75" xfId="27241"/>
    <cellStyle name="40% - Accent3 76" xfId="27242"/>
    <cellStyle name="40% - Accent3 77" xfId="27243"/>
    <cellStyle name="40% - Accent3 78" xfId="27244"/>
    <cellStyle name="40% - Accent3 79" xfId="27245"/>
    <cellStyle name="40% - Accent3 8" xfId="107"/>
    <cellStyle name="40% - Accent3 8 10" xfId="27246"/>
    <cellStyle name="40% - Accent3 8 100" xfId="27247"/>
    <cellStyle name="40% - Accent3 8 101" xfId="27248"/>
    <cellStyle name="40% - Accent3 8 102" xfId="27249"/>
    <cellStyle name="40% - Accent3 8 103" xfId="27250"/>
    <cellStyle name="40% - Accent3 8 104" xfId="27251"/>
    <cellStyle name="40% - Accent3 8 105" xfId="27252"/>
    <cellStyle name="40% - Accent3 8 106" xfId="27253"/>
    <cellStyle name="40% - Accent3 8 107" xfId="27254"/>
    <cellStyle name="40% - Accent3 8 108" xfId="27255"/>
    <cellStyle name="40% - Accent3 8 109" xfId="27256"/>
    <cellStyle name="40% - Accent3 8 11" xfId="27257"/>
    <cellStyle name="40% - Accent3 8 110" xfId="27258"/>
    <cellStyle name="40% - Accent3 8 111" xfId="27259"/>
    <cellStyle name="40% - Accent3 8 112" xfId="27260"/>
    <cellStyle name="40% - Accent3 8 113" xfId="27261"/>
    <cellStyle name="40% - Accent3 8 114" xfId="27262"/>
    <cellStyle name="40% - Accent3 8 115" xfId="27263"/>
    <cellStyle name="40% - Accent3 8 12" xfId="27264"/>
    <cellStyle name="40% - Accent3 8 13" xfId="27265"/>
    <cellStyle name="40% - Accent3 8 14" xfId="27266"/>
    <cellStyle name="40% - Accent3 8 15" xfId="27267"/>
    <cellStyle name="40% - Accent3 8 16" xfId="27268"/>
    <cellStyle name="40% - Accent3 8 17" xfId="27269"/>
    <cellStyle name="40% - Accent3 8 18" xfId="27270"/>
    <cellStyle name="40% - Accent3 8 19" xfId="27271"/>
    <cellStyle name="40% - Accent3 8 2" xfId="27272"/>
    <cellStyle name="40% - Accent3 8 20" xfId="27273"/>
    <cellStyle name="40% - Accent3 8 21" xfId="27274"/>
    <cellStyle name="40% - Accent3 8 22" xfId="27275"/>
    <cellStyle name="40% - Accent3 8 23" xfId="27276"/>
    <cellStyle name="40% - Accent3 8 24" xfId="27277"/>
    <cellStyle name="40% - Accent3 8 25" xfId="27278"/>
    <cellStyle name="40% - Accent3 8 26" xfId="27279"/>
    <cellStyle name="40% - Accent3 8 27" xfId="27280"/>
    <cellStyle name="40% - Accent3 8 28" xfId="27281"/>
    <cellStyle name="40% - Accent3 8 29" xfId="27282"/>
    <cellStyle name="40% - Accent3 8 3" xfId="27283"/>
    <cellStyle name="40% - Accent3 8 30" xfId="27284"/>
    <cellStyle name="40% - Accent3 8 31" xfId="27285"/>
    <cellStyle name="40% - Accent3 8 32" xfId="27286"/>
    <cellStyle name="40% - Accent3 8 33" xfId="27287"/>
    <cellStyle name="40% - Accent3 8 34" xfId="27288"/>
    <cellStyle name="40% - Accent3 8 35" xfId="27289"/>
    <cellStyle name="40% - Accent3 8 36" xfId="27290"/>
    <cellStyle name="40% - Accent3 8 37" xfId="27291"/>
    <cellStyle name="40% - Accent3 8 38" xfId="27292"/>
    <cellStyle name="40% - Accent3 8 39" xfId="27293"/>
    <cellStyle name="40% - Accent3 8 4" xfId="27294"/>
    <cellStyle name="40% - Accent3 8 40" xfId="27295"/>
    <cellStyle name="40% - Accent3 8 41" xfId="27296"/>
    <cellStyle name="40% - Accent3 8 42" xfId="27297"/>
    <cellStyle name="40% - Accent3 8 43" xfId="27298"/>
    <cellStyle name="40% - Accent3 8 44" xfId="27299"/>
    <cellStyle name="40% - Accent3 8 45" xfId="27300"/>
    <cellStyle name="40% - Accent3 8 46" xfId="27301"/>
    <cellStyle name="40% - Accent3 8 47" xfId="27302"/>
    <cellStyle name="40% - Accent3 8 48" xfId="27303"/>
    <cellStyle name="40% - Accent3 8 49" xfId="27304"/>
    <cellStyle name="40% - Accent3 8 5" xfId="27305"/>
    <cellStyle name="40% - Accent3 8 50" xfId="27306"/>
    <cellStyle name="40% - Accent3 8 51" xfId="27307"/>
    <cellStyle name="40% - Accent3 8 52" xfId="27308"/>
    <cellStyle name="40% - Accent3 8 53" xfId="27309"/>
    <cellStyle name="40% - Accent3 8 54" xfId="27310"/>
    <cellStyle name="40% - Accent3 8 55" xfId="27311"/>
    <cellStyle name="40% - Accent3 8 56" xfId="27312"/>
    <cellStyle name="40% - Accent3 8 57" xfId="27313"/>
    <cellStyle name="40% - Accent3 8 58" xfId="27314"/>
    <cellStyle name="40% - Accent3 8 59" xfId="27315"/>
    <cellStyle name="40% - Accent3 8 6" xfId="27316"/>
    <cellStyle name="40% - Accent3 8 60" xfId="27317"/>
    <cellStyle name="40% - Accent3 8 61" xfId="27318"/>
    <cellStyle name="40% - Accent3 8 62" xfId="27319"/>
    <cellStyle name="40% - Accent3 8 63" xfId="27320"/>
    <cellStyle name="40% - Accent3 8 64" xfId="27321"/>
    <cellStyle name="40% - Accent3 8 65" xfId="27322"/>
    <cellStyle name="40% - Accent3 8 66" xfId="27323"/>
    <cellStyle name="40% - Accent3 8 67" xfId="27324"/>
    <cellStyle name="40% - Accent3 8 68" xfId="27325"/>
    <cellStyle name="40% - Accent3 8 69" xfId="27326"/>
    <cellStyle name="40% - Accent3 8 7" xfId="27327"/>
    <cellStyle name="40% - Accent3 8 70" xfId="27328"/>
    <cellStyle name="40% - Accent3 8 71" xfId="27329"/>
    <cellStyle name="40% - Accent3 8 72" xfId="27330"/>
    <cellStyle name="40% - Accent3 8 73" xfId="27331"/>
    <cellStyle name="40% - Accent3 8 74" xfId="27332"/>
    <cellStyle name="40% - Accent3 8 75" xfId="27333"/>
    <cellStyle name="40% - Accent3 8 76" xfId="27334"/>
    <cellStyle name="40% - Accent3 8 77" xfId="27335"/>
    <cellStyle name="40% - Accent3 8 78" xfId="27336"/>
    <cellStyle name="40% - Accent3 8 79" xfId="27337"/>
    <cellStyle name="40% - Accent3 8 8" xfId="27338"/>
    <cellStyle name="40% - Accent3 8 80" xfId="27339"/>
    <cellStyle name="40% - Accent3 8 81" xfId="27340"/>
    <cellStyle name="40% - Accent3 8 82" xfId="27341"/>
    <cellStyle name="40% - Accent3 8 83" xfId="27342"/>
    <cellStyle name="40% - Accent3 8 84" xfId="27343"/>
    <cellStyle name="40% - Accent3 8 85" xfId="27344"/>
    <cellStyle name="40% - Accent3 8 86" xfId="27345"/>
    <cellStyle name="40% - Accent3 8 87" xfId="27346"/>
    <cellStyle name="40% - Accent3 8 88" xfId="27347"/>
    <cellStyle name="40% - Accent3 8 89" xfId="27348"/>
    <cellStyle name="40% - Accent3 8 9" xfId="27349"/>
    <cellStyle name="40% - Accent3 8 90" xfId="27350"/>
    <cellStyle name="40% - Accent3 8 91" xfId="27351"/>
    <cellStyle name="40% - Accent3 8 92" xfId="27352"/>
    <cellStyle name="40% - Accent3 8 93" xfId="27353"/>
    <cellStyle name="40% - Accent3 8 94" xfId="27354"/>
    <cellStyle name="40% - Accent3 8 95" xfId="27355"/>
    <cellStyle name="40% - Accent3 8 96" xfId="27356"/>
    <cellStyle name="40% - Accent3 8 97" xfId="27357"/>
    <cellStyle name="40% - Accent3 8 98" xfId="27358"/>
    <cellStyle name="40% - Accent3 8 99" xfId="27359"/>
    <cellStyle name="40% - Accent3 80" xfId="27360"/>
    <cellStyle name="40% - Accent3 81" xfId="27361"/>
    <cellStyle name="40% - Accent3 82" xfId="27362"/>
    <cellStyle name="40% - Accent3 83" xfId="27363"/>
    <cellStyle name="40% - Accent3 84" xfId="27364"/>
    <cellStyle name="40% - Accent3 85" xfId="27365"/>
    <cellStyle name="40% - Accent3 86" xfId="27366"/>
    <cellStyle name="40% - Accent3 87" xfId="27367"/>
    <cellStyle name="40% - Accent3 88" xfId="27368"/>
    <cellStyle name="40% - Accent3 89" xfId="27369"/>
    <cellStyle name="40% - Accent3 9" xfId="27370"/>
    <cellStyle name="40% - Accent3 9 10" xfId="27371"/>
    <cellStyle name="40% - Accent3 9 100" xfId="27372"/>
    <cellStyle name="40% - Accent3 9 101" xfId="27373"/>
    <cellStyle name="40% - Accent3 9 102" xfId="27374"/>
    <cellStyle name="40% - Accent3 9 103" xfId="27375"/>
    <cellStyle name="40% - Accent3 9 104" xfId="27376"/>
    <cellStyle name="40% - Accent3 9 105" xfId="27377"/>
    <cellStyle name="40% - Accent3 9 106" xfId="27378"/>
    <cellStyle name="40% - Accent3 9 107" xfId="27379"/>
    <cellStyle name="40% - Accent3 9 108" xfId="27380"/>
    <cellStyle name="40% - Accent3 9 109" xfId="27381"/>
    <cellStyle name="40% - Accent3 9 11" xfId="27382"/>
    <cellStyle name="40% - Accent3 9 110" xfId="27383"/>
    <cellStyle name="40% - Accent3 9 111" xfId="27384"/>
    <cellStyle name="40% - Accent3 9 112" xfId="27385"/>
    <cellStyle name="40% - Accent3 9 113" xfId="27386"/>
    <cellStyle name="40% - Accent3 9 114" xfId="27387"/>
    <cellStyle name="40% - Accent3 9 115" xfId="27388"/>
    <cellStyle name="40% - Accent3 9 12" xfId="27389"/>
    <cellStyle name="40% - Accent3 9 13" xfId="27390"/>
    <cellStyle name="40% - Accent3 9 14" xfId="27391"/>
    <cellStyle name="40% - Accent3 9 15" xfId="27392"/>
    <cellStyle name="40% - Accent3 9 16" xfId="27393"/>
    <cellStyle name="40% - Accent3 9 17" xfId="27394"/>
    <cellStyle name="40% - Accent3 9 18" xfId="27395"/>
    <cellStyle name="40% - Accent3 9 19" xfId="27396"/>
    <cellStyle name="40% - Accent3 9 2" xfId="27397"/>
    <cellStyle name="40% - Accent3 9 20" xfId="27398"/>
    <cellStyle name="40% - Accent3 9 21" xfId="27399"/>
    <cellStyle name="40% - Accent3 9 22" xfId="27400"/>
    <cellStyle name="40% - Accent3 9 23" xfId="27401"/>
    <cellStyle name="40% - Accent3 9 24" xfId="27402"/>
    <cellStyle name="40% - Accent3 9 25" xfId="27403"/>
    <cellStyle name="40% - Accent3 9 26" xfId="27404"/>
    <cellStyle name="40% - Accent3 9 27" xfId="27405"/>
    <cellStyle name="40% - Accent3 9 28" xfId="27406"/>
    <cellStyle name="40% - Accent3 9 29" xfId="27407"/>
    <cellStyle name="40% - Accent3 9 3" xfId="27408"/>
    <cellStyle name="40% - Accent3 9 30" xfId="27409"/>
    <cellStyle name="40% - Accent3 9 31" xfId="27410"/>
    <cellStyle name="40% - Accent3 9 32" xfId="27411"/>
    <cellStyle name="40% - Accent3 9 33" xfId="27412"/>
    <cellStyle name="40% - Accent3 9 34" xfId="27413"/>
    <cellStyle name="40% - Accent3 9 35" xfId="27414"/>
    <cellStyle name="40% - Accent3 9 36" xfId="27415"/>
    <cellStyle name="40% - Accent3 9 37" xfId="27416"/>
    <cellStyle name="40% - Accent3 9 38" xfId="27417"/>
    <cellStyle name="40% - Accent3 9 39" xfId="27418"/>
    <cellStyle name="40% - Accent3 9 4" xfId="27419"/>
    <cellStyle name="40% - Accent3 9 40" xfId="27420"/>
    <cellStyle name="40% - Accent3 9 41" xfId="27421"/>
    <cellStyle name="40% - Accent3 9 42" xfId="27422"/>
    <cellStyle name="40% - Accent3 9 43" xfId="27423"/>
    <cellStyle name="40% - Accent3 9 44" xfId="27424"/>
    <cellStyle name="40% - Accent3 9 45" xfId="27425"/>
    <cellStyle name="40% - Accent3 9 46" xfId="27426"/>
    <cellStyle name="40% - Accent3 9 47" xfId="27427"/>
    <cellStyle name="40% - Accent3 9 48" xfId="27428"/>
    <cellStyle name="40% - Accent3 9 49" xfId="27429"/>
    <cellStyle name="40% - Accent3 9 5" xfId="27430"/>
    <cellStyle name="40% - Accent3 9 50" xfId="27431"/>
    <cellStyle name="40% - Accent3 9 51" xfId="27432"/>
    <cellStyle name="40% - Accent3 9 52" xfId="27433"/>
    <cellStyle name="40% - Accent3 9 53" xfId="27434"/>
    <cellStyle name="40% - Accent3 9 54" xfId="27435"/>
    <cellStyle name="40% - Accent3 9 55" xfId="27436"/>
    <cellStyle name="40% - Accent3 9 56" xfId="27437"/>
    <cellStyle name="40% - Accent3 9 57" xfId="27438"/>
    <cellStyle name="40% - Accent3 9 58" xfId="27439"/>
    <cellStyle name="40% - Accent3 9 59" xfId="27440"/>
    <cellStyle name="40% - Accent3 9 6" xfId="27441"/>
    <cellStyle name="40% - Accent3 9 60" xfId="27442"/>
    <cellStyle name="40% - Accent3 9 61" xfId="27443"/>
    <cellStyle name="40% - Accent3 9 62" xfId="27444"/>
    <cellStyle name="40% - Accent3 9 63" xfId="27445"/>
    <cellStyle name="40% - Accent3 9 64" xfId="27446"/>
    <cellStyle name="40% - Accent3 9 65" xfId="27447"/>
    <cellStyle name="40% - Accent3 9 66" xfId="27448"/>
    <cellStyle name="40% - Accent3 9 67" xfId="27449"/>
    <cellStyle name="40% - Accent3 9 68" xfId="27450"/>
    <cellStyle name="40% - Accent3 9 69" xfId="27451"/>
    <cellStyle name="40% - Accent3 9 7" xfId="27452"/>
    <cellStyle name="40% - Accent3 9 70" xfId="27453"/>
    <cellStyle name="40% - Accent3 9 71" xfId="27454"/>
    <cellStyle name="40% - Accent3 9 72" xfId="27455"/>
    <cellStyle name="40% - Accent3 9 73" xfId="27456"/>
    <cellStyle name="40% - Accent3 9 74" xfId="27457"/>
    <cellStyle name="40% - Accent3 9 75" xfId="27458"/>
    <cellStyle name="40% - Accent3 9 76" xfId="27459"/>
    <cellStyle name="40% - Accent3 9 77" xfId="27460"/>
    <cellStyle name="40% - Accent3 9 78" xfId="27461"/>
    <cellStyle name="40% - Accent3 9 79" xfId="27462"/>
    <cellStyle name="40% - Accent3 9 8" xfId="27463"/>
    <cellStyle name="40% - Accent3 9 80" xfId="27464"/>
    <cellStyle name="40% - Accent3 9 81" xfId="27465"/>
    <cellStyle name="40% - Accent3 9 82" xfId="27466"/>
    <cellStyle name="40% - Accent3 9 83" xfId="27467"/>
    <cellStyle name="40% - Accent3 9 84" xfId="27468"/>
    <cellStyle name="40% - Accent3 9 85" xfId="27469"/>
    <cellStyle name="40% - Accent3 9 86" xfId="27470"/>
    <cellStyle name="40% - Accent3 9 87" xfId="27471"/>
    <cellStyle name="40% - Accent3 9 88" xfId="27472"/>
    <cellStyle name="40% - Accent3 9 89" xfId="27473"/>
    <cellStyle name="40% - Accent3 9 9" xfId="27474"/>
    <cellStyle name="40% - Accent3 9 90" xfId="27475"/>
    <cellStyle name="40% - Accent3 9 91" xfId="27476"/>
    <cellStyle name="40% - Accent3 9 92" xfId="27477"/>
    <cellStyle name="40% - Accent3 9 93" xfId="27478"/>
    <cellStyle name="40% - Accent3 9 94" xfId="27479"/>
    <cellStyle name="40% - Accent3 9 95" xfId="27480"/>
    <cellStyle name="40% - Accent3 9 96" xfId="27481"/>
    <cellStyle name="40% - Accent3 9 97" xfId="27482"/>
    <cellStyle name="40% - Accent3 9 98" xfId="27483"/>
    <cellStyle name="40% - Accent3 9 99" xfId="27484"/>
    <cellStyle name="40% - Accent3 90" xfId="27485"/>
    <cellStyle name="40% - Accent3 91" xfId="27486"/>
    <cellStyle name="40% - Accent3 92" xfId="27487"/>
    <cellStyle name="40% - Accent3 93" xfId="27488"/>
    <cellStyle name="40% - Accent3 94" xfId="27489"/>
    <cellStyle name="40% - Accent3 95" xfId="27490"/>
    <cellStyle name="40% - Accent3 96" xfId="27491"/>
    <cellStyle name="40% - Accent3 97" xfId="27492"/>
    <cellStyle name="40% - Accent3 98" xfId="27493"/>
    <cellStyle name="40% - Accent3 99" xfId="27494"/>
    <cellStyle name="40% - Accent4" xfId="33" builtinId="43" customBuiltin="1"/>
    <cellStyle name="40% - Accent4 10" xfId="27495"/>
    <cellStyle name="40% - Accent4 10 10" xfId="27496"/>
    <cellStyle name="40% - Accent4 10 100" xfId="27497"/>
    <cellStyle name="40% - Accent4 10 101" xfId="27498"/>
    <cellStyle name="40% - Accent4 10 102" xfId="27499"/>
    <cellStyle name="40% - Accent4 10 103" xfId="27500"/>
    <cellStyle name="40% - Accent4 10 104" xfId="27501"/>
    <cellStyle name="40% - Accent4 10 105" xfId="27502"/>
    <cellStyle name="40% - Accent4 10 106" xfId="27503"/>
    <cellStyle name="40% - Accent4 10 107" xfId="27504"/>
    <cellStyle name="40% - Accent4 10 108" xfId="27505"/>
    <cellStyle name="40% - Accent4 10 109" xfId="27506"/>
    <cellStyle name="40% - Accent4 10 11" xfId="27507"/>
    <cellStyle name="40% - Accent4 10 110" xfId="27508"/>
    <cellStyle name="40% - Accent4 10 111" xfId="27509"/>
    <cellStyle name="40% - Accent4 10 112" xfId="27510"/>
    <cellStyle name="40% - Accent4 10 113" xfId="27511"/>
    <cellStyle name="40% - Accent4 10 114" xfId="27512"/>
    <cellStyle name="40% - Accent4 10 115" xfId="27513"/>
    <cellStyle name="40% - Accent4 10 12" xfId="27514"/>
    <cellStyle name="40% - Accent4 10 13" xfId="27515"/>
    <cellStyle name="40% - Accent4 10 14" xfId="27516"/>
    <cellStyle name="40% - Accent4 10 15" xfId="27517"/>
    <cellStyle name="40% - Accent4 10 16" xfId="27518"/>
    <cellStyle name="40% - Accent4 10 17" xfId="27519"/>
    <cellStyle name="40% - Accent4 10 18" xfId="27520"/>
    <cellStyle name="40% - Accent4 10 19" xfId="27521"/>
    <cellStyle name="40% - Accent4 10 2" xfId="27522"/>
    <cellStyle name="40% - Accent4 10 20" xfId="27523"/>
    <cellStyle name="40% - Accent4 10 21" xfId="27524"/>
    <cellStyle name="40% - Accent4 10 22" xfId="27525"/>
    <cellStyle name="40% - Accent4 10 23" xfId="27526"/>
    <cellStyle name="40% - Accent4 10 24" xfId="27527"/>
    <cellStyle name="40% - Accent4 10 25" xfId="27528"/>
    <cellStyle name="40% - Accent4 10 26" xfId="27529"/>
    <cellStyle name="40% - Accent4 10 27" xfId="27530"/>
    <cellStyle name="40% - Accent4 10 28" xfId="27531"/>
    <cellStyle name="40% - Accent4 10 29" xfId="27532"/>
    <cellStyle name="40% - Accent4 10 3" xfId="27533"/>
    <cellStyle name="40% - Accent4 10 30" xfId="27534"/>
    <cellStyle name="40% - Accent4 10 31" xfId="27535"/>
    <cellStyle name="40% - Accent4 10 32" xfId="27536"/>
    <cellStyle name="40% - Accent4 10 33" xfId="27537"/>
    <cellStyle name="40% - Accent4 10 34" xfId="27538"/>
    <cellStyle name="40% - Accent4 10 35" xfId="27539"/>
    <cellStyle name="40% - Accent4 10 36" xfId="27540"/>
    <cellStyle name="40% - Accent4 10 37" xfId="27541"/>
    <cellStyle name="40% - Accent4 10 38" xfId="27542"/>
    <cellStyle name="40% - Accent4 10 39" xfId="27543"/>
    <cellStyle name="40% - Accent4 10 4" xfId="27544"/>
    <cellStyle name="40% - Accent4 10 40" xfId="27545"/>
    <cellStyle name="40% - Accent4 10 41" xfId="27546"/>
    <cellStyle name="40% - Accent4 10 42" xfId="27547"/>
    <cellStyle name="40% - Accent4 10 43" xfId="27548"/>
    <cellStyle name="40% - Accent4 10 44" xfId="27549"/>
    <cellStyle name="40% - Accent4 10 45" xfId="27550"/>
    <cellStyle name="40% - Accent4 10 46" xfId="27551"/>
    <cellStyle name="40% - Accent4 10 47" xfId="27552"/>
    <cellStyle name="40% - Accent4 10 48" xfId="27553"/>
    <cellStyle name="40% - Accent4 10 49" xfId="27554"/>
    <cellStyle name="40% - Accent4 10 5" xfId="27555"/>
    <cellStyle name="40% - Accent4 10 50" xfId="27556"/>
    <cellStyle name="40% - Accent4 10 51" xfId="27557"/>
    <cellStyle name="40% - Accent4 10 52" xfId="27558"/>
    <cellStyle name="40% - Accent4 10 53" xfId="27559"/>
    <cellStyle name="40% - Accent4 10 54" xfId="27560"/>
    <cellStyle name="40% - Accent4 10 55" xfId="27561"/>
    <cellStyle name="40% - Accent4 10 56" xfId="27562"/>
    <cellStyle name="40% - Accent4 10 57" xfId="27563"/>
    <cellStyle name="40% - Accent4 10 58" xfId="27564"/>
    <cellStyle name="40% - Accent4 10 59" xfId="27565"/>
    <cellStyle name="40% - Accent4 10 6" xfId="27566"/>
    <cellStyle name="40% - Accent4 10 60" xfId="27567"/>
    <cellStyle name="40% - Accent4 10 61" xfId="27568"/>
    <cellStyle name="40% - Accent4 10 62" xfId="27569"/>
    <cellStyle name="40% - Accent4 10 63" xfId="27570"/>
    <cellStyle name="40% - Accent4 10 64" xfId="27571"/>
    <cellStyle name="40% - Accent4 10 65" xfId="27572"/>
    <cellStyle name="40% - Accent4 10 66" xfId="27573"/>
    <cellStyle name="40% - Accent4 10 67" xfId="27574"/>
    <cellStyle name="40% - Accent4 10 68" xfId="27575"/>
    <cellStyle name="40% - Accent4 10 69" xfId="27576"/>
    <cellStyle name="40% - Accent4 10 7" xfId="27577"/>
    <cellStyle name="40% - Accent4 10 70" xfId="27578"/>
    <cellStyle name="40% - Accent4 10 71" xfId="27579"/>
    <cellStyle name="40% - Accent4 10 72" xfId="27580"/>
    <cellStyle name="40% - Accent4 10 73" xfId="27581"/>
    <cellStyle name="40% - Accent4 10 74" xfId="27582"/>
    <cellStyle name="40% - Accent4 10 75" xfId="27583"/>
    <cellStyle name="40% - Accent4 10 76" xfId="27584"/>
    <cellStyle name="40% - Accent4 10 77" xfId="27585"/>
    <cellStyle name="40% - Accent4 10 78" xfId="27586"/>
    <cellStyle name="40% - Accent4 10 79" xfId="27587"/>
    <cellStyle name="40% - Accent4 10 8" xfId="27588"/>
    <cellStyle name="40% - Accent4 10 80" xfId="27589"/>
    <cellStyle name="40% - Accent4 10 81" xfId="27590"/>
    <cellStyle name="40% - Accent4 10 82" xfId="27591"/>
    <cellStyle name="40% - Accent4 10 83" xfId="27592"/>
    <cellStyle name="40% - Accent4 10 84" xfId="27593"/>
    <cellStyle name="40% - Accent4 10 85" xfId="27594"/>
    <cellStyle name="40% - Accent4 10 86" xfId="27595"/>
    <cellStyle name="40% - Accent4 10 87" xfId="27596"/>
    <cellStyle name="40% - Accent4 10 88" xfId="27597"/>
    <cellStyle name="40% - Accent4 10 89" xfId="27598"/>
    <cellStyle name="40% - Accent4 10 9" xfId="27599"/>
    <cellStyle name="40% - Accent4 10 90" xfId="27600"/>
    <cellStyle name="40% - Accent4 10 91" xfId="27601"/>
    <cellStyle name="40% - Accent4 10 92" xfId="27602"/>
    <cellStyle name="40% - Accent4 10 93" xfId="27603"/>
    <cellStyle name="40% - Accent4 10 94" xfId="27604"/>
    <cellStyle name="40% - Accent4 10 95" xfId="27605"/>
    <cellStyle name="40% - Accent4 10 96" xfId="27606"/>
    <cellStyle name="40% - Accent4 10 97" xfId="27607"/>
    <cellStyle name="40% - Accent4 10 98" xfId="27608"/>
    <cellStyle name="40% - Accent4 10 99" xfId="27609"/>
    <cellStyle name="40% - Accent4 100" xfId="27610"/>
    <cellStyle name="40% - Accent4 101" xfId="27611"/>
    <cellStyle name="40% - Accent4 102" xfId="27612"/>
    <cellStyle name="40% - Accent4 103" xfId="27613"/>
    <cellStyle name="40% - Accent4 104" xfId="27614"/>
    <cellStyle name="40% - Accent4 105" xfId="27615"/>
    <cellStyle name="40% - Accent4 106" xfId="27616"/>
    <cellStyle name="40% - Accent4 107" xfId="27617"/>
    <cellStyle name="40% - Accent4 108" xfId="27618"/>
    <cellStyle name="40% - Accent4 109" xfId="27619"/>
    <cellStyle name="40% - Accent4 11" xfId="27620"/>
    <cellStyle name="40% - Accent4 11 10" xfId="27621"/>
    <cellStyle name="40% - Accent4 11 100" xfId="27622"/>
    <cellStyle name="40% - Accent4 11 101" xfId="27623"/>
    <cellStyle name="40% - Accent4 11 102" xfId="27624"/>
    <cellStyle name="40% - Accent4 11 103" xfId="27625"/>
    <cellStyle name="40% - Accent4 11 104" xfId="27626"/>
    <cellStyle name="40% - Accent4 11 105" xfId="27627"/>
    <cellStyle name="40% - Accent4 11 106" xfId="27628"/>
    <cellStyle name="40% - Accent4 11 107" xfId="27629"/>
    <cellStyle name="40% - Accent4 11 108" xfId="27630"/>
    <cellStyle name="40% - Accent4 11 109" xfId="27631"/>
    <cellStyle name="40% - Accent4 11 11" xfId="27632"/>
    <cellStyle name="40% - Accent4 11 110" xfId="27633"/>
    <cellStyle name="40% - Accent4 11 111" xfId="27634"/>
    <cellStyle name="40% - Accent4 11 112" xfId="27635"/>
    <cellStyle name="40% - Accent4 11 113" xfId="27636"/>
    <cellStyle name="40% - Accent4 11 114" xfId="27637"/>
    <cellStyle name="40% - Accent4 11 115" xfId="27638"/>
    <cellStyle name="40% - Accent4 11 12" xfId="27639"/>
    <cellStyle name="40% - Accent4 11 13" xfId="27640"/>
    <cellStyle name="40% - Accent4 11 14" xfId="27641"/>
    <cellStyle name="40% - Accent4 11 15" xfId="27642"/>
    <cellStyle name="40% - Accent4 11 16" xfId="27643"/>
    <cellStyle name="40% - Accent4 11 17" xfId="27644"/>
    <cellStyle name="40% - Accent4 11 18" xfId="27645"/>
    <cellStyle name="40% - Accent4 11 19" xfId="27646"/>
    <cellStyle name="40% - Accent4 11 2" xfId="27647"/>
    <cellStyle name="40% - Accent4 11 20" xfId="27648"/>
    <cellStyle name="40% - Accent4 11 21" xfId="27649"/>
    <cellStyle name="40% - Accent4 11 22" xfId="27650"/>
    <cellStyle name="40% - Accent4 11 23" xfId="27651"/>
    <cellStyle name="40% - Accent4 11 24" xfId="27652"/>
    <cellStyle name="40% - Accent4 11 25" xfId="27653"/>
    <cellStyle name="40% - Accent4 11 26" xfId="27654"/>
    <cellStyle name="40% - Accent4 11 27" xfId="27655"/>
    <cellStyle name="40% - Accent4 11 28" xfId="27656"/>
    <cellStyle name="40% - Accent4 11 29" xfId="27657"/>
    <cellStyle name="40% - Accent4 11 3" xfId="27658"/>
    <cellStyle name="40% - Accent4 11 30" xfId="27659"/>
    <cellStyle name="40% - Accent4 11 31" xfId="27660"/>
    <cellStyle name="40% - Accent4 11 32" xfId="27661"/>
    <cellStyle name="40% - Accent4 11 33" xfId="27662"/>
    <cellStyle name="40% - Accent4 11 34" xfId="27663"/>
    <cellStyle name="40% - Accent4 11 35" xfId="27664"/>
    <cellStyle name="40% - Accent4 11 36" xfId="27665"/>
    <cellStyle name="40% - Accent4 11 37" xfId="27666"/>
    <cellStyle name="40% - Accent4 11 38" xfId="27667"/>
    <cellStyle name="40% - Accent4 11 39" xfId="27668"/>
    <cellStyle name="40% - Accent4 11 4" xfId="27669"/>
    <cellStyle name="40% - Accent4 11 40" xfId="27670"/>
    <cellStyle name="40% - Accent4 11 41" xfId="27671"/>
    <cellStyle name="40% - Accent4 11 42" xfId="27672"/>
    <cellStyle name="40% - Accent4 11 43" xfId="27673"/>
    <cellStyle name="40% - Accent4 11 44" xfId="27674"/>
    <cellStyle name="40% - Accent4 11 45" xfId="27675"/>
    <cellStyle name="40% - Accent4 11 46" xfId="27676"/>
    <cellStyle name="40% - Accent4 11 47" xfId="27677"/>
    <cellStyle name="40% - Accent4 11 48" xfId="27678"/>
    <cellStyle name="40% - Accent4 11 49" xfId="27679"/>
    <cellStyle name="40% - Accent4 11 5" xfId="27680"/>
    <cellStyle name="40% - Accent4 11 50" xfId="27681"/>
    <cellStyle name="40% - Accent4 11 51" xfId="27682"/>
    <cellStyle name="40% - Accent4 11 52" xfId="27683"/>
    <cellStyle name="40% - Accent4 11 53" xfId="27684"/>
    <cellStyle name="40% - Accent4 11 54" xfId="27685"/>
    <cellStyle name="40% - Accent4 11 55" xfId="27686"/>
    <cellStyle name="40% - Accent4 11 56" xfId="27687"/>
    <cellStyle name="40% - Accent4 11 57" xfId="27688"/>
    <cellStyle name="40% - Accent4 11 58" xfId="27689"/>
    <cellStyle name="40% - Accent4 11 59" xfId="27690"/>
    <cellStyle name="40% - Accent4 11 6" xfId="27691"/>
    <cellStyle name="40% - Accent4 11 60" xfId="27692"/>
    <cellStyle name="40% - Accent4 11 61" xfId="27693"/>
    <cellStyle name="40% - Accent4 11 62" xfId="27694"/>
    <cellStyle name="40% - Accent4 11 63" xfId="27695"/>
    <cellStyle name="40% - Accent4 11 64" xfId="27696"/>
    <cellStyle name="40% - Accent4 11 65" xfId="27697"/>
    <cellStyle name="40% - Accent4 11 66" xfId="27698"/>
    <cellStyle name="40% - Accent4 11 67" xfId="27699"/>
    <cellStyle name="40% - Accent4 11 68" xfId="27700"/>
    <cellStyle name="40% - Accent4 11 69" xfId="27701"/>
    <cellStyle name="40% - Accent4 11 7" xfId="27702"/>
    <cellStyle name="40% - Accent4 11 70" xfId="27703"/>
    <cellStyle name="40% - Accent4 11 71" xfId="27704"/>
    <cellStyle name="40% - Accent4 11 72" xfId="27705"/>
    <cellStyle name="40% - Accent4 11 73" xfId="27706"/>
    <cellStyle name="40% - Accent4 11 74" xfId="27707"/>
    <cellStyle name="40% - Accent4 11 75" xfId="27708"/>
    <cellStyle name="40% - Accent4 11 76" xfId="27709"/>
    <cellStyle name="40% - Accent4 11 77" xfId="27710"/>
    <cellStyle name="40% - Accent4 11 78" xfId="27711"/>
    <cellStyle name="40% - Accent4 11 79" xfId="27712"/>
    <cellStyle name="40% - Accent4 11 8" xfId="27713"/>
    <cellStyle name="40% - Accent4 11 80" xfId="27714"/>
    <cellStyle name="40% - Accent4 11 81" xfId="27715"/>
    <cellStyle name="40% - Accent4 11 82" xfId="27716"/>
    <cellStyle name="40% - Accent4 11 83" xfId="27717"/>
    <cellStyle name="40% - Accent4 11 84" xfId="27718"/>
    <cellStyle name="40% - Accent4 11 85" xfId="27719"/>
    <cellStyle name="40% - Accent4 11 86" xfId="27720"/>
    <cellStyle name="40% - Accent4 11 87" xfId="27721"/>
    <cellStyle name="40% - Accent4 11 88" xfId="27722"/>
    <cellStyle name="40% - Accent4 11 89" xfId="27723"/>
    <cellStyle name="40% - Accent4 11 9" xfId="27724"/>
    <cellStyle name="40% - Accent4 11 90" xfId="27725"/>
    <cellStyle name="40% - Accent4 11 91" xfId="27726"/>
    <cellStyle name="40% - Accent4 11 92" xfId="27727"/>
    <cellStyle name="40% - Accent4 11 93" xfId="27728"/>
    <cellStyle name="40% - Accent4 11 94" xfId="27729"/>
    <cellStyle name="40% - Accent4 11 95" xfId="27730"/>
    <cellStyle name="40% - Accent4 11 96" xfId="27731"/>
    <cellStyle name="40% - Accent4 11 97" xfId="27732"/>
    <cellStyle name="40% - Accent4 11 98" xfId="27733"/>
    <cellStyle name="40% - Accent4 11 99" xfId="27734"/>
    <cellStyle name="40% - Accent4 110" xfId="27735"/>
    <cellStyle name="40% - Accent4 111" xfId="27736"/>
    <cellStyle name="40% - Accent4 112" xfId="27737"/>
    <cellStyle name="40% - Accent4 113" xfId="27738"/>
    <cellStyle name="40% - Accent4 114" xfId="27739"/>
    <cellStyle name="40% - Accent4 115" xfId="27740"/>
    <cellStyle name="40% - Accent4 116" xfId="27741"/>
    <cellStyle name="40% - Accent4 117" xfId="27742"/>
    <cellStyle name="40% - Accent4 118" xfId="27743"/>
    <cellStyle name="40% - Accent4 119" xfId="27744"/>
    <cellStyle name="40% - Accent4 12" xfId="27745"/>
    <cellStyle name="40% - Accent4 12 10" xfId="27746"/>
    <cellStyle name="40% - Accent4 12 100" xfId="27747"/>
    <cellStyle name="40% - Accent4 12 101" xfId="27748"/>
    <cellStyle name="40% - Accent4 12 102" xfId="27749"/>
    <cellStyle name="40% - Accent4 12 103" xfId="27750"/>
    <cellStyle name="40% - Accent4 12 104" xfId="27751"/>
    <cellStyle name="40% - Accent4 12 105" xfId="27752"/>
    <cellStyle name="40% - Accent4 12 106" xfId="27753"/>
    <cellStyle name="40% - Accent4 12 107" xfId="27754"/>
    <cellStyle name="40% - Accent4 12 108" xfId="27755"/>
    <cellStyle name="40% - Accent4 12 109" xfId="27756"/>
    <cellStyle name="40% - Accent4 12 11" xfId="27757"/>
    <cellStyle name="40% - Accent4 12 110" xfId="27758"/>
    <cellStyle name="40% - Accent4 12 111" xfId="27759"/>
    <cellStyle name="40% - Accent4 12 112" xfId="27760"/>
    <cellStyle name="40% - Accent4 12 113" xfId="27761"/>
    <cellStyle name="40% - Accent4 12 114" xfId="27762"/>
    <cellStyle name="40% - Accent4 12 115" xfId="27763"/>
    <cellStyle name="40% - Accent4 12 12" xfId="27764"/>
    <cellStyle name="40% - Accent4 12 13" xfId="27765"/>
    <cellStyle name="40% - Accent4 12 14" xfId="27766"/>
    <cellStyle name="40% - Accent4 12 15" xfId="27767"/>
    <cellStyle name="40% - Accent4 12 16" xfId="27768"/>
    <cellStyle name="40% - Accent4 12 17" xfId="27769"/>
    <cellStyle name="40% - Accent4 12 18" xfId="27770"/>
    <cellStyle name="40% - Accent4 12 19" xfId="27771"/>
    <cellStyle name="40% - Accent4 12 2" xfId="27772"/>
    <cellStyle name="40% - Accent4 12 20" xfId="27773"/>
    <cellStyle name="40% - Accent4 12 21" xfId="27774"/>
    <cellStyle name="40% - Accent4 12 22" xfId="27775"/>
    <cellStyle name="40% - Accent4 12 23" xfId="27776"/>
    <cellStyle name="40% - Accent4 12 24" xfId="27777"/>
    <cellStyle name="40% - Accent4 12 25" xfId="27778"/>
    <cellStyle name="40% - Accent4 12 26" xfId="27779"/>
    <cellStyle name="40% - Accent4 12 27" xfId="27780"/>
    <cellStyle name="40% - Accent4 12 28" xfId="27781"/>
    <cellStyle name="40% - Accent4 12 29" xfId="27782"/>
    <cellStyle name="40% - Accent4 12 3" xfId="27783"/>
    <cellStyle name="40% - Accent4 12 30" xfId="27784"/>
    <cellStyle name="40% - Accent4 12 31" xfId="27785"/>
    <cellStyle name="40% - Accent4 12 32" xfId="27786"/>
    <cellStyle name="40% - Accent4 12 33" xfId="27787"/>
    <cellStyle name="40% - Accent4 12 34" xfId="27788"/>
    <cellStyle name="40% - Accent4 12 35" xfId="27789"/>
    <cellStyle name="40% - Accent4 12 36" xfId="27790"/>
    <cellStyle name="40% - Accent4 12 37" xfId="27791"/>
    <cellStyle name="40% - Accent4 12 38" xfId="27792"/>
    <cellStyle name="40% - Accent4 12 39" xfId="27793"/>
    <cellStyle name="40% - Accent4 12 4" xfId="27794"/>
    <cellStyle name="40% - Accent4 12 40" xfId="27795"/>
    <cellStyle name="40% - Accent4 12 41" xfId="27796"/>
    <cellStyle name="40% - Accent4 12 42" xfId="27797"/>
    <cellStyle name="40% - Accent4 12 43" xfId="27798"/>
    <cellStyle name="40% - Accent4 12 44" xfId="27799"/>
    <cellStyle name="40% - Accent4 12 45" xfId="27800"/>
    <cellStyle name="40% - Accent4 12 46" xfId="27801"/>
    <cellStyle name="40% - Accent4 12 47" xfId="27802"/>
    <cellStyle name="40% - Accent4 12 48" xfId="27803"/>
    <cellStyle name="40% - Accent4 12 49" xfId="27804"/>
    <cellStyle name="40% - Accent4 12 5" xfId="27805"/>
    <cellStyle name="40% - Accent4 12 50" xfId="27806"/>
    <cellStyle name="40% - Accent4 12 51" xfId="27807"/>
    <cellStyle name="40% - Accent4 12 52" xfId="27808"/>
    <cellStyle name="40% - Accent4 12 53" xfId="27809"/>
    <cellStyle name="40% - Accent4 12 54" xfId="27810"/>
    <cellStyle name="40% - Accent4 12 55" xfId="27811"/>
    <cellStyle name="40% - Accent4 12 56" xfId="27812"/>
    <cellStyle name="40% - Accent4 12 57" xfId="27813"/>
    <cellStyle name="40% - Accent4 12 58" xfId="27814"/>
    <cellStyle name="40% - Accent4 12 59" xfId="27815"/>
    <cellStyle name="40% - Accent4 12 6" xfId="27816"/>
    <cellStyle name="40% - Accent4 12 60" xfId="27817"/>
    <cellStyle name="40% - Accent4 12 61" xfId="27818"/>
    <cellStyle name="40% - Accent4 12 62" xfId="27819"/>
    <cellStyle name="40% - Accent4 12 63" xfId="27820"/>
    <cellStyle name="40% - Accent4 12 64" xfId="27821"/>
    <cellStyle name="40% - Accent4 12 65" xfId="27822"/>
    <cellStyle name="40% - Accent4 12 66" xfId="27823"/>
    <cellStyle name="40% - Accent4 12 67" xfId="27824"/>
    <cellStyle name="40% - Accent4 12 68" xfId="27825"/>
    <cellStyle name="40% - Accent4 12 69" xfId="27826"/>
    <cellStyle name="40% - Accent4 12 7" xfId="27827"/>
    <cellStyle name="40% - Accent4 12 70" xfId="27828"/>
    <cellStyle name="40% - Accent4 12 71" xfId="27829"/>
    <cellStyle name="40% - Accent4 12 72" xfId="27830"/>
    <cellStyle name="40% - Accent4 12 73" xfId="27831"/>
    <cellStyle name="40% - Accent4 12 74" xfId="27832"/>
    <cellStyle name="40% - Accent4 12 75" xfId="27833"/>
    <cellStyle name="40% - Accent4 12 76" xfId="27834"/>
    <cellStyle name="40% - Accent4 12 77" xfId="27835"/>
    <cellStyle name="40% - Accent4 12 78" xfId="27836"/>
    <cellStyle name="40% - Accent4 12 79" xfId="27837"/>
    <cellStyle name="40% - Accent4 12 8" xfId="27838"/>
    <cellStyle name="40% - Accent4 12 80" xfId="27839"/>
    <cellStyle name="40% - Accent4 12 81" xfId="27840"/>
    <cellStyle name="40% - Accent4 12 82" xfId="27841"/>
    <cellStyle name="40% - Accent4 12 83" xfId="27842"/>
    <cellStyle name="40% - Accent4 12 84" xfId="27843"/>
    <cellStyle name="40% - Accent4 12 85" xfId="27844"/>
    <cellStyle name="40% - Accent4 12 86" xfId="27845"/>
    <cellStyle name="40% - Accent4 12 87" xfId="27846"/>
    <cellStyle name="40% - Accent4 12 88" xfId="27847"/>
    <cellStyle name="40% - Accent4 12 89" xfId="27848"/>
    <cellStyle name="40% - Accent4 12 9" xfId="27849"/>
    <cellStyle name="40% - Accent4 12 90" xfId="27850"/>
    <cellStyle name="40% - Accent4 12 91" xfId="27851"/>
    <cellStyle name="40% - Accent4 12 92" xfId="27852"/>
    <cellStyle name="40% - Accent4 12 93" xfId="27853"/>
    <cellStyle name="40% - Accent4 12 94" xfId="27854"/>
    <cellStyle name="40% - Accent4 12 95" xfId="27855"/>
    <cellStyle name="40% - Accent4 12 96" xfId="27856"/>
    <cellStyle name="40% - Accent4 12 97" xfId="27857"/>
    <cellStyle name="40% - Accent4 12 98" xfId="27858"/>
    <cellStyle name="40% - Accent4 12 99" xfId="27859"/>
    <cellStyle name="40% - Accent4 120" xfId="27860"/>
    <cellStyle name="40% - Accent4 121" xfId="27861"/>
    <cellStyle name="40% - Accent4 122" xfId="27862"/>
    <cellStyle name="40% - Accent4 123" xfId="27863"/>
    <cellStyle name="40% - Accent4 124" xfId="27864"/>
    <cellStyle name="40% - Accent4 125" xfId="27865"/>
    <cellStyle name="40% - Accent4 126" xfId="27866"/>
    <cellStyle name="40% - Accent4 127" xfId="27867"/>
    <cellStyle name="40% - Accent4 128" xfId="27868"/>
    <cellStyle name="40% - Accent4 129" xfId="27869"/>
    <cellStyle name="40% - Accent4 13" xfId="27870"/>
    <cellStyle name="40% - Accent4 13 10" xfId="27871"/>
    <cellStyle name="40% - Accent4 13 100" xfId="27872"/>
    <cellStyle name="40% - Accent4 13 101" xfId="27873"/>
    <cellStyle name="40% - Accent4 13 102" xfId="27874"/>
    <cellStyle name="40% - Accent4 13 103" xfId="27875"/>
    <cellStyle name="40% - Accent4 13 104" xfId="27876"/>
    <cellStyle name="40% - Accent4 13 105" xfId="27877"/>
    <cellStyle name="40% - Accent4 13 106" xfId="27878"/>
    <cellStyle name="40% - Accent4 13 107" xfId="27879"/>
    <cellStyle name="40% - Accent4 13 108" xfId="27880"/>
    <cellStyle name="40% - Accent4 13 109" xfId="27881"/>
    <cellStyle name="40% - Accent4 13 11" xfId="27882"/>
    <cellStyle name="40% - Accent4 13 110" xfId="27883"/>
    <cellStyle name="40% - Accent4 13 111" xfId="27884"/>
    <cellStyle name="40% - Accent4 13 112" xfId="27885"/>
    <cellStyle name="40% - Accent4 13 113" xfId="27886"/>
    <cellStyle name="40% - Accent4 13 114" xfId="27887"/>
    <cellStyle name="40% - Accent4 13 115" xfId="27888"/>
    <cellStyle name="40% - Accent4 13 12" xfId="27889"/>
    <cellStyle name="40% - Accent4 13 13" xfId="27890"/>
    <cellStyle name="40% - Accent4 13 14" xfId="27891"/>
    <cellStyle name="40% - Accent4 13 15" xfId="27892"/>
    <cellStyle name="40% - Accent4 13 16" xfId="27893"/>
    <cellStyle name="40% - Accent4 13 17" xfId="27894"/>
    <cellStyle name="40% - Accent4 13 18" xfId="27895"/>
    <cellStyle name="40% - Accent4 13 19" xfId="27896"/>
    <cellStyle name="40% - Accent4 13 2" xfId="27897"/>
    <cellStyle name="40% - Accent4 13 20" xfId="27898"/>
    <cellStyle name="40% - Accent4 13 21" xfId="27899"/>
    <cellStyle name="40% - Accent4 13 22" xfId="27900"/>
    <cellStyle name="40% - Accent4 13 23" xfId="27901"/>
    <cellStyle name="40% - Accent4 13 24" xfId="27902"/>
    <cellStyle name="40% - Accent4 13 25" xfId="27903"/>
    <cellStyle name="40% - Accent4 13 26" xfId="27904"/>
    <cellStyle name="40% - Accent4 13 27" xfId="27905"/>
    <cellStyle name="40% - Accent4 13 28" xfId="27906"/>
    <cellStyle name="40% - Accent4 13 29" xfId="27907"/>
    <cellStyle name="40% - Accent4 13 3" xfId="27908"/>
    <cellStyle name="40% - Accent4 13 30" xfId="27909"/>
    <cellStyle name="40% - Accent4 13 31" xfId="27910"/>
    <cellStyle name="40% - Accent4 13 32" xfId="27911"/>
    <cellStyle name="40% - Accent4 13 33" xfId="27912"/>
    <cellStyle name="40% - Accent4 13 34" xfId="27913"/>
    <cellStyle name="40% - Accent4 13 35" xfId="27914"/>
    <cellStyle name="40% - Accent4 13 36" xfId="27915"/>
    <cellStyle name="40% - Accent4 13 37" xfId="27916"/>
    <cellStyle name="40% - Accent4 13 38" xfId="27917"/>
    <cellStyle name="40% - Accent4 13 39" xfId="27918"/>
    <cellStyle name="40% - Accent4 13 4" xfId="27919"/>
    <cellStyle name="40% - Accent4 13 40" xfId="27920"/>
    <cellStyle name="40% - Accent4 13 41" xfId="27921"/>
    <cellStyle name="40% - Accent4 13 42" xfId="27922"/>
    <cellStyle name="40% - Accent4 13 43" xfId="27923"/>
    <cellStyle name="40% - Accent4 13 44" xfId="27924"/>
    <cellStyle name="40% - Accent4 13 45" xfId="27925"/>
    <cellStyle name="40% - Accent4 13 46" xfId="27926"/>
    <cellStyle name="40% - Accent4 13 47" xfId="27927"/>
    <cellStyle name="40% - Accent4 13 48" xfId="27928"/>
    <cellStyle name="40% - Accent4 13 49" xfId="27929"/>
    <cellStyle name="40% - Accent4 13 5" xfId="27930"/>
    <cellStyle name="40% - Accent4 13 50" xfId="27931"/>
    <cellStyle name="40% - Accent4 13 51" xfId="27932"/>
    <cellStyle name="40% - Accent4 13 52" xfId="27933"/>
    <cellStyle name="40% - Accent4 13 53" xfId="27934"/>
    <cellStyle name="40% - Accent4 13 54" xfId="27935"/>
    <cellStyle name="40% - Accent4 13 55" xfId="27936"/>
    <cellStyle name="40% - Accent4 13 56" xfId="27937"/>
    <cellStyle name="40% - Accent4 13 57" xfId="27938"/>
    <cellStyle name="40% - Accent4 13 58" xfId="27939"/>
    <cellStyle name="40% - Accent4 13 59" xfId="27940"/>
    <cellStyle name="40% - Accent4 13 6" xfId="27941"/>
    <cellStyle name="40% - Accent4 13 60" xfId="27942"/>
    <cellStyle name="40% - Accent4 13 61" xfId="27943"/>
    <cellStyle name="40% - Accent4 13 62" xfId="27944"/>
    <cellStyle name="40% - Accent4 13 63" xfId="27945"/>
    <cellStyle name="40% - Accent4 13 64" xfId="27946"/>
    <cellStyle name="40% - Accent4 13 65" xfId="27947"/>
    <cellStyle name="40% - Accent4 13 66" xfId="27948"/>
    <cellStyle name="40% - Accent4 13 67" xfId="27949"/>
    <cellStyle name="40% - Accent4 13 68" xfId="27950"/>
    <cellStyle name="40% - Accent4 13 69" xfId="27951"/>
    <cellStyle name="40% - Accent4 13 7" xfId="27952"/>
    <cellStyle name="40% - Accent4 13 70" xfId="27953"/>
    <cellStyle name="40% - Accent4 13 71" xfId="27954"/>
    <cellStyle name="40% - Accent4 13 72" xfId="27955"/>
    <cellStyle name="40% - Accent4 13 73" xfId="27956"/>
    <cellStyle name="40% - Accent4 13 74" xfId="27957"/>
    <cellStyle name="40% - Accent4 13 75" xfId="27958"/>
    <cellStyle name="40% - Accent4 13 76" xfId="27959"/>
    <cellStyle name="40% - Accent4 13 77" xfId="27960"/>
    <cellStyle name="40% - Accent4 13 78" xfId="27961"/>
    <cellStyle name="40% - Accent4 13 79" xfId="27962"/>
    <cellStyle name="40% - Accent4 13 8" xfId="27963"/>
    <cellStyle name="40% - Accent4 13 80" xfId="27964"/>
    <cellStyle name="40% - Accent4 13 81" xfId="27965"/>
    <cellStyle name="40% - Accent4 13 82" xfId="27966"/>
    <cellStyle name="40% - Accent4 13 83" xfId="27967"/>
    <cellStyle name="40% - Accent4 13 84" xfId="27968"/>
    <cellStyle name="40% - Accent4 13 85" xfId="27969"/>
    <cellStyle name="40% - Accent4 13 86" xfId="27970"/>
    <cellStyle name="40% - Accent4 13 87" xfId="27971"/>
    <cellStyle name="40% - Accent4 13 88" xfId="27972"/>
    <cellStyle name="40% - Accent4 13 89" xfId="27973"/>
    <cellStyle name="40% - Accent4 13 9" xfId="27974"/>
    <cellStyle name="40% - Accent4 13 90" xfId="27975"/>
    <cellStyle name="40% - Accent4 13 91" xfId="27976"/>
    <cellStyle name="40% - Accent4 13 92" xfId="27977"/>
    <cellStyle name="40% - Accent4 13 93" xfId="27978"/>
    <cellStyle name="40% - Accent4 13 94" xfId="27979"/>
    <cellStyle name="40% - Accent4 13 95" xfId="27980"/>
    <cellStyle name="40% - Accent4 13 96" xfId="27981"/>
    <cellStyle name="40% - Accent4 13 97" xfId="27982"/>
    <cellStyle name="40% - Accent4 13 98" xfId="27983"/>
    <cellStyle name="40% - Accent4 13 99" xfId="27984"/>
    <cellStyle name="40% - Accent4 130" xfId="27985"/>
    <cellStyle name="40% - Accent4 131" xfId="27986"/>
    <cellStyle name="40% - Accent4 132" xfId="27987"/>
    <cellStyle name="40% - Accent4 133" xfId="27988"/>
    <cellStyle name="40% - Accent4 134" xfId="27989"/>
    <cellStyle name="40% - Accent4 135" xfId="27990"/>
    <cellStyle name="40% - Accent4 136" xfId="27991"/>
    <cellStyle name="40% - Accent4 137" xfId="27992"/>
    <cellStyle name="40% - Accent4 138" xfId="27993"/>
    <cellStyle name="40% - Accent4 139" xfId="27994"/>
    <cellStyle name="40% - Accent4 14" xfId="27995"/>
    <cellStyle name="40% - Accent4 14 10" xfId="27996"/>
    <cellStyle name="40% - Accent4 14 100" xfId="27997"/>
    <cellStyle name="40% - Accent4 14 101" xfId="27998"/>
    <cellStyle name="40% - Accent4 14 102" xfId="27999"/>
    <cellStyle name="40% - Accent4 14 103" xfId="28000"/>
    <cellStyle name="40% - Accent4 14 104" xfId="28001"/>
    <cellStyle name="40% - Accent4 14 105" xfId="28002"/>
    <cellStyle name="40% - Accent4 14 106" xfId="28003"/>
    <cellStyle name="40% - Accent4 14 107" xfId="28004"/>
    <cellStyle name="40% - Accent4 14 108" xfId="28005"/>
    <cellStyle name="40% - Accent4 14 109" xfId="28006"/>
    <cellStyle name="40% - Accent4 14 11" xfId="28007"/>
    <cellStyle name="40% - Accent4 14 110" xfId="28008"/>
    <cellStyle name="40% - Accent4 14 111" xfId="28009"/>
    <cellStyle name="40% - Accent4 14 112" xfId="28010"/>
    <cellStyle name="40% - Accent4 14 113" xfId="28011"/>
    <cellStyle name="40% - Accent4 14 114" xfId="28012"/>
    <cellStyle name="40% - Accent4 14 115" xfId="28013"/>
    <cellStyle name="40% - Accent4 14 12" xfId="28014"/>
    <cellStyle name="40% - Accent4 14 13" xfId="28015"/>
    <cellStyle name="40% - Accent4 14 14" xfId="28016"/>
    <cellStyle name="40% - Accent4 14 15" xfId="28017"/>
    <cellStyle name="40% - Accent4 14 16" xfId="28018"/>
    <cellStyle name="40% - Accent4 14 17" xfId="28019"/>
    <cellStyle name="40% - Accent4 14 18" xfId="28020"/>
    <cellStyle name="40% - Accent4 14 19" xfId="28021"/>
    <cellStyle name="40% - Accent4 14 2" xfId="28022"/>
    <cellStyle name="40% - Accent4 14 20" xfId="28023"/>
    <cellStyle name="40% - Accent4 14 21" xfId="28024"/>
    <cellStyle name="40% - Accent4 14 22" xfId="28025"/>
    <cellStyle name="40% - Accent4 14 23" xfId="28026"/>
    <cellStyle name="40% - Accent4 14 24" xfId="28027"/>
    <cellStyle name="40% - Accent4 14 25" xfId="28028"/>
    <cellStyle name="40% - Accent4 14 26" xfId="28029"/>
    <cellStyle name="40% - Accent4 14 27" xfId="28030"/>
    <cellStyle name="40% - Accent4 14 28" xfId="28031"/>
    <cellStyle name="40% - Accent4 14 29" xfId="28032"/>
    <cellStyle name="40% - Accent4 14 3" xfId="28033"/>
    <cellStyle name="40% - Accent4 14 30" xfId="28034"/>
    <cellStyle name="40% - Accent4 14 31" xfId="28035"/>
    <cellStyle name="40% - Accent4 14 32" xfId="28036"/>
    <cellStyle name="40% - Accent4 14 33" xfId="28037"/>
    <cellStyle name="40% - Accent4 14 34" xfId="28038"/>
    <cellStyle name="40% - Accent4 14 35" xfId="28039"/>
    <cellStyle name="40% - Accent4 14 36" xfId="28040"/>
    <cellStyle name="40% - Accent4 14 37" xfId="28041"/>
    <cellStyle name="40% - Accent4 14 38" xfId="28042"/>
    <cellStyle name="40% - Accent4 14 39" xfId="28043"/>
    <cellStyle name="40% - Accent4 14 4" xfId="28044"/>
    <cellStyle name="40% - Accent4 14 40" xfId="28045"/>
    <cellStyle name="40% - Accent4 14 41" xfId="28046"/>
    <cellStyle name="40% - Accent4 14 42" xfId="28047"/>
    <cellStyle name="40% - Accent4 14 43" xfId="28048"/>
    <cellStyle name="40% - Accent4 14 44" xfId="28049"/>
    <cellStyle name="40% - Accent4 14 45" xfId="28050"/>
    <cellStyle name="40% - Accent4 14 46" xfId="28051"/>
    <cellStyle name="40% - Accent4 14 47" xfId="28052"/>
    <cellStyle name="40% - Accent4 14 48" xfId="28053"/>
    <cellStyle name="40% - Accent4 14 49" xfId="28054"/>
    <cellStyle name="40% - Accent4 14 5" xfId="28055"/>
    <cellStyle name="40% - Accent4 14 50" xfId="28056"/>
    <cellStyle name="40% - Accent4 14 51" xfId="28057"/>
    <cellStyle name="40% - Accent4 14 52" xfId="28058"/>
    <cellStyle name="40% - Accent4 14 53" xfId="28059"/>
    <cellStyle name="40% - Accent4 14 54" xfId="28060"/>
    <cellStyle name="40% - Accent4 14 55" xfId="28061"/>
    <cellStyle name="40% - Accent4 14 56" xfId="28062"/>
    <cellStyle name="40% - Accent4 14 57" xfId="28063"/>
    <cellStyle name="40% - Accent4 14 58" xfId="28064"/>
    <cellStyle name="40% - Accent4 14 59" xfId="28065"/>
    <cellStyle name="40% - Accent4 14 6" xfId="28066"/>
    <cellStyle name="40% - Accent4 14 60" xfId="28067"/>
    <cellStyle name="40% - Accent4 14 61" xfId="28068"/>
    <cellStyle name="40% - Accent4 14 62" xfId="28069"/>
    <cellStyle name="40% - Accent4 14 63" xfId="28070"/>
    <cellStyle name="40% - Accent4 14 64" xfId="28071"/>
    <cellStyle name="40% - Accent4 14 65" xfId="28072"/>
    <cellStyle name="40% - Accent4 14 66" xfId="28073"/>
    <cellStyle name="40% - Accent4 14 67" xfId="28074"/>
    <cellStyle name="40% - Accent4 14 68" xfId="28075"/>
    <cellStyle name="40% - Accent4 14 69" xfId="28076"/>
    <cellStyle name="40% - Accent4 14 7" xfId="28077"/>
    <cellStyle name="40% - Accent4 14 70" xfId="28078"/>
    <cellStyle name="40% - Accent4 14 71" xfId="28079"/>
    <cellStyle name="40% - Accent4 14 72" xfId="28080"/>
    <cellStyle name="40% - Accent4 14 73" xfId="28081"/>
    <cellStyle name="40% - Accent4 14 74" xfId="28082"/>
    <cellStyle name="40% - Accent4 14 75" xfId="28083"/>
    <cellStyle name="40% - Accent4 14 76" xfId="28084"/>
    <cellStyle name="40% - Accent4 14 77" xfId="28085"/>
    <cellStyle name="40% - Accent4 14 78" xfId="28086"/>
    <cellStyle name="40% - Accent4 14 79" xfId="28087"/>
    <cellStyle name="40% - Accent4 14 8" xfId="28088"/>
    <cellStyle name="40% - Accent4 14 80" xfId="28089"/>
    <cellStyle name="40% - Accent4 14 81" xfId="28090"/>
    <cellStyle name="40% - Accent4 14 82" xfId="28091"/>
    <cellStyle name="40% - Accent4 14 83" xfId="28092"/>
    <cellStyle name="40% - Accent4 14 84" xfId="28093"/>
    <cellStyle name="40% - Accent4 14 85" xfId="28094"/>
    <cellStyle name="40% - Accent4 14 86" xfId="28095"/>
    <cellStyle name="40% - Accent4 14 87" xfId="28096"/>
    <cellStyle name="40% - Accent4 14 88" xfId="28097"/>
    <cellStyle name="40% - Accent4 14 89" xfId="28098"/>
    <cellStyle name="40% - Accent4 14 9" xfId="28099"/>
    <cellStyle name="40% - Accent4 14 90" xfId="28100"/>
    <cellStyle name="40% - Accent4 14 91" xfId="28101"/>
    <cellStyle name="40% - Accent4 14 92" xfId="28102"/>
    <cellStyle name="40% - Accent4 14 93" xfId="28103"/>
    <cellStyle name="40% - Accent4 14 94" xfId="28104"/>
    <cellStyle name="40% - Accent4 14 95" xfId="28105"/>
    <cellStyle name="40% - Accent4 14 96" xfId="28106"/>
    <cellStyle name="40% - Accent4 14 97" xfId="28107"/>
    <cellStyle name="40% - Accent4 14 98" xfId="28108"/>
    <cellStyle name="40% - Accent4 14 99" xfId="28109"/>
    <cellStyle name="40% - Accent4 140" xfId="28110"/>
    <cellStyle name="40% - Accent4 141" xfId="28111"/>
    <cellStyle name="40% - Accent4 142" xfId="28112"/>
    <cellStyle name="40% - Accent4 143" xfId="28113"/>
    <cellStyle name="40% - Accent4 144" xfId="28114"/>
    <cellStyle name="40% - Accent4 145" xfId="28115"/>
    <cellStyle name="40% - Accent4 146" xfId="28116"/>
    <cellStyle name="40% - Accent4 147" xfId="28117"/>
    <cellStyle name="40% - Accent4 148" xfId="28118"/>
    <cellStyle name="40% - Accent4 149" xfId="28119"/>
    <cellStyle name="40% - Accent4 15" xfId="28120"/>
    <cellStyle name="40% - Accent4 15 10" xfId="28121"/>
    <cellStyle name="40% - Accent4 15 100" xfId="28122"/>
    <cellStyle name="40% - Accent4 15 101" xfId="28123"/>
    <cellStyle name="40% - Accent4 15 102" xfId="28124"/>
    <cellStyle name="40% - Accent4 15 103" xfId="28125"/>
    <cellStyle name="40% - Accent4 15 104" xfId="28126"/>
    <cellStyle name="40% - Accent4 15 105" xfId="28127"/>
    <cellStyle name="40% - Accent4 15 106" xfId="28128"/>
    <cellStyle name="40% - Accent4 15 107" xfId="28129"/>
    <cellStyle name="40% - Accent4 15 108" xfId="28130"/>
    <cellStyle name="40% - Accent4 15 109" xfId="28131"/>
    <cellStyle name="40% - Accent4 15 11" xfId="28132"/>
    <cellStyle name="40% - Accent4 15 110" xfId="28133"/>
    <cellStyle name="40% - Accent4 15 111" xfId="28134"/>
    <cellStyle name="40% - Accent4 15 112" xfId="28135"/>
    <cellStyle name="40% - Accent4 15 113" xfId="28136"/>
    <cellStyle name="40% - Accent4 15 114" xfId="28137"/>
    <cellStyle name="40% - Accent4 15 115" xfId="28138"/>
    <cellStyle name="40% - Accent4 15 12" xfId="28139"/>
    <cellStyle name="40% - Accent4 15 13" xfId="28140"/>
    <cellStyle name="40% - Accent4 15 14" xfId="28141"/>
    <cellStyle name="40% - Accent4 15 15" xfId="28142"/>
    <cellStyle name="40% - Accent4 15 16" xfId="28143"/>
    <cellStyle name="40% - Accent4 15 17" xfId="28144"/>
    <cellStyle name="40% - Accent4 15 18" xfId="28145"/>
    <cellStyle name="40% - Accent4 15 19" xfId="28146"/>
    <cellStyle name="40% - Accent4 15 2" xfId="28147"/>
    <cellStyle name="40% - Accent4 15 20" xfId="28148"/>
    <cellStyle name="40% - Accent4 15 21" xfId="28149"/>
    <cellStyle name="40% - Accent4 15 22" xfId="28150"/>
    <cellStyle name="40% - Accent4 15 23" xfId="28151"/>
    <cellStyle name="40% - Accent4 15 24" xfId="28152"/>
    <cellStyle name="40% - Accent4 15 25" xfId="28153"/>
    <cellStyle name="40% - Accent4 15 26" xfId="28154"/>
    <cellStyle name="40% - Accent4 15 27" xfId="28155"/>
    <cellStyle name="40% - Accent4 15 28" xfId="28156"/>
    <cellStyle name="40% - Accent4 15 29" xfId="28157"/>
    <cellStyle name="40% - Accent4 15 3" xfId="28158"/>
    <cellStyle name="40% - Accent4 15 30" xfId="28159"/>
    <cellStyle name="40% - Accent4 15 31" xfId="28160"/>
    <cellStyle name="40% - Accent4 15 32" xfId="28161"/>
    <cellStyle name="40% - Accent4 15 33" xfId="28162"/>
    <cellStyle name="40% - Accent4 15 34" xfId="28163"/>
    <cellStyle name="40% - Accent4 15 35" xfId="28164"/>
    <cellStyle name="40% - Accent4 15 36" xfId="28165"/>
    <cellStyle name="40% - Accent4 15 37" xfId="28166"/>
    <cellStyle name="40% - Accent4 15 38" xfId="28167"/>
    <cellStyle name="40% - Accent4 15 39" xfId="28168"/>
    <cellStyle name="40% - Accent4 15 4" xfId="28169"/>
    <cellStyle name="40% - Accent4 15 40" xfId="28170"/>
    <cellStyle name="40% - Accent4 15 41" xfId="28171"/>
    <cellStyle name="40% - Accent4 15 42" xfId="28172"/>
    <cellStyle name="40% - Accent4 15 43" xfId="28173"/>
    <cellStyle name="40% - Accent4 15 44" xfId="28174"/>
    <cellStyle name="40% - Accent4 15 45" xfId="28175"/>
    <cellStyle name="40% - Accent4 15 46" xfId="28176"/>
    <cellStyle name="40% - Accent4 15 47" xfId="28177"/>
    <cellStyle name="40% - Accent4 15 48" xfId="28178"/>
    <cellStyle name="40% - Accent4 15 49" xfId="28179"/>
    <cellStyle name="40% - Accent4 15 5" xfId="28180"/>
    <cellStyle name="40% - Accent4 15 50" xfId="28181"/>
    <cellStyle name="40% - Accent4 15 51" xfId="28182"/>
    <cellStyle name="40% - Accent4 15 52" xfId="28183"/>
    <cellStyle name="40% - Accent4 15 53" xfId="28184"/>
    <cellStyle name="40% - Accent4 15 54" xfId="28185"/>
    <cellStyle name="40% - Accent4 15 55" xfId="28186"/>
    <cellStyle name="40% - Accent4 15 56" xfId="28187"/>
    <cellStyle name="40% - Accent4 15 57" xfId="28188"/>
    <cellStyle name="40% - Accent4 15 58" xfId="28189"/>
    <cellStyle name="40% - Accent4 15 59" xfId="28190"/>
    <cellStyle name="40% - Accent4 15 6" xfId="28191"/>
    <cellStyle name="40% - Accent4 15 60" xfId="28192"/>
    <cellStyle name="40% - Accent4 15 61" xfId="28193"/>
    <cellStyle name="40% - Accent4 15 62" xfId="28194"/>
    <cellStyle name="40% - Accent4 15 63" xfId="28195"/>
    <cellStyle name="40% - Accent4 15 64" xfId="28196"/>
    <cellStyle name="40% - Accent4 15 65" xfId="28197"/>
    <cellStyle name="40% - Accent4 15 66" xfId="28198"/>
    <cellStyle name="40% - Accent4 15 67" xfId="28199"/>
    <cellStyle name="40% - Accent4 15 68" xfId="28200"/>
    <cellStyle name="40% - Accent4 15 69" xfId="28201"/>
    <cellStyle name="40% - Accent4 15 7" xfId="28202"/>
    <cellStyle name="40% - Accent4 15 70" xfId="28203"/>
    <cellStyle name="40% - Accent4 15 71" xfId="28204"/>
    <cellStyle name="40% - Accent4 15 72" xfId="28205"/>
    <cellStyle name="40% - Accent4 15 73" xfId="28206"/>
    <cellStyle name="40% - Accent4 15 74" xfId="28207"/>
    <cellStyle name="40% - Accent4 15 75" xfId="28208"/>
    <cellStyle name="40% - Accent4 15 76" xfId="28209"/>
    <cellStyle name="40% - Accent4 15 77" xfId="28210"/>
    <cellStyle name="40% - Accent4 15 78" xfId="28211"/>
    <cellStyle name="40% - Accent4 15 79" xfId="28212"/>
    <cellStyle name="40% - Accent4 15 8" xfId="28213"/>
    <cellStyle name="40% - Accent4 15 80" xfId="28214"/>
    <cellStyle name="40% - Accent4 15 81" xfId="28215"/>
    <cellStyle name="40% - Accent4 15 82" xfId="28216"/>
    <cellStyle name="40% - Accent4 15 83" xfId="28217"/>
    <cellStyle name="40% - Accent4 15 84" xfId="28218"/>
    <cellStyle name="40% - Accent4 15 85" xfId="28219"/>
    <cellStyle name="40% - Accent4 15 86" xfId="28220"/>
    <cellStyle name="40% - Accent4 15 87" xfId="28221"/>
    <cellStyle name="40% - Accent4 15 88" xfId="28222"/>
    <cellStyle name="40% - Accent4 15 89" xfId="28223"/>
    <cellStyle name="40% - Accent4 15 9" xfId="28224"/>
    <cellStyle name="40% - Accent4 15 90" xfId="28225"/>
    <cellStyle name="40% - Accent4 15 91" xfId="28226"/>
    <cellStyle name="40% - Accent4 15 92" xfId="28227"/>
    <cellStyle name="40% - Accent4 15 93" xfId="28228"/>
    <cellStyle name="40% - Accent4 15 94" xfId="28229"/>
    <cellStyle name="40% - Accent4 15 95" xfId="28230"/>
    <cellStyle name="40% - Accent4 15 96" xfId="28231"/>
    <cellStyle name="40% - Accent4 15 97" xfId="28232"/>
    <cellStyle name="40% - Accent4 15 98" xfId="28233"/>
    <cellStyle name="40% - Accent4 15 99" xfId="28234"/>
    <cellStyle name="40% - Accent4 150" xfId="28235"/>
    <cellStyle name="40% - Accent4 151" xfId="28236"/>
    <cellStyle name="40% - Accent4 152" xfId="28237"/>
    <cellStyle name="40% - Accent4 153" xfId="28238"/>
    <cellStyle name="40% - Accent4 154" xfId="28239"/>
    <cellStyle name="40% - Accent4 155" xfId="28240"/>
    <cellStyle name="40% - Accent4 156" xfId="28241"/>
    <cellStyle name="40% - Accent4 157" xfId="28242"/>
    <cellStyle name="40% - Accent4 158" xfId="28243"/>
    <cellStyle name="40% - Accent4 159" xfId="28244"/>
    <cellStyle name="40% - Accent4 16" xfId="28245"/>
    <cellStyle name="40% - Accent4 16 10" xfId="28246"/>
    <cellStyle name="40% - Accent4 16 100" xfId="28247"/>
    <cellStyle name="40% - Accent4 16 101" xfId="28248"/>
    <cellStyle name="40% - Accent4 16 102" xfId="28249"/>
    <cellStyle name="40% - Accent4 16 103" xfId="28250"/>
    <cellStyle name="40% - Accent4 16 104" xfId="28251"/>
    <cellStyle name="40% - Accent4 16 105" xfId="28252"/>
    <cellStyle name="40% - Accent4 16 106" xfId="28253"/>
    <cellStyle name="40% - Accent4 16 107" xfId="28254"/>
    <cellStyle name="40% - Accent4 16 108" xfId="28255"/>
    <cellStyle name="40% - Accent4 16 109" xfId="28256"/>
    <cellStyle name="40% - Accent4 16 11" xfId="28257"/>
    <cellStyle name="40% - Accent4 16 110" xfId="28258"/>
    <cellStyle name="40% - Accent4 16 111" xfId="28259"/>
    <cellStyle name="40% - Accent4 16 112" xfId="28260"/>
    <cellStyle name="40% - Accent4 16 113" xfId="28261"/>
    <cellStyle name="40% - Accent4 16 114" xfId="28262"/>
    <cellStyle name="40% - Accent4 16 115" xfId="28263"/>
    <cellStyle name="40% - Accent4 16 12" xfId="28264"/>
    <cellStyle name="40% - Accent4 16 13" xfId="28265"/>
    <cellStyle name="40% - Accent4 16 14" xfId="28266"/>
    <cellStyle name="40% - Accent4 16 15" xfId="28267"/>
    <cellStyle name="40% - Accent4 16 16" xfId="28268"/>
    <cellStyle name="40% - Accent4 16 17" xfId="28269"/>
    <cellStyle name="40% - Accent4 16 18" xfId="28270"/>
    <cellStyle name="40% - Accent4 16 19" xfId="28271"/>
    <cellStyle name="40% - Accent4 16 2" xfId="28272"/>
    <cellStyle name="40% - Accent4 16 20" xfId="28273"/>
    <cellStyle name="40% - Accent4 16 21" xfId="28274"/>
    <cellStyle name="40% - Accent4 16 22" xfId="28275"/>
    <cellStyle name="40% - Accent4 16 23" xfId="28276"/>
    <cellStyle name="40% - Accent4 16 24" xfId="28277"/>
    <cellStyle name="40% - Accent4 16 25" xfId="28278"/>
    <cellStyle name="40% - Accent4 16 26" xfId="28279"/>
    <cellStyle name="40% - Accent4 16 27" xfId="28280"/>
    <cellStyle name="40% - Accent4 16 28" xfId="28281"/>
    <cellStyle name="40% - Accent4 16 29" xfId="28282"/>
    <cellStyle name="40% - Accent4 16 3" xfId="28283"/>
    <cellStyle name="40% - Accent4 16 30" xfId="28284"/>
    <cellStyle name="40% - Accent4 16 31" xfId="28285"/>
    <cellStyle name="40% - Accent4 16 32" xfId="28286"/>
    <cellStyle name="40% - Accent4 16 33" xfId="28287"/>
    <cellStyle name="40% - Accent4 16 34" xfId="28288"/>
    <cellStyle name="40% - Accent4 16 35" xfId="28289"/>
    <cellStyle name="40% - Accent4 16 36" xfId="28290"/>
    <cellStyle name="40% - Accent4 16 37" xfId="28291"/>
    <cellStyle name="40% - Accent4 16 38" xfId="28292"/>
    <cellStyle name="40% - Accent4 16 39" xfId="28293"/>
    <cellStyle name="40% - Accent4 16 4" xfId="28294"/>
    <cellStyle name="40% - Accent4 16 40" xfId="28295"/>
    <cellStyle name="40% - Accent4 16 41" xfId="28296"/>
    <cellStyle name="40% - Accent4 16 42" xfId="28297"/>
    <cellStyle name="40% - Accent4 16 43" xfId="28298"/>
    <cellStyle name="40% - Accent4 16 44" xfId="28299"/>
    <cellStyle name="40% - Accent4 16 45" xfId="28300"/>
    <cellStyle name="40% - Accent4 16 46" xfId="28301"/>
    <cellStyle name="40% - Accent4 16 47" xfId="28302"/>
    <cellStyle name="40% - Accent4 16 48" xfId="28303"/>
    <cellStyle name="40% - Accent4 16 49" xfId="28304"/>
    <cellStyle name="40% - Accent4 16 5" xfId="28305"/>
    <cellStyle name="40% - Accent4 16 50" xfId="28306"/>
    <cellStyle name="40% - Accent4 16 51" xfId="28307"/>
    <cellStyle name="40% - Accent4 16 52" xfId="28308"/>
    <cellStyle name="40% - Accent4 16 53" xfId="28309"/>
    <cellStyle name="40% - Accent4 16 54" xfId="28310"/>
    <cellStyle name="40% - Accent4 16 55" xfId="28311"/>
    <cellStyle name="40% - Accent4 16 56" xfId="28312"/>
    <cellStyle name="40% - Accent4 16 57" xfId="28313"/>
    <cellStyle name="40% - Accent4 16 58" xfId="28314"/>
    <cellStyle name="40% - Accent4 16 59" xfId="28315"/>
    <cellStyle name="40% - Accent4 16 6" xfId="28316"/>
    <cellStyle name="40% - Accent4 16 60" xfId="28317"/>
    <cellStyle name="40% - Accent4 16 61" xfId="28318"/>
    <cellStyle name="40% - Accent4 16 62" xfId="28319"/>
    <cellStyle name="40% - Accent4 16 63" xfId="28320"/>
    <cellStyle name="40% - Accent4 16 64" xfId="28321"/>
    <cellStyle name="40% - Accent4 16 65" xfId="28322"/>
    <cellStyle name="40% - Accent4 16 66" xfId="28323"/>
    <cellStyle name="40% - Accent4 16 67" xfId="28324"/>
    <cellStyle name="40% - Accent4 16 68" xfId="28325"/>
    <cellStyle name="40% - Accent4 16 69" xfId="28326"/>
    <cellStyle name="40% - Accent4 16 7" xfId="28327"/>
    <cellStyle name="40% - Accent4 16 70" xfId="28328"/>
    <cellStyle name="40% - Accent4 16 71" xfId="28329"/>
    <cellStyle name="40% - Accent4 16 72" xfId="28330"/>
    <cellStyle name="40% - Accent4 16 73" xfId="28331"/>
    <cellStyle name="40% - Accent4 16 74" xfId="28332"/>
    <cellStyle name="40% - Accent4 16 75" xfId="28333"/>
    <cellStyle name="40% - Accent4 16 76" xfId="28334"/>
    <cellStyle name="40% - Accent4 16 77" xfId="28335"/>
    <cellStyle name="40% - Accent4 16 78" xfId="28336"/>
    <cellStyle name="40% - Accent4 16 79" xfId="28337"/>
    <cellStyle name="40% - Accent4 16 8" xfId="28338"/>
    <cellStyle name="40% - Accent4 16 80" xfId="28339"/>
    <cellStyle name="40% - Accent4 16 81" xfId="28340"/>
    <cellStyle name="40% - Accent4 16 82" xfId="28341"/>
    <cellStyle name="40% - Accent4 16 83" xfId="28342"/>
    <cellStyle name="40% - Accent4 16 84" xfId="28343"/>
    <cellStyle name="40% - Accent4 16 85" xfId="28344"/>
    <cellStyle name="40% - Accent4 16 86" xfId="28345"/>
    <cellStyle name="40% - Accent4 16 87" xfId="28346"/>
    <cellStyle name="40% - Accent4 16 88" xfId="28347"/>
    <cellStyle name="40% - Accent4 16 89" xfId="28348"/>
    <cellStyle name="40% - Accent4 16 9" xfId="28349"/>
    <cellStyle name="40% - Accent4 16 90" xfId="28350"/>
    <cellStyle name="40% - Accent4 16 91" xfId="28351"/>
    <cellStyle name="40% - Accent4 16 92" xfId="28352"/>
    <cellStyle name="40% - Accent4 16 93" xfId="28353"/>
    <cellStyle name="40% - Accent4 16 94" xfId="28354"/>
    <cellStyle name="40% - Accent4 16 95" xfId="28355"/>
    <cellStyle name="40% - Accent4 16 96" xfId="28356"/>
    <cellStyle name="40% - Accent4 16 97" xfId="28357"/>
    <cellStyle name="40% - Accent4 16 98" xfId="28358"/>
    <cellStyle name="40% - Accent4 16 99" xfId="28359"/>
    <cellStyle name="40% - Accent4 160" xfId="28360"/>
    <cellStyle name="40% - Accent4 161" xfId="28361"/>
    <cellStyle name="40% - Accent4 162" xfId="28362"/>
    <cellStyle name="40% - Accent4 163" xfId="28363"/>
    <cellStyle name="40% - Accent4 164" xfId="28364"/>
    <cellStyle name="40% - Accent4 165" xfId="28365"/>
    <cellStyle name="40% - Accent4 166" xfId="28366"/>
    <cellStyle name="40% - Accent4 167" xfId="28367"/>
    <cellStyle name="40% - Accent4 168" xfId="28368"/>
    <cellStyle name="40% - Accent4 17" xfId="28369"/>
    <cellStyle name="40% - Accent4 17 10" xfId="28370"/>
    <cellStyle name="40% - Accent4 17 100" xfId="28371"/>
    <cellStyle name="40% - Accent4 17 101" xfId="28372"/>
    <cellStyle name="40% - Accent4 17 102" xfId="28373"/>
    <cellStyle name="40% - Accent4 17 103" xfId="28374"/>
    <cellStyle name="40% - Accent4 17 104" xfId="28375"/>
    <cellStyle name="40% - Accent4 17 105" xfId="28376"/>
    <cellStyle name="40% - Accent4 17 106" xfId="28377"/>
    <cellStyle name="40% - Accent4 17 107" xfId="28378"/>
    <cellStyle name="40% - Accent4 17 108" xfId="28379"/>
    <cellStyle name="40% - Accent4 17 109" xfId="28380"/>
    <cellStyle name="40% - Accent4 17 11" xfId="28381"/>
    <cellStyle name="40% - Accent4 17 110" xfId="28382"/>
    <cellStyle name="40% - Accent4 17 111" xfId="28383"/>
    <cellStyle name="40% - Accent4 17 112" xfId="28384"/>
    <cellStyle name="40% - Accent4 17 113" xfId="28385"/>
    <cellStyle name="40% - Accent4 17 114" xfId="28386"/>
    <cellStyle name="40% - Accent4 17 115" xfId="28387"/>
    <cellStyle name="40% - Accent4 17 12" xfId="28388"/>
    <cellStyle name="40% - Accent4 17 13" xfId="28389"/>
    <cellStyle name="40% - Accent4 17 14" xfId="28390"/>
    <cellStyle name="40% - Accent4 17 15" xfId="28391"/>
    <cellStyle name="40% - Accent4 17 16" xfId="28392"/>
    <cellStyle name="40% - Accent4 17 17" xfId="28393"/>
    <cellStyle name="40% - Accent4 17 18" xfId="28394"/>
    <cellStyle name="40% - Accent4 17 19" xfId="28395"/>
    <cellStyle name="40% - Accent4 17 2" xfId="28396"/>
    <cellStyle name="40% - Accent4 17 20" xfId="28397"/>
    <cellStyle name="40% - Accent4 17 21" xfId="28398"/>
    <cellStyle name="40% - Accent4 17 22" xfId="28399"/>
    <cellStyle name="40% - Accent4 17 23" xfId="28400"/>
    <cellStyle name="40% - Accent4 17 24" xfId="28401"/>
    <cellStyle name="40% - Accent4 17 25" xfId="28402"/>
    <cellStyle name="40% - Accent4 17 26" xfId="28403"/>
    <cellStyle name="40% - Accent4 17 27" xfId="28404"/>
    <cellStyle name="40% - Accent4 17 28" xfId="28405"/>
    <cellStyle name="40% - Accent4 17 29" xfId="28406"/>
    <cellStyle name="40% - Accent4 17 3" xfId="28407"/>
    <cellStyle name="40% - Accent4 17 30" xfId="28408"/>
    <cellStyle name="40% - Accent4 17 31" xfId="28409"/>
    <cellStyle name="40% - Accent4 17 32" xfId="28410"/>
    <cellStyle name="40% - Accent4 17 33" xfId="28411"/>
    <cellStyle name="40% - Accent4 17 34" xfId="28412"/>
    <cellStyle name="40% - Accent4 17 35" xfId="28413"/>
    <cellStyle name="40% - Accent4 17 36" xfId="28414"/>
    <cellStyle name="40% - Accent4 17 37" xfId="28415"/>
    <cellStyle name="40% - Accent4 17 38" xfId="28416"/>
    <cellStyle name="40% - Accent4 17 39" xfId="28417"/>
    <cellStyle name="40% - Accent4 17 4" xfId="28418"/>
    <cellStyle name="40% - Accent4 17 40" xfId="28419"/>
    <cellStyle name="40% - Accent4 17 41" xfId="28420"/>
    <cellStyle name="40% - Accent4 17 42" xfId="28421"/>
    <cellStyle name="40% - Accent4 17 43" xfId="28422"/>
    <cellStyle name="40% - Accent4 17 44" xfId="28423"/>
    <cellStyle name="40% - Accent4 17 45" xfId="28424"/>
    <cellStyle name="40% - Accent4 17 46" xfId="28425"/>
    <cellStyle name="40% - Accent4 17 47" xfId="28426"/>
    <cellStyle name="40% - Accent4 17 48" xfId="28427"/>
    <cellStyle name="40% - Accent4 17 49" xfId="28428"/>
    <cellStyle name="40% - Accent4 17 5" xfId="28429"/>
    <cellStyle name="40% - Accent4 17 50" xfId="28430"/>
    <cellStyle name="40% - Accent4 17 51" xfId="28431"/>
    <cellStyle name="40% - Accent4 17 52" xfId="28432"/>
    <cellStyle name="40% - Accent4 17 53" xfId="28433"/>
    <cellStyle name="40% - Accent4 17 54" xfId="28434"/>
    <cellStyle name="40% - Accent4 17 55" xfId="28435"/>
    <cellStyle name="40% - Accent4 17 56" xfId="28436"/>
    <cellStyle name="40% - Accent4 17 57" xfId="28437"/>
    <cellStyle name="40% - Accent4 17 58" xfId="28438"/>
    <cellStyle name="40% - Accent4 17 59" xfId="28439"/>
    <cellStyle name="40% - Accent4 17 6" xfId="28440"/>
    <cellStyle name="40% - Accent4 17 60" xfId="28441"/>
    <cellStyle name="40% - Accent4 17 61" xfId="28442"/>
    <cellStyle name="40% - Accent4 17 62" xfId="28443"/>
    <cellStyle name="40% - Accent4 17 63" xfId="28444"/>
    <cellStyle name="40% - Accent4 17 64" xfId="28445"/>
    <cellStyle name="40% - Accent4 17 65" xfId="28446"/>
    <cellStyle name="40% - Accent4 17 66" xfId="28447"/>
    <cellStyle name="40% - Accent4 17 67" xfId="28448"/>
    <cellStyle name="40% - Accent4 17 68" xfId="28449"/>
    <cellStyle name="40% - Accent4 17 69" xfId="28450"/>
    <cellStyle name="40% - Accent4 17 7" xfId="28451"/>
    <cellStyle name="40% - Accent4 17 70" xfId="28452"/>
    <cellStyle name="40% - Accent4 17 71" xfId="28453"/>
    <cellStyle name="40% - Accent4 17 72" xfId="28454"/>
    <cellStyle name="40% - Accent4 17 73" xfId="28455"/>
    <cellStyle name="40% - Accent4 17 74" xfId="28456"/>
    <cellStyle name="40% - Accent4 17 75" xfId="28457"/>
    <cellStyle name="40% - Accent4 17 76" xfId="28458"/>
    <cellStyle name="40% - Accent4 17 77" xfId="28459"/>
    <cellStyle name="40% - Accent4 17 78" xfId="28460"/>
    <cellStyle name="40% - Accent4 17 79" xfId="28461"/>
    <cellStyle name="40% - Accent4 17 8" xfId="28462"/>
    <cellStyle name="40% - Accent4 17 80" xfId="28463"/>
    <cellStyle name="40% - Accent4 17 81" xfId="28464"/>
    <cellStyle name="40% - Accent4 17 82" xfId="28465"/>
    <cellStyle name="40% - Accent4 17 83" xfId="28466"/>
    <cellStyle name="40% - Accent4 17 84" xfId="28467"/>
    <cellStyle name="40% - Accent4 17 85" xfId="28468"/>
    <cellStyle name="40% - Accent4 17 86" xfId="28469"/>
    <cellStyle name="40% - Accent4 17 87" xfId="28470"/>
    <cellStyle name="40% - Accent4 17 88" xfId="28471"/>
    <cellStyle name="40% - Accent4 17 89" xfId="28472"/>
    <cellStyle name="40% - Accent4 17 9" xfId="28473"/>
    <cellStyle name="40% - Accent4 17 90" xfId="28474"/>
    <cellStyle name="40% - Accent4 17 91" xfId="28475"/>
    <cellStyle name="40% - Accent4 17 92" xfId="28476"/>
    <cellStyle name="40% - Accent4 17 93" xfId="28477"/>
    <cellStyle name="40% - Accent4 17 94" xfId="28478"/>
    <cellStyle name="40% - Accent4 17 95" xfId="28479"/>
    <cellStyle name="40% - Accent4 17 96" xfId="28480"/>
    <cellStyle name="40% - Accent4 17 97" xfId="28481"/>
    <cellStyle name="40% - Accent4 17 98" xfId="28482"/>
    <cellStyle name="40% - Accent4 17 99" xfId="28483"/>
    <cellStyle name="40% - Accent4 18" xfId="28484"/>
    <cellStyle name="40% - Accent4 18 10" xfId="28485"/>
    <cellStyle name="40% - Accent4 18 100" xfId="28486"/>
    <cellStyle name="40% - Accent4 18 101" xfId="28487"/>
    <cellStyle name="40% - Accent4 18 102" xfId="28488"/>
    <cellStyle name="40% - Accent4 18 103" xfId="28489"/>
    <cellStyle name="40% - Accent4 18 104" xfId="28490"/>
    <cellStyle name="40% - Accent4 18 105" xfId="28491"/>
    <cellStyle name="40% - Accent4 18 106" xfId="28492"/>
    <cellStyle name="40% - Accent4 18 107" xfId="28493"/>
    <cellStyle name="40% - Accent4 18 108" xfId="28494"/>
    <cellStyle name="40% - Accent4 18 109" xfId="28495"/>
    <cellStyle name="40% - Accent4 18 11" xfId="28496"/>
    <cellStyle name="40% - Accent4 18 110" xfId="28497"/>
    <cellStyle name="40% - Accent4 18 111" xfId="28498"/>
    <cellStyle name="40% - Accent4 18 112" xfId="28499"/>
    <cellStyle name="40% - Accent4 18 113" xfId="28500"/>
    <cellStyle name="40% - Accent4 18 114" xfId="28501"/>
    <cellStyle name="40% - Accent4 18 115" xfId="28502"/>
    <cellStyle name="40% - Accent4 18 12" xfId="28503"/>
    <cellStyle name="40% - Accent4 18 13" xfId="28504"/>
    <cellStyle name="40% - Accent4 18 14" xfId="28505"/>
    <cellStyle name="40% - Accent4 18 15" xfId="28506"/>
    <cellStyle name="40% - Accent4 18 16" xfId="28507"/>
    <cellStyle name="40% - Accent4 18 17" xfId="28508"/>
    <cellStyle name="40% - Accent4 18 18" xfId="28509"/>
    <cellStyle name="40% - Accent4 18 19" xfId="28510"/>
    <cellStyle name="40% - Accent4 18 2" xfId="28511"/>
    <cellStyle name="40% - Accent4 18 20" xfId="28512"/>
    <cellStyle name="40% - Accent4 18 21" xfId="28513"/>
    <cellStyle name="40% - Accent4 18 22" xfId="28514"/>
    <cellStyle name="40% - Accent4 18 23" xfId="28515"/>
    <cellStyle name="40% - Accent4 18 24" xfId="28516"/>
    <cellStyle name="40% - Accent4 18 25" xfId="28517"/>
    <cellStyle name="40% - Accent4 18 26" xfId="28518"/>
    <cellStyle name="40% - Accent4 18 27" xfId="28519"/>
    <cellStyle name="40% - Accent4 18 28" xfId="28520"/>
    <cellStyle name="40% - Accent4 18 29" xfId="28521"/>
    <cellStyle name="40% - Accent4 18 3" xfId="28522"/>
    <cellStyle name="40% - Accent4 18 30" xfId="28523"/>
    <cellStyle name="40% - Accent4 18 31" xfId="28524"/>
    <cellStyle name="40% - Accent4 18 32" xfId="28525"/>
    <cellStyle name="40% - Accent4 18 33" xfId="28526"/>
    <cellStyle name="40% - Accent4 18 34" xfId="28527"/>
    <cellStyle name="40% - Accent4 18 35" xfId="28528"/>
    <cellStyle name="40% - Accent4 18 36" xfId="28529"/>
    <cellStyle name="40% - Accent4 18 37" xfId="28530"/>
    <cellStyle name="40% - Accent4 18 38" xfId="28531"/>
    <cellStyle name="40% - Accent4 18 39" xfId="28532"/>
    <cellStyle name="40% - Accent4 18 4" xfId="28533"/>
    <cellStyle name="40% - Accent4 18 40" xfId="28534"/>
    <cellStyle name="40% - Accent4 18 41" xfId="28535"/>
    <cellStyle name="40% - Accent4 18 42" xfId="28536"/>
    <cellStyle name="40% - Accent4 18 43" xfId="28537"/>
    <cellStyle name="40% - Accent4 18 44" xfId="28538"/>
    <cellStyle name="40% - Accent4 18 45" xfId="28539"/>
    <cellStyle name="40% - Accent4 18 46" xfId="28540"/>
    <cellStyle name="40% - Accent4 18 47" xfId="28541"/>
    <cellStyle name="40% - Accent4 18 48" xfId="28542"/>
    <cellStyle name="40% - Accent4 18 49" xfId="28543"/>
    <cellStyle name="40% - Accent4 18 5" xfId="28544"/>
    <cellStyle name="40% - Accent4 18 50" xfId="28545"/>
    <cellStyle name="40% - Accent4 18 51" xfId="28546"/>
    <cellStyle name="40% - Accent4 18 52" xfId="28547"/>
    <cellStyle name="40% - Accent4 18 53" xfId="28548"/>
    <cellStyle name="40% - Accent4 18 54" xfId="28549"/>
    <cellStyle name="40% - Accent4 18 55" xfId="28550"/>
    <cellStyle name="40% - Accent4 18 56" xfId="28551"/>
    <cellStyle name="40% - Accent4 18 57" xfId="28552"/>
    <cellStyle name="40% - Accent4 18 58" xfId="28553"/>
    <cellStyle name="40% - Accent4 18 59" xfId="28554"/>
    <cellStyle name="40% - Accent4 18 6" xfId="28555"/>
    <cellStyle name="40% - Accent4 18 60" xfId="28556"/>
    <cellStyle name="40% - Accent4 18 61" xfId="28557"/>
    <cellStyle name="40% - Accent4 18 62" xfId="28558"/>
    <cellStyle name="40% - Accent4 18 63" xfId="28559"/>
    <cellStyle name="40% - Accent4 18 64" xfId="28560"/>
    <cellStyle name="40% - Accent4 18 65" xfId="28561"/>
    <cellStyle name="40% - Accent4 18 66" xfId="28562"/>
    <cellStyle name="40% - Accent4 18 67" xfId="28563"/>
    <cellStyle name="40% - Accent4 18 68" xfId="28564"/>
    <cellStyle name="40% - Accent4 18 69" xfId="28565"/>
    <cellStyle name="40% - Accent4 18 7" xfId="28566"/>
    <cellStyle name="40% - Accent4 18 70" xfId="28567"/>
    <cellStyle name="40% - Accent4 18 71" xfId="28568"/>
    <cellStyle name="40% - Accent4 18 72" xfId="28569"/>
    <cellStyle name="40% - Accent4 18 73" xfId="28570"/>
    <cellStyle name="40% - Accent4 18 74" xfId="28571"/>
    <cellStyle name="40% - Accent4 18 75" xfId="28572"/>
    <cellStyle name="40% - Accent4 18 76" xfId="28573"/>
    <cellStyle name="40% - Accent4 18 77" xfId="28574"/>
    <cellStyle name="40% - Accent4 18 78" xfId="28575"/>
    <cellStyle name="40% - Accent4 18 79" xfId="28576"/>
    <cellStyle name="40% - Accent4 18 8" xfId="28577"/>
    <cellStyle name="40% - Accent4 18 80" xfId="28578"/>
    <cellStyle name="40% - Accent4 18 81" xfId="28579"/>
    <cellStyle name="40% - Accent4 18 82" xfId="28580"/>
    <cellStyle name="40% - Accent4 18 83" xfId="28581"/>
    <cellStyle name="40% - Accent4 18 84" xfId="28582"/>
    <cellStyle name="40% - Accent4 18 85" xfId="28583"/>
    <cellStyle name="40% - Accent4 18 86" xfId="28584"/>
    <cellStyle name="40% - Accent4 18 87" xfId="28585"/>
    <cellStyle name="40% - Accent4 18 88" xfId="28586"/>
    <cellStyle name="40% - Accent4 18 89" xfId="28587"/>
    <cellStyle name="40% - Accent4 18 9" xfId="28588"/>
    <cellStyle name="40% - Accent4 18 90" xfId="28589"/>
    <cellStyle name="40% - Accent4 18 91" xfId="28590"/>
    <cellStyle name="40% - Accent4 18 92" xfId="28591"/>
    <cellStyle name="40% - Accent4 18 93" xfId="28592"/>
    <cellStyle name="40% - Accent4 18 94" xfId="28593"/>
    <cellStyle name="40% - Accent4 18 95" xfId="28594"/>
    <cellStyle name="40% - Accent4 18 96" xfId="28595"/>
    <cellStyle name="40% - Accent4 18 97" xfId="28596"/>
    <cellStyle name="40% - Accent4 18 98" xfId="28597"/>
    <cellStyle name="40% - Accent4 18 99" xfId="28598"/>
    <cellStyle name="40% - Accent4 19" xfId="28599"/>
    <cellStyle name="40% - Accent4 19 10" xfId="28600"/>
    <cellStyle name="40% - Accent4 19 100" xfId="28601"/>
    <cellStyle name="40% - Accent4 19 101" xfId="28602"/>
    <cellStyle name="40% - Accent4 19 102" xfId="28603"/>
    <cellStyle name="40% - Accent4 19 103" xfId="28604"/>
    <cellStyle name="40% - Accent4 19 104" xfId="28605"/>
    <cellStyle name="40% - Accent4 19 105" xfId="28606"/>
    <cellStyle name="40% - Accent4 19 106" xfId="28607"/>
    <cellStyle name="40% - Accent4 19 107" xfId="28608"/>
    <cellStyle name="40% - Accent4 19 108" xfId="28609"/>
    <cellStyle name="40% - Accent4 19 109" xfId="28610"/>
    <cellStyle name="40% - Accent4 19 11" xfId="28611"/>
    <cellStyle name="40% - Accent4 19 110" xfId="28612"/>
    <cellStyle name="40% - Accent4 19 111" xfId="28613"/>
    <cellStyle name="40% - Accent4 19 112" xfId="28614"/>
    <cellStyle name="40% - Accent4 19 113" xfId="28615"/>
    <cellStyle name="40% - Accent4 19 114" xfId="28616"/>
    <cellStyle name="40% - Accent4 19 115" xfId="28617"/>
    <cellStyle name="40% - Accent4 19 12" xfId="28618"/>
    <cellStyle name="40% - Accent4 19 13" xfId="28619"/>
    <cellStyle name="40% - Accent4 19 14" xfId="28620"/>
    <cellStyle name="40% - Accent4 19 15" xfId="28621"/>
    <cellStyle name="40% - Accent4 19 16" xfId="28622"/>
    <cellStyle name="40% - Accent4 19 17" xfId="28623"/>
    <cellStyle name="40% - Accent4 19 18" xfId="28624"/>
    <cellStyle name="40% - Accent4 19 19" xfId="28625"/>
    <cellStyle name="40% - Accent4 19 2" xfId="28626"/>
    <cellStyle name="40% - Accent4 19 20" xfId="28627"/>
    <cellStyle name="40% - Accent4 19 21" xfId="28628"/>
    <cellStyle name="40% - Accent4 19 22" xfId="28629"/>
    <cellStyle name="40% - Accent4 19 23" xfId="28630"/>
    <cellStyle name="40% - Accent4 19 24" xfId="28631"/>
    <cellStyle name="40% - Accent4 19 25" xfId="28632"/>
    <cellStyle name="40% - Accent4 19 26" xfId="28633"/>
    <cellStyle name="40% - Accent4 19 27" xfId="28634"/>
    <cellStyle name="40% - Accent4 19 28" xfId="28635"/>
    <cellStyle name="40% - Accent4 19 29" xfId="28636"/>
    <cellStyle name="40% - Accent4 19 3" xfId="28637"/>
    <cellStyle name="40% - Accent4 19 30" xfId="28638"/>
    <cellStyle name="40% - Accent4 19 31" xfId="28639"/>
    <cellStyle name="40% - Accent4 19 32" xfId="28640"/>
    <cellStyle name="40% - Accent4 19 33" xfId="28641"/>
    <cellStyle name="40% - Accent4 19 34" xfId="28642"/>
    <cellStyle name="40% - Accent4 19 35" xfId="28643"/>
    <cellStyle name="40% - Accent4 19 36" xfId="28644"/>
    <cellStyle name="40% - Accent4 19 37" xfId="28645"/>
    <cellStyle name="40% - Accent4 19 38" xfId="28646"/>
    <cellStyle name="40% - Accent4 19 39" xfId="28647"/>
    <cellStyle name="40% - Accent4 19 4" xfId="28648"/>
    <cellStyle name="40% - Accent4 19 40" xfId="28649"/>
    <cellStyle name="40% - Accent4 19 41" xfId="28650"/>
    <cellStyle name="40% - Accent4 19 42" xfId="28651"/>
    <cellStyle name="40% - Accent4 19 43" xfId="28652"/>
    <cellStyle name="40% - Accent4 19 44" xfId="28653"/>
    <cellStyle name="40% - Accent4 19 45" xfId="28654"/>
    <cellStyle name="40% - Accent4 19 46" xfId="28655"/>
    <cellStyle name="40% - Accent4 19 47" xfId="28656"/>
    <cellStyle name="40% - Accent4 19 48" xfId="28657"/>
    <cellStyle name="40% - Accent4 19 49" xfId="28658"/>
    <cellStyle name="40% - Accent4 19 5" xfId="28659"/>
    <cellStyle name="40% - Accent4 19 50" xfId="28660"/>
    <cellStyle name="40% - Accent4 19 51" xfId="28661"/>
    <cellStyle name="40% - Accent4 19 52" xfId="28662"/>
    <cellStyle name="40% - Accent4 19 53" xfId="28663"/>
    <cellStyle name="40% - Accent4 19 54" xfId="28664"/>
    <cellStyle name="40% - Accent4 19 55" xfId="28665"/>
    <cellStyle name="40% - Accent4 19 56" xfId="28666"/>
    <cellStyle name="40% - Accent4 19 57" xfId="28667"/>
    <cellStyle name="40% - Accent4 19 58" xfId="28668"/>
    <cellStyle name="40% - Accent4 19 59" xfId="28669"/>
    <cellStyle name="40% - Accent4 19 6" xfId="28670"/>
    <cellStyle name="40% - Accent4 19 60" xfId="28671"/>
    <cellStyle name="40% - Accent4 19 61" xfId="28672"/>
    <cellStyle name="40% - Accent4 19 62" xfId="28673"/>
    <cellStyle name="40% - Accent4 19 63" xfId="28674"/>
    <cellStyle name="40% - Accent4 19 64" xfId="28675"/>
    <cellStyle name="40% - Accent4 19 65" xfId="28676"/>
    <cellStyle name="40% - Accent4 19 66" xfId="28677"/>
    <cellStyle name="40% - Accent4 19 67" xfId="28678"/>
    <cellStyle name="40% - Accent4 19 68" xfId="28679"/>
    <cellStyle name="40% - Accent4 19 69" xfId="28680"/>
    <cellStyle name="40% - Accent4 19 7" xfId="28681"/>
    <cellStyle name="40% - Accent4 19 70" xfId="28682"/>
    <cellStyle name="40% - Accent4 19 71" xfId="28683"/>
    <cellStyle name="40% - Accent4 19 72" xfId="28684"/>
    <cellStyle name="40% - Accent4 19 73" xfId="28685"/>
    <cellStyle name="40% - Accent4 19 74" xfId="28686"/>
    <cellStyle name="40% - Accent4 19 75" xfId="28687"/>
    <cellStyle name="40% - Accent4 19 76" xfId="28688"/>
    <cellStyle name="40% - Accent4 19 77" xfId="28689"/>
    <cellStyle name="40% - Accent4 19 78" xfId="28690"/>
    <cellStyle name="40% - Accent4 19 79" xfId="28691"/>
    <cellStyle name="40% - Accent4 19 8" xfId="28692"/>
    <cellStyle name="40% - Accent4 19 80" xfId="28693"/>
    <cellStyle name="40% - Accent4 19 81" xfId="28694"/>
    <cellStyle name="40% - Accent4 19 82" xfId="28695"/>
    <cellStyle name="40% - Accent4 19 83" xfId="28696"/>
    <cellStyle name="40% - Accent4 19 84" xfId="28697"/>
    <cellStyle name="40% - Accent4 19 85" xfId="28698"/>
    <cellStyle name="40% - Accent4 19 86" xfId="28699"/>
    <cellStyle name="40% - Accent4 19 87" xfId="28700"/>
    <cellStyle name="40% - Accent4 19 88" xfId="28701"/>
    <cellStyle name="40% - Accent4 19 89" xfId="28702"/>
    <cellStyle name="40% - Accent4 19 9" xfId="28703"/>
    <cellStyle name="40% - Accent4 19 90" xfId="28704"/>
    <cellStyle name="40% - Accent4 19 91" xfId="28705"/>
    <cellStyle name="40% - Accent4 19 92" xfId="28706"/>
    <cellStyle name="40% - Accent4 19 93" xfId="28707"/>
    <cellStyle name="40% - Accent4 19 94" xfId="28708"/>
    <cellStyle name="40% - Accent4 19 95" xfId="28709"/>
    <cellStyle name="40% - Accent4 19 96" xfId="28710"/>
    <cellStyle name="40% - Accent4 19 97" xfId="28711"/>
    <cellStyle name="40% - Accent4 19 98" xfId="28712"/>
    <cellStyle name="40% - Accent4 19 99" xfId="28713"/>
    <cellStyle name="40% - Accent4 2" xfId="108"/>
    <cellStyle name="40% - Accent4 2 10" xfId="28714"/>
    <cellStyle name="40% - Accent4 2 100" xfId="28715"/>
    <cellStyle name="40% - Accent4 2 101" xfId="28716"/>
    <cellStyle name="40% - Accent4 2 102" xfId="28717"/>
    <cellStyle name="40% - Accent4 2 103" xfId="28718"/>
    <cellStyle name="40% - Accent4 2 104" xfId="28719"/>
    <cellStyle name="40% - Accent4 2 105" xfId="28720"/>
    <cellStyle name="40% - Accent4 2 106" xfId="28721"/>
    <cellStyle name="40% - Accent4 2 107" xfId="28722"/>
    <cellStyle name="40% - Accent4 2 108" xfId="28723"/>
    <cellStyle name="40% - Accent4 2 109" xfId="28724"/>
    <cellStyle name="40% - Accent4 2 11" xfId="28725"/>
    <cellStyle name="40% - Accent4 2 110" xfId="28726"/>
    <cellStyle name="40% - Accent4 2 111" xfId="28727"/>
    <cellStyle name="40% - Accent4 2 112" xfId="28728"/>
    <cellStyle name="40% - Accent4 2 113" xfId="28729"/>
    <cellStyle name="40% - Accent4 2 114" xfId="28730"/>
    <cellStyle name="40% - Accent4 2 115" xfId="28731"/>
    <cellStyle name="40% - Accent4 2 116" xfId="28732"/>
    <cellStyle name="40% - Accent4 2 117" xfId="28733"/>
    <cellStyle name="40% - Accent4 2 118" xfId="28734"/>
    <cellStyle name="40% - Accent4 2 12" xfId="28735"/>
    <cellStyle name="40% - Accent4 2 13" xfId="28736"/>
    <cellStyle name="40% - Accent4 2 14" xfId="28737"/>
    <cellStyle name="40% - Accent4 2 15" xfId="28738"/>
    <cellStyle name="40% - Accent4 2 16" xfId="28739"/>
    <cellStyle name="40% - Accent4 2 17" xfId="28740"/>
    <cellStyle name="40% - Accent4 2 18" xfId="28741"/>
    <cellStyle name="40% - Accent4 2 19" xfId="28742"/>
    <cellStyle name="40% - Accent4 2 2" xfId="28743"/>
    <cellStyle name="40% - Accent4 2 2 10" xfId="28744"/>
    <cellStyle name="40% - Accent4 2 2 100" xfId="28745"/>
    <cellStyle name="40% - Accent4 2 2 101" xfId="28746"/>
    <cellStyle name="40% - Accent4 2 2 102" xfId="28747"/>
    <cellStyle name="40% - Accent4 2 2 103" xfId="28748"/>
    <cellStyle name="40% - Accent4 2 2 104" xfId="28749"/>
    <cellStyle name="40% - Accent4 2 2 105" xfId="28750"/>
    <cellStyle name="40% - Accent4 2 2 106" xfId="28751"/>
    <cellStyle name="40% - Accent4 2 2 107" xfId="28752"/>
    <cellStyle name="40% - Accent4 2 2 108" xfId="28753"/>
    <cellStyle name="40% - Accent4 2 2 109" xfId="28754"/>
    <cellStyle name="40% - Accent4 2 2 11" xfId="28755"/>
    <cellStyle name="40% - Accent4 2 2 110" xfId="28756"/>
    <cellStyle name="40% - Accent4 2 2 111" xfId="28757"/>
    <cellStyle name="40% - Accent4 2 2 112" xfId="28758"/>
    <cellStyle name="40% - Accent4 2 2 113" xfId="28759"/>
    <cellStyle name="40% - Accent4 2 2 114" xfId="28760"/>
    <cellStyle name="40% - Accent4 2 2 115" xfId="28761"/>
    <cellStyle name="40% - Accent4 2 2 12" xfId="28762"/>
    <cellStyle name="40% - Accent4 2 2 13" xfId="28763"/>
    <cellStyle name="40% - Accent4 2 2 14" xfId="28764"/>
    <cellStyle name="40% - Accent4 2 2 15" xfId="28765"/>
    <cellStyle name="40% - Accent4 2 2 16" xfId="28766"/>
    <cellStyle name="40% - Accent4 2 2 17" xfId="28767"/>
    <cellStyle name="40% - Accent4 2 2 18" xfId="28768"/>
    <cellStyle name="40% - Accent4 2 2 19" xfId="28769"/>
    <cellStyle name="40% - Accent4 2 2 2" xfId="28770"/>
    <cellStyle name="40% - Accent4 2 2 20" xfId="28771"/>
    <cellStyle name="40% - Accent4 2 2 21" xfId="28772"/>
    <cellStyle name="40% - Accent4 2 2 22" xfId="28773"/>
    <cellStyle name="40% - Accent4 2 2 23" xfId="28774"/>
    <cellStyle name="40% - Accent4 2 2 24" xfId="28775"/>
    <cellStyle name="40% - Accent4 2 2 25" xfId="28776"/>
    <cellStyle name="40% - Accent4 2 2 26" xfId="28777"/>
    <cellStyle name="40% - Accent4 2 2 27" xfId="28778"/>
    <cellStyle name="40% - Accent4 2 2 28" xfId="28779"/>
    <cellStyle name="40% - Accent4 2 2 29" xfId="28780"/>
    <cellStyle name="40% - Accent4 2 2 3" xfId="28781"/>
    <cellStyle name="40% - Accent4 2 2 30" xfId="28782"/>
    <cellStyle name="40% - Accent4 2 2 31" xfId="28783"/>
    <cellStyle name="40% - Accent4 2 2 32" xfId="28784"/>
    <cellStyle name="40% - Accent4 2 2 33" xfId="28785"/>
    <cellStyle name="40% - Accent4 2 2 34" xfId="28786"/>
    <cellStyle name="40% - Accent4 2 2 35" xfId="28787"/>
    <cellStyle name="40% - Accent4 2 2 36" xfId="28788"/>
    <cellStyle name="40% - Accent4 2 2 37" xfId="28789"/>
    <cellStyle name="40% - Accent4 2 2 38" xfId="28790"/>
    <cellStyle name="40% - Accent4 2 2 39" xfId="28791"/>
    <cellStyle name="40% - Accent4 2 2 4" xfId="28792"/>
    <cellStyle name="40% - Accent4 2 2 40" xfId="28793"/>
    <cellStyle name="40% - Accent4 2 2 41" xfId="28794"/>
    <cellStyle name="40% - Accent4 2 2 42" xfId="28795"/>
    <cellStyle name="40% - Accent4 2 2 43" xfId="28796"/>
    <cellStyle name="40% - Accent4 2 2 44" xfId="28797"/>
    <cellStyle name="40% - Accent4 2 2 45" xfId="28798"/>
    <cellStyle name="40% - Accent4 2 2 46" xfId="28799"/>
    <cellStyle name="40% - Accent4 2 2 47" xfId="28800"/>
    <cellStyle name="40% - Accent4 2 2 48" xfId="28801"/>
    <cellStyle name="40% - Accent4 2 2 49" xfId="28802"/>
    <cellStyle name="40% - Accent4 2 2 5" xfId="28803"/>
    <cellStyle name="40% - Accent4 2 2 50" xfId="28804"/>
    <cellStyle name="40% - Accent4 2 2 51" xfId="28805"/>
    <cellStyle name="40% - Accent4 2 2 52" xfId="28806"/>
    <cellStyle name="40% - Accent4 2 2 53" xfId="28807"/>
    <cellStyle name="40% - Accent4 2 2 54" xfId="28808"/>
    <cellStyle name="40% - Accent4 2 2 55" xfId="28809"/>
    <cellStyle name="40% - Accent4 2 2 56" xfId="28810"/>
    <cellStyle name="40% - Accent4 2 2 57" xfId="28811"/>
    <cellStyle name="40% - Accent4 2 2 58" xfId="28812"/>
    <cellStyle name="40% - Accent4 2 2 59" xfId="28813"/>
    <cellStyle name="40% - Accent4 2 2 6" xfId="28814"/>
    <cellStyle name="40% - Accent4 2 2 60" xfId="28815"/>
    <cellStyle name="40% - Accent4 2 2 61" xfId="28816"/>
    <cellStyle name="40% - Accent4 2 2 62" xfId="28817"/>
    <cellStyle name="40% - Accent4 2 2 63" xfId="28818"/>
    <cellStyle name="40% - Accent4 2 2 64" xfId="28819"/>
    <cellStyle name="40% - Accent4 2 2 65" xfId="28820"/>
    <cellStyle name="40% - Accent4 2 2 66" xfId="28821"/>
    <cellStyle name="40% - Accent4 2 2 67" xfId="28822"/>
    <cellStyle name="40% - Accent4 2 2 68" xfId="28823"/>
    <cellStyle name="40% - Accent4 2 2 69" xfId="28824"/>
    <cellStyle name="40% - Accent4 2 2 7" xfId="28825"/>
    <cellStyle name="40% - Accent4 2 2 70" xfId="28826"/>
    <cellStyle name="40% - Accent4 2 2 71" xfId="28827"/>
    <cellStyle name="40% - Accent4 2 2 72" xfId="28828"/>
    <cellStyle name="40% - Accent4 2 2 73" xfId="28829"/>
    <cellStyle name="40% - Accent4 2 2 74" xfId="28830"/>
    <cellStyle name="40% - Accent4 2 2 75" xfId="28831"/>
    <cellStyle name="40% - Accent4 2 2 76" xfId="28832"/>
    <cellStyle name="40% - Accent4 2 2 77" xfId="28833"/>
    <cellStyle name="40% - Accent4 2 2 78" xfId="28834"/>
    <cellStyle name="40% - Accent4 2 2 79" xfId="28835"/>
    <cellStyle name="40% - Accent4 2 2 8" xfId="28836"/>
    <cellStyle name="40% - Accent4 2 2 80" xfId="28837"/>
    <cellStyle name="40% - Accent4 2 2 81" xfId="28838"/>
    <cellStyle name="40% - Accent4 2 2 82" xfId="28839"/>
    <cellStyle name="40% - Accent4 2 2 83" xfId="28840"/>
    <cellStyle name="40% - Accent4 2 2 84" xfId="28841"/>
    <cellStyle name="40% - Accent4 2 2 85" xfId="28842"/>
    <cellStyle name="40% - Accent4 2 2 86" xfId="28843"/>
    <cellStyle name="40% - Accent4 2 2 87" xfId="28844"/>
    <cellStyle name="40% - Accent4 2 2 88" xfId="28845"/>
    <cellStyle name="40% - Accent4 2 2 89" xfId="28846"/>
    <cellStyle name="40% - Accent4 2 2 9" xfId="28847"/>
    <cellStyle name="40% - Accent4 2 2 90" xfId="28848"/>
    <cellStyle name="40% - Accent4 2 2 91" xfId="28849"/>
    <cellStyle name="40% - Accent4 2 2 92" xfId="28850"/>
    <cellStyle name="40% - Accent4 2 2 93" xfId="28851"/>
    <cellStyle name="40% - Accent4 2 2 94" xfId="28852"/>
    <cellStyle name="40% - Accent4 2 2 95" xfId="28853"/>
    <cellStyle name="40% - Accent4 2 2 96" xfId="28854"/>
    <cellStyle name="40% - Accent4 2 2 97" xfId="28855"/>
    <cellStyle name="40% - Accent4 2 2 98" xfId="28856"/>
    <cellStyle name="40% - Accent4 2 2 99" xfId="28857"/>
    <cellStyle name="40% - Accent4 2 20" xfId="28858"/>
    <cellStyle name="40% - Accent4 2 21" xfId="28859"/>
    <cellStyle name="40% - Accent4 2 22" xfId="28860"/>
    <cellStyle name="40% - Accent4 2 23" xfId="28861"/>
    <cellStyle name="40% - Accent4 2 24" xfId="28862"/>
    <cellStyle name="40% - Accent4 2 25" xfId="28863"/>
    <cellStyle name="40% - Accent4 2 26" xfId="28864"/>
    <cellStyle name="40% - Accent4 2 27" xfId="28865"/>
    <cellStyle name="40% - Accent4 2 28" xfId="28866"/>
    <cellStyle name="40% - Accent4 2 29" xfId="28867"/>
    <cellStyle name="40% - Accent4 2 3" xfId="28868"/>
    <cellStyle name="40% - Accent4 2 3 10" xfId="28869"/>
    <cellStyle name="40% - Accent4 2 3 100" xfId="28870"/>
    <cellStyle name="40% - Accent4 2 3 101" xfId="28871"/>
    <cellStyle name="40% - Accent4 2 3 102" xfId="28872"/>
    <cellStyle name="40% - Accent4 2 3 103" xfId="28873"/>
    <cellStyle name="40% - Accent4 2 3 104" xfId="28874"/>
    <cellStyle name="40% - Accent4 2 3 105" xfId="28875"/>
    <cellStyle name="40% - Accent4 2 3 106" xfId="28876"/>
    <cellStyle name="40% - Accent4 2 3 107" xfId="28877"/>
    <cellStyle name="40% - Accent4 2 3 108" xfId="28878"/>
    <cellStyle name="40% - Accent4 2 3 109" xfId="28879"/>
    <cellStyle name="40% - Accent4 2 3 11" xfId="28880"/>
    <cellStyle name="40% - Accent4 2 3 110" xfId="28881"/>
    <cellStyle name="40% - Accent4 2 3 111" xfId="28882"/>
    <cellStyle name="40% - Accent4 2 3 112" xfId="28883"/>
    <cellStyle name="40% - Accent4 2 3 113" xfId="28884"/>
    <cellStyle name="40% - Accent4 2 3 114" xfId="28885"/>
    <cellStyle name="40% - Accent4 2 3 115" xfId="28886"/>
    <cellStyle name="40% - Accent4 2 3 12" xfId="28887"/>
    <cellStyle name="40% - Accent4 2 3 13" xfId="28888"/>
    <cellStyle name="40% - Accent4 2 3 14" xfId="28889"/>
    <cellStyle name="40% - Accent4 2 3 15" xfId="28890"/>
    <cellStyle name="40% - Accent4 2 3 16" xfId="28891"/>
    <cellStyle name="40% - Accent4 2 3 17" xfId="28892"/>
    <cellStyle name="40% - Accent4 2 3 18" xfId="28893"/>
    <cellStyle name="40% - Accent4 2 3 19" xfId="28894"/>
    <cellStyle name="40% - Accent4 2 3 2" xfId="28895"/>
    <cellStyle name="40% - Accent4 2 3 20" xfId="28896"/>
    <cellStyle name="40% - Accent4 2 3 21" xfId="28897"/>
    <cellStyle name="40% - Accent4 2 3 22" xfId="28898"/>
    <cellStyle name="40% - Accent4 2 3 23" xfId="28899"/>
    <cellStyle name="40% - Accent4 2 3 24" xfId="28900"/>
    <cellStyle name="40% - Accent4 2 3 25" xfId="28901"/>
    <cellStyle name="40% - Accent4 2 3 26" xfId="28902"/>
    <cellStyle name="40% - Accent4 2 3 27" xfId="28903"/>
    <cellStyle name="40% - Accent4 2 3 28" xfId="28904"/>
    <cellStyle name="40% - Accent4 2 3 29" xfId="28905"/>
    <cellStyle name="40% - Accent4 2 3 3" xfId="28906"/>
    <cellStyle name="40% - Accent4 2 3 30" xfId="28907"/>
    <cellStyle name="40% - Accent4 2 3 31" xfId="28908"/>
    <cellStyle name="40% - Accent4 2 3 32" xfId="28909"/>
    <cellStyle name="40% - Accent4 2 3 33" xfId="28910"/>
    <cellStyle name="40% - Accent4 2 3 34" xfId="28911"/>
    <cellStyle name="40% - Accent4 2 3 35" xfId="28912"/>
    <cellStyle name="40% - Accent4 2 3 36" xfId="28913"/>
    <cellStyle name="40% - Accent4 2 3 37" xfId="28914"/>
    <cellStyle name="40% - Accent4 2 3 38" xfId="28915"/>
    <cellStyle name="40% - Accent4 2 3 39" xfId="28916"/>
    <cellStyle name="40% - Accent4 2 3 4" xfId="28917"/>
    <cellStyle name="40% - Accent4 2 3 40" xfId="28918"/>
    <cellStyle name="40% - Accent4 2 3 41" xfId="28919"/>
    <cellStyle name="40% - Accent4 2 3 42" xfId="28920"/>
    <cellStyle name="40% - Accent4 2 3 43" xfId="28921"/>
    <cellStyle name="40% - Accent4 2 3 44" xfId="28922"/>
    <cellStyle name="40% - Accent4 2 3 45" xfId="28923"/>
    <cellStyle name="40% - Accent4 2 3 46" xfId="28924"/>
    <cellStyle name="40% - Accent4 2 3 47" xfId="28925"/>
    <cellStyle name="40% - Accent4 2 3 48" xfId="28926"/>
    <cellStyle name="40% - Accent4 2 3 49" xfId="28927"/>
    <cellStyle name="40% - Accent4 2 3 5" xfId="28928"/>
    <cellStyle name="40% - Accent4 2 3 50" xfId="28929"/>
    <cellStyle name="40% - Accent4 2 3 51" xfId="28930"/>
    <cellStyle name="40% - Accent4 2 3 52" xfId="28931"/>
    <cellStyle name="40% - Accent4 2 3 53" xfId="28932"/>
    <cellStyle name="40% - Accent4 2 3 54" xfId="28933"/>
    <cellStyle name="40% - Accent4 2 3 55" xfId="28934"/>
    <cellStyle name="40% - Accent4 2 3 56" xfId="28935"/>
    <cellStyle name="40% - Accent4 2 3 57" xfId="28936"/>
    <cellStyle name="40% - Accent4 2 3 58" xfId="28937"/>
    <cellStyle name="40% - Accent4 2 3 59" xfId="28938"/>
    <cellStyle name="40% - Accent4 2 3 6" xfId="28939"/>
    <cellStyle name="40% - Accent4 2 3 60" xfId="28940"/>
    <cellStyle name="40% - Accent4 2 3 61" xfId="28941"/>
    <cellStyle name="40% - Accent4 2 3 62" xfId="28942"/>
    <cellStyle name="40% - Accent4 2 3 63" xfId="28943"/>
    <cellStyle name="40% - Accent4 2 3 64" xfId="28944"/>
    <cellStyle name="40% - Accent4 2 3 65" xfId="28945"/>
    <cellStyle name="40% - Accent4 2 3 66" xfId="28946"/>
    <cellStyle name="40% - Accent4 2 3 67" xfId="28947"/>
    <cellStyle name="40% - Accent4 2 3 68" xfId="28948"/>
    <cellStyle name="40% - Accent4 2 3 69" xfId="28949"/>
    <cellStyle name="40% - Accent4 2 3 7" xfId="28950"/>
    <cellStyle name="40% - Accent4 2 3 70" xfId="28951"/>
    <cellStyle name="40% - Accent4 2 3 71" xfId="28952"/>
    <cellStyle name="40% - Accent4 2 3 72" xfId="28953"/>
    <cellStyle name="40% - Accent4 2 3 73" xfId="28954"/>
    <cellStyle name="40% - Accent4 2 3 74" xfId="28955"/>
    <cellStyle name="40% - Accent4 2 3 75" xfId="28956"/>
    <cellStyle name="40% - Accent4 2 3 76" xfId="28957"/>
    <cellStyle name="40% - Accent4 2 3 77" xfId="28958"/>
    <cellStyle name="40% - Accent4 2 3 78" xfId="28959"/>
    <cellStyle name="40% - Accent4 2 3 79" xfId="28960"/>
    <cellStyle name="40% - Accent4 2 3 8" xfId="28961"/>
    <cellStyle name="40% - Accent4 2 3 80" xfId="28962"/>
    <cellStyle name="40% - Accent4 2 3 81" xfId="28963"/>
    <cellStyle name="40% - Accent4 2 3 82" xfId="28964"/>
    <cellStyle name="40% - Accent4 2 3 83" xfId="28965"/>
    <cellStyle name="40% - Accent4 2 3 84" xfId="28966"/>
    <cellStyle name="40% - Accent4 2 3 85" xfId="28967"/>
    <cellStyle name="40% - Accent4 2 3 86" xfId="28968"/>
    <cellStyle name="40% - Accent4 2 3 87" xfId="28969"/>
    <cellStyle name="40% - Accent4 2 3 88" xfId="28970"/>
    <cellStyle name="40% - Accent4 2 3 89" xfId="28971"/>
    <cellStyle name="40% - Accent4 2 3 9" xfId="28972"/>
    <cellStyle name="40% - Accent4 2 3 90" xfId="28973"/>
    <cellStyle name="40% - Accent4 2 3 91" xfId="28974"/>
    <cellStyle name="40% - Accent4 2 3 92" xfId="28975"/>
    <cellStyle name="40% - Accent4 2 3 93" xfId="28976"/>
    <cellStyle name="40% - Accent4 2 3 94" xfId="28977"/>
    <cellStyle name="40% - Accent4 2 3 95" xfId="28978"/>
    <cellStyle name="40% - Accent4 2 3 96" xfId="28979"/>
    <cellStyle name="40% - Accent4 2 3 97" xfId="28980"/>
    <cellStyle name="40% - Accent4 2 3 98" xfId="28981"/>
    <cellStyle name="40% - Accent4 2 3 99" xfId="28982"/>
    <cellStyle name="40% - Accent4 2 30" xfId="28983"/>
    <cellStyle name="40% - Accent4 2 31" xfId="28984"/>
    <cellStyle name="40% - Accent4 2 32" xfId="28985"/>
    <cellStyle name="40% - Accent4 2 33" xfId="28986"/>
    <cellStyle name="40% - Accent4 2 34" xfId="28987"/>
    <cellStyle name="40% - Accent4 2 35" xfId="28988"/>
    <cellStyle name="40% - Accent4 2 36" xfId="28989"/>
    <cellStyle name="40% - Accent4 2 37" xfId="28990"/>
    <cellStyle name="40% - Accent4 2 38" xfId="28991"/>
    <cellStyle name="40% - Accent4 2 39" xfId="28992"/>
    <cellStyle name="40% - Accent4 2 4" xfId="28993"/>
    <cellStyle name="40% - Accent4 2 4 10" xfId="28994"/>
    <cellStyle name="40% - Accent4 2 4 100" xfId="28995"/>
    <cellStyle name="40% - Accent4 2 4 101" xfId="28996"/>
    <cellStyle name="40% - Accent4 2 4 102" xfId="28997"/>
    <cellStyle name="40% - Accent4 2 4 103" xfId="28998"/>
    <cellStyle name="40% - Accent4 2 4 104" xfId="28999"/>
    <cellStyle name="40% - Accent4 2 4 105" xfId="29000"/>
    <cellStyle name="40% - Accent4 2 4 106" xfId="29001"/>
    <cellStyle name="40% - Accent4 2 4 107" xfId="29002"/>
    <cellStyle name="40% - Accent4 2 4 108" xfId="29003"/>
    <cellStyle name="40% - Accent4 2 4 109" xfId="29004"/>
    <cellStyle name="40% - Accent4 2 4 11" xfId="29005"/>
    <cellStyle name="40% - Accent4 2 4 110" xfId="29006"/>
    <cellStyle name="40% - Accent4 2 4 111" xfId="29007"/>
    <cellStyle name="40% - Accent4 2 4 112" xfId="29008"/>
    <cellStyle name="40% - Accent4 2 4 113" xfId="29009"/>
    <cellStyle name="40% - Accent4 2 4 114" xfId="29010"/>
    <cellStyle name="40% - Accent4 2 4 115" xfId="29011"/>
    <cellStyle name="40% - Accent4 2 4 12" xfId="29012"/>
    <cellStyle name="40% - Accent4 2 4 13" xfId="29013"/>
    <cellStyle name="40% - Accent4 2 4 14" xfId="29014"/>
    <cellStyle name="40% - Accent4 2 4 15" xfId="29015"/>
    <cellStyle name="40% - Accent4 2 4 16" xfId="29016"/>
    <cellStyle name="40% - Accent4 2 4 17" xfId="29017"/>
    <cellStyle name="40% - Accent4 2 4 18" xfId="29018"/>
    <cellStyle name="40% - Accent4 2 4 19" xfId="29019"/>
    <cellStyle name="40% - Accent4 2 4 2" xfId="29020"/>
    <cellStyle name="40% - Accent4 2 4 20" xfId="29021"/>
    <cellStyle name="40% - Accent4 2 4 21" xfId="29022"/>
    <cellStyle name="40% - Accent4 2 4 22" xfId="29023"/>
    <cellStyle name="40% - Accent4 2 4 23" xfId="29024"/>
    <cellStyle name="40% - Accent4 2 4 24" xfId="29025"/>
    <cellStyle name="40% - Accent4 2 4 25" xfId="29026"/>
    <cellStyle name="40% - Accent4 2 4 26" xfId="29027"/>
    <cellStyle name="40% - Accent4 2 4 27" xfId="29028"/>
    <cellStyle name="40% - Accent4 2 4 28" xfId="29029"/>
    <cellStyle name="40% - Accent4 2 4 29" xfId="29030"/>
    <cellStyle name="40% - Accent4 2 4 3" xfId="29031"/>
    <cellStyle name="40% - Accent4 2 4 30" xfId="29032"/>
    <cellStyle name="40% - Accent4 2 4 31" xfId="29033"/>
    <cellStyle name="40% - Accent4 2 4 32" xfId="29034"/>
    <cellStyle name="40% - Accent4 2 4 33" xfId="29035"/>
    <cellStyle name="40% - Accent4 2 4 34" xfId="29036"/>
    <cellStyle name="40% - Accent4 2 4 35" xfId="29037"/>
    <cellStyle name="40% - Accent4 2 4 36" xfId="29038"/>
    <cellStyle name="40% - Accent4 2 4 37" xfId="29039"/>
    <cellStyle name="40% - Accent4 2 4 38" xfId="29040"/>
    <cellStyle name="40% - Accent4 2 4 39" xfId="29041"/>
    <cellStyle name="40% - Accent4 2 4 4" xfId="29042"/>
    <cellStyle name="40% - Accent4 2 4 40" xfId="29043"/>
    <cellStyle name="40% - Accent4 2 4 41" xfId="29044"/>
    <cellStyle name="40% - Accent4 2 4 42" xfId="29045"/>
    <cellStyle name="40% - Accent4 2 4 43" xfId="29046"/>
    <cellStyle name="40% - Accent4 2 4 44" xfId="29047"/>
    <cellStyle name="40% - Accent4 2 4 45" xfId="29048"/>
    <cellStyle name="40% - Accent4 2 4 46" xfId="29049"/>
    <cellStyle name="40% - Accent4 2 4 47" xfId="29050"/>
    <cellStyle name="40% - Accent4 2 4 48" xfId="29051"/>
    <cellStyle name="40% - Accent4 2 4 49" xfId="29052"/>
    <cellStyle name="40% - Accent4 2 4 5" xfId="29053"/>
    <cellStyle name="40% - Accent4 2 4 50" xfId="29054"/>
    <cellStyle name="40% - Accent4 2 4 51" xfId="29055"/>
    <cellStyle name="40% - Accent4 2 4 52" xfId="29056"/>
    <cellStyle name="40% - Accent4 2 4 53" xfId="29057"/>
    <cellStyle name="40% - Accent4 2 4 54" xfId="29058"/>
    <cellStyle name="40% - Accent4 2 4 55" xfId="29059"/>
    <cellStyle name="40% - Accent4 2 4 56" xfId="29060"/>
    <cellStyle name="40% - Accent4 2 4 57" xfId="29061"/>
    <cellStyle name="40% - Accent4 2 4 58" xfId="29062"/>
    <cellStyle name="40% - Accent4 2 4 59" xfId="29063"/>
    <cellStyle name="40% - Accent4 2 4 6" xfId="29064"/>
    <cellStyle name="40% - Accent4 2 4 60" xfId="29065"/>
    <cellStyle name="40% - Accent4 2 4 61" xfId="29066"/>
    <cellStyle name="40% - Accent4 2 4 62" xfId="29067"/>
    <cellStyle name="40% - Accent4 2 4 63" xfId="29068"/>
    <cellStyle name="40% - Accent4 2 4 64" xfId="29069"/>
    <cellStyle name="40% - Accent4 2 4 65" xfId="29070"/>
    <cellStyle name="40% - Accent4 2 4 66" xfId="29071"/>
    <cellStyle name="40% - Accent4 2 4 67" xfId="29072"/>
    <cellStyle name="40% - Accent4 2 4 68" xfId="29073"/>
    <cellStyle name="40% - Accent4 2 4 69" xfId="29074"/>
    <cellStyle name="40% - Accent4 2 4 7" xfId="29075"/>
    <cellStyle name="40% - Accent4 2 4 70" xfId="29076"/>
    <cellStyle name="40% - Accent4 2 4 71" xfId="29077"/>
    <cellStyle name="40% - Accent4 2 4 72" xfId="29078"/>
    <cellStyle name="40% - Accent4 2 4 73" xfId="29079"/>
    <cellStyle name="40% - Accent4 2 4 74" xfId="29080"/>
    <cellStyle name="40% - Accent4 2 4 75" xfId="29081"/>
    <cellStyle name="40% - Accent4 2 4 76" xfId="29082"/>
    <cellStyle name="40% - Accent4 2 4 77" xfId="29083"/>
    <cellStyle name="40% - Accent4 2 4 78" xfId="29084"/>
    <cellStyle name="40% - Accent4 2 4 79" xfId="29085"/>
    <cellStyle name="40% - Accent4 2 4 8" xfId="29086"/>
    <cellStyle name="40% - Accent4 2 4 80" xfId="29087"/>
    <cellStyle name="40% - Accent4 2 4 81" xfId="29088"/>
    <cellStyle name="40% - Accent4 2 4 82" xfId="29089"/>
    <cellStyle name="40% - Accent4 2 4 83" xfId="29090"/>
    <cellStyle name="40% - Accent4 2 4 84" xfId="29091"/>
    <cellStyle name="40% - Accent4 2 4 85" xfId="29092"/>
    <cellStyle name="40% - Accent4 2 4 86" xfId="29093"/>
    <cellStyle name="40% - Accent4 2 4 87" xfId="29094"/>
    <cellStyle name="40% - Accent4 2 4 88" xfId="29095"/>
    <cellStyle name="40% - Accent4 2 4 89" xfId="29096"/>
    <cellStyle name="40% - Accent4 2 4 9" xfId="29097"/>
    <cellStyle name="40% - Accent4 2 4 90" xfId="29098"/>
    <cellStyle name="40% - Accent4 2 4 91" xfId="29099"/>
    <cellStyle name="40% - Accent4 2 4 92" xfId="29100"/>
    <cellStyle name="40% - Accent4 2 4 93" xfId="29101"/>
    <cellStyle name="40% - Accent4 2 4 94" xfId="29102"/>
    <cellStyle name="40% - Accent4 2 4 95" xfId="29103"/>
    <cellStyle name="40% - Accent4 2 4 96" xfId="29104"/>
    <cellStyle name="40% - Accent4 2 4 97" xfId="29105"/>
    <cellStyle name="40% - Accent4 2 4 98" xfId="29106"/>
    <cellStyle name="40% - Accent4 2 4 99" xfId="29107"/>
    <cellStyle name="40% - Accent4 2 40" xfId="29108"/>
    <cellStyle name="40% - Accent4 2 41" xfId="29109"/>
    <cellStyle name="40% - Accent4 2 42" xfId="29110"/>
    <cellStyle name="40% - Accent4 2 43" xfId="29111"/>
    <cellStyle name="40% - Accent4 2 44" xfId="29112"/>
    <cellStyle name="40% - Accent4 2 45" xfId="29113"/>
    <cellStyle name="40% - Accent4 2 46" xfId="29114"/>
    <cellStyle name="40% - Accent4 2 47" xfId="29115"/>
    <cellStyle name="40% - Accent4 2 48" xfId="29116"/>
    <cellStyle name="40% - Accent4 2 49" xfId="29117"/>
    <cellStyle name="40% - Accent4 2 5" xfId="29118"/>
    <cellStyle name="40% - Accent4 2 50" xfId="29119"/>
    <cellStyle name="40% - Accent4 2 51" xfId="29120"/>
    <cellStyle name="40% - Accent4 2 52" xfId="29121"/>
    <cellStyle name="40% - Accent4 2 53" xfId="29122"/>
    <cellStyle name="40% - Accent4 2 54" xfId="29123"/>
    <cellStyle name="40% - Accent4 2 55" xfId="29124"/>
    <cellStyle name="40% - Accent4 2 56" xfId="29125"/>
    <cellStyle name="40% - Accent4 2 57" xfId="29126"/>
    <cellStyle name="40% - Accent4 2 58" xfId="29127"/>
    <cellStyle name="40% - Accent4 2 59" xfId="29128"/>
    <cellStyle name="40% - Accent4 2 6" xfId="29129"/>
    <cellStyle name="40% - Accent4 2 60" xfId="29130"/>
    <cellStyle name="40% - Accent4 2 61" xfId="29131"/>
    <cellStyle name="40% - Accent4 2 62" xfId="29132"/>
    <cellStyle name="40% - Accent4 2 63" xfId="29133"/>
    <cellStyle name="40% - Accent4 2 64" xfId="29134"/>
    <cellStyle name="40% - Accent4 2 65" xfId="29135"/>
    <cellStyle name="40% - Accent4 2 66" xfId="29136"/>
    <cellStyle name="40% - Accent4 2 67" xfId="29137"/>
    <cellStyle name="40% - Accent4 2 68" xfId="29138"/>
    <cellStyle name="40% - Accent4 2 69" xfId="29139"/>
    <cellStyle name="40% - Accent4 2 7" xfId="29140"/>
    <cellStyle name="40% - Accent4 2 70" xfId="29141"/>
    <cellStyle name="40% - Accent4 2 71" xfId="29142"/>
    <cellStyle name="40% - Accent4 2 72" xfId="29143"/>
    <cellStyle name="40% - Accent4 2 73" xfId="29144"/>
    <cellStyle name="40% - Accent4 2 74" xfId="29145"/>
    <cellStyle name="40% - Accent4 2 75" xfId="29146"/>
    <cellStyle name="40% - Accent4 2 76" xfId="29147"/>
    <cellStyle name="40% - Accent4 2 77" xfId="29148"/>
    <cellStyle name="40% - Accent4 2 78" xfId="29149"/>
    <cellStyle name="40% - Accent4 2 79" xfId="29150"/>
    <cellStyle name="40% - Accent4 2 8" xfId="29151"/>
    <cellStyle name="40% - Accent4 2 80" xfId="29152"/>
    <cellStyle name="40% - Accent4 2 81" xfId="29153"/>
    <cellStyle name="40% - Accent4 2 82" xfId="29154"/>
    <cellStyle name="40% - Accent4 2 83" xfId="29155"/>
    <cellStyle name="40% - Accent4 2 84" xfId="29156"/>
    <cellStyle name="40% - Accent4 2 85" xfId="29157"/>
    <cellStyle name="40% - Accent4 2 86" xfId="29158"/>
    <cellStyle name="40% - Accent4 2 87" xfId="29159"/>
    <cellStyle name="40% - Accent4 2 88" xfId="29160"/>
    <cellStyle name="40% - Accent4 2 89" xfId="29161"/>
    <cellStyle name="40% - Accent4 2 9" xfId="29162"/>
    <cellStyle name="40% - Accent4 2 90" xfId="29163"/>
    <cellStyle name="40% - Accent4 2 91" xfId="29164"/>
    <cellStyle name="40% - Accent4 2 92" xfId="29165"/>
    <cellStyle name="40% - Accent4 2 93" xfId="29166"/>
    <cellStyle name="40% - Accent4 2 94" xfId="29167"/>
    <cellStyle name="40% - Accent4 2 95" xfId="29168"/>
    <cellStyle name="40% - Accent4 2 96" xfId="29169"/>
    <cellStyle name="40% - Accent4 2 97" xfId="29170"/>
    <cellStyle name="40% - Accent4 2 98" xfId="29171"/>
    <cellStyle name="40% - Accent4 2 99" xfId="29172"/>
    <cellStyle name="40% - Accent4 20" xfId="29173"/>
    <cellStyle name="40% - Accent4 20 10" xfId="29174"/>
    <cellStyle name="40% - Accent4 20 100" xfId="29175"/>
    <cellStyle name="40% - Accent4 20 101" xfId="29176"/>
    <cellStyle name="40% - Accent4 20 102" xfId="29177"/>
    <cellStyle name="40% - Accent4 20 103" xfId="29178"/>
    <cellStyle name="40% - Accent4 20 104" xfId="29179"/>
    <cellStyle name="40% - Accent4 20 105" xfId="29180"/>
    <cellStyle name="40% - Accent4 20 106" xfId="29181"/>
    <cellStyle name="40% - Accent4 20 107" xfId="29182"/>
    <cellStyle name="40% - Accent4 20 108" xfId="29183"/>
    <cellStyle name="40% - Accent4 20 109" xfId="29184"/>
    <cellStyle name="40% - Accent4 20 11" xfId="29185"/>
    <cellStyle name="40% - Accent4 20 110" xfId="29186"/>
    <cellStyle name="40% - Accent4 20 111" xfId="29187"/>
    <cellStyle name="40% - Accent4 20 112" xfId="29188"/>
    <cellStyle name="40% - Accent4 20 113" xfId="29189"/>
    <cellStyle name="40% - Accent4 20 114" xfId="29190"/>
    <cellStyle name="40% - Accent4 20 115" xfId="29191"/>
    <cellStyle name="40% - Accent4 20 12" xfId="29192"/>
    <cellStyle name="40% - Accent4 20 13" xfId="29193"/>
    <cellStyle name="40% - Accent4 20 14" xfId="29194"/>
    <cellStyle name="40% - Accent4 20 15" xfId="29195"/>
    <cellStyle name="40% - Accent4 20 16" xfId="29196"/>
    <cellStyle name="40% - Accent4 20 17" xfId="29197"/>
    <cellStyle name="40% - Accent4 20 18" xfId="29198"/>
    <cellStyle name="40% - Accent4 20 19" xfId="29199"/>
    <cellStyle name="40% - Accent4 20 2" xfId="29200"/>
    <cellStyle name="40% - Accent4 20 20" xfId="29201"/>
    <cellStyle name="40% - Accent4 20 21" xfId="29202"/>
    <cellStyle name="40% - Accent4 20 22" xfId="29203"/>
    <cellStyle name="40% - Accent4 20 23" xfId="29204"/>
    <cellStyle name="40% - Accent4 20 24" xfId="29205"/>
    <cellStyle name="40% - Accent4 20 25" xfId="29206"/>
    <cellStyle name="40% - Accent4 20 26" xfId="29207"/>
    <cellStyle name="40% - Accent4 20 27" xfId="29208"/>
    <cellStyle name="40% - Accent4 20 28" xfId="29209"/>
    <cellStyle name="40% - Accent4 20 29" xfId="29210"/>
    <cellStyle name="40% - Accent4 20 3" xfId="29211"/>
    <cellStyle name="40% - Accent4 20 30" xfId="29212"/>
    <cellStyle name="40% - Accent4 20 31" xfId="29213"/>
    <cellStyle name="40% - Accent4 20 32" xfId="29214"/>
    <cellStyle name="40% - Accent4 20 33" xfId="29215"/>
    <cellStyle name="40% - Accent4 20 34" xfId="29216"/>
    <cellStyle name="40% - Accent4 20 35" xfId="29217"/>
    <cellStyle name="40% - Accent4 20 36" xfId="29218"/>
    <cellStyle name="40% - Accent4 20 37" xfId="29219"/>
    <cellStyle name="40% - Accent4 20 38" xfId="29220"/>
    <cellStyle name="40% - Accent4 20 39" xfId="29221"/>
    <cellStyle name="40% - Accent4 20 4" xfId="29222"/>
    <cellStyle name="40% - Accent4 20 40" xfId="29223"/>
    <cellStyle name="40% - Accent4 20 41" xfId="29224"/>
    <cellStyle name="40% - Accent4 20 42" xfId="29225"/>
    <cellStyle name="40% - Accent4 20 43" xfId="29226"/>
    <cellStyle name="40% - Accent4 20 44" xfId="29227"/>
    <cellStyle name="40% - Accent4 20 45" xfId="29228"/>
    <cellStyle name="40% - Accent4 20 46" xfId="29229"/>
    <cellStyle name="40% - Accent4 20 47" xfId="29230"/>
    <cellStyle name="40% - Accent4 20 48" xfId="29231"/>
    <cellStyle name="40% - Accent4 20 49" xfId="29232"/>
    <cellStyle name="40% - Accent4 20 5" xfId="29233"/>
    <cellStyle name="40% - Accent4 20 50" xfId="29234"/>
    <cellStyle name="40% - Accent4 20 51" xfId="29235"/>
    <cellStyle name="40% - Accent4 20 52" xfId="29236"/>
    <cellStyle name="40% - Accent4 20 53" xfId="29237"/>
    <cellStyle name="40% - Accent4 20 54" xfId="29238"/>
    <cellStyle name="40% - Accent4 20 55" xfId="29239"/>
    <cellStyle name="40% - Accent4 20 56" xfId="29240"/>
    <cellStyle name="40% - Accent4 20 57" xfId="29241"/>
    <cellStyle name="40% - Accent4 20 58" xfId="29242"/>
    <cellStyle name="40% - Accent4 20 59" xfId="29243"/>
    <cellStyle name="40% - Accent4 20 6" xfId="29244"/>
    <cellStyle name="40% - Accent4 20 60" xfId="29245"/>
    <cellStyle name="40% - Accent4 20 61" xfId="29246"/>
    <cellStyle name="40% - Accent4 20 62" xfId="29247"/>
    <cellStyle name="40% - Accent4 20 63" xfId="29248"/>
    <cellStyle name="40% - Accent4 20 64" xfId="29249"/>
    <cellStyle name="40% - Accent4 20 65" xfId="29250"/>
    <cellStyle name="40% - Accent4 20 66" xfId="29251"/>
    <cellStyle name="40% - Accent4 20 67" xfId="29252"/>
    <cellStyle name="40% - Accent4 20 68" xfId="29253"/>
    <cellStyle name="40% - Accent4 20 69" xfId="29254"/>
    <cellStyle name="40% - Accent4 20 7" xfId="29255"/>
    <cellStyle name="40% - Accent4 20 70" xfId="29256"/>
    <cellStyle name="40% - Accent4 20 71" xfId="29257"/>
    <cellStyle name="40% - Accent4 20 72" xfId="29258"/>
    <cellStyle name="40% - Accent4 20 73" xfId="29259"/>
    <cellStyle name="40% - Accent4 20 74" xfId="29260"/>
    <cellStyle name="40% - Accent4 20 75" xfId="29261"/>
    <cellStyle name="40% - Accent4 20 76" xfId="29262"/>
    <cellStyle name="40% - Accent4 20 77" xfId="29263"/>
    <cellStyle name="40% - Accent4 20 78" xfId="29264"/>
    <cellStyle name="40% - Accent4 20 79" xfId="29265"/>
    <cellStyle name="40% - Accent4 20 8" xfId="29266"/>
    <cellStyle name="40% - Accent4 20 80" xfId="29267"/>
    <cellStyle name="40% - Accent4 20 81" xfId="29268"/>
    <cellStyle name="40% - Accent4 20 82" xfId="29269"/>
    <cellStyle name="40% - Accent4 20 83" xfId="29270"/>
    <cellStyle name="40% - Accent4 20 84" xfId="29271"/>
    <cellStyle name="40% - Accent4 20 85" xfId="29272"/>
    <cellStyle name="40% - Accent4 20 86" xfId="29273"/>
    <cellStyle name="40% - Accent4 20 87" xfId="29274"/>
    <cellStyle name="40% - Accent4 20 88" xfId="29275"/>
    <cellStyle name="40% - Accent4 20 89" xfId="29276"/>
    <cellStyle name="40% - Accent4 20 9" xfId="29277"/>
    <cellStyle name="40% - Accent4 20 90" xfId="29278"/>
    <cellStyle name="40% - Accent4 20 91" xfId="29279"/>
    <cellStyle name="40% - Accent4 20 92" xfId="29280"/>
    <cellStyle name="40% - Accent4 20 93" xfId="29281"/>
    <cellStyle name="40% - Accent4 20 94" xfId="29282"/>
    <cellStyle name="40% - Accent4 20 95" xfId="29283"/>
    <cellStyle name="40% - Accent4 20 96" xfId="29284"/>
    <cellStyle name="40% - Accent4 20 97" xfId="29285"/>
    <cellStyle name="40% - Accent4 20 98" xfId="29286"/>
    <cellStyle name="40% - Accent4 20 99" xfId="29287"/>
    <cellStyle name="40% - Accent4 21" xfId="29288"/>
    <cellStyle name="40% - Accent4 21 10" xfId="29289"/>
    <cellStyle name="40% - Accent4 21 100" xfId="29290"/>
    <cellStyle name="40% - Accent4 21 101" xfId="29291"/>
    <cellStyle name="40% - Accent4 21 102" xfId="29292"/>
    <cellStyle name="40% - Accent4 21 103" xfId="29293"/>
    <cellStyle name="40% - Accent4 21 104" xfId="29294"/>
    <cellStyle name="40% - Accent4 21 105" xfId="29295"/>
    <cellStyle name="40% - Accent4 21 106" xfId="29296"/>
    <cellStyle name="40% - Accent4 21 107" xfId="29297"/>
    <cellStyle name="40% - Accent4 21 108" xfId="29298"/>
    <cellStyle name="40% - Accent4 21 109" xfId="29299"/>
    <cellStyle name="40% - Accent4 21 11" xfId="29300"/>
    <cellStyle name="40% - Accent4 21 110" xfId="29301"/>
    <cellStyle name="40% - Accent4 21 111" xfId="29302"/>
    <cellStyle name="40% - Accent4 21 112" xfId="29303"/>
    <cellStyle name="40% - Accent4 21 113" xfId="29304"/>
    <cellStyle name="40% - Accent4 21 114" xfId="29305"/>
    <cellStyle name="40% - Accent4 21 115" xfId="29306"/>
    <cellStyle name="40% - Accent4 21 12" xfId="29307"/>
    <cellStyle name="40% - Accent4 21 13" xfId="29308"/>
    <cellStyle name="40% - Accent4 21 14" xfId="29309"/>
    <cellStyle name="40% - Accent4 21 15" xfId="29310"/>
    <cellStyle name="40% - Accent4 21 16" xfId="29311"/>
    <cellStyle name="40% - Accent4 21 17" xfId="29312"/>
    <cellStyle name="40% - Accent4 21 18" xfId="29313"/>
    <cellStyle name="40% - Accent4 21 19" xfId="29314"/>
    <cellStyle name="40% - Accent4 21 2" xfId="29315"/>
    <cellStyle name="40% - Accent4 21 20" xfId="29316"/>
    <cellStyle name="40% - Accent4 21 21" xfId="29317"/>
    <cellStyle name="40% - Accent4 21 22" xfId="29318"/>
    <cellStyle name="40% - Accent4 21 23" xfId="29319"/>
    <cellStyle name="40% - Accent4 21 24" xfId="29320"/>
    <cellStyle name="40% - Accent4 21 25" xfId="29321"/>
    <cellStyle name="40% - Accent4 21 26" xfId="29322"/>
    <cellStyle name="40% - Accent4 21 27" xfId="29323"/>
    <cellStyle name="40% - Accent4 21 28" xfId="29324"/>
    <cellStyle name="40% - Accent4 21 29" xfId="29325"/>
    <cellStyle name="40% - Accent4 21 3" xfId="29326"/>
    <cellStyle name="40% - Accent4 21 30" xfId="29327"/>
    <cellStyle name="40% - Accent4 21 31" xfId="29328"/>
    <cellStyle name="40% - Accent4 21 32" xfId="29329"/>
    <cellStyle name="40% - Accent4 21 33" xfId="29330"/>
    <cellStyle name="40% - Accent4 21 34" xfId="29331"/>
    <cellStyle name="40% - Accent4 21 35" xfId="29332"/>
    <cellStyle name="40% - Accent4 21 36" xfId="29333"/>
    <cellStyle name="40% - Accent4 21 37" xfId="29334"/>
    <cellStyle name="40% - Accent4 21 38" xfId="29335"/>
    <cellStyle name="40% - Accent4 21 39" xfId="29336"/>
    <cellStyle name="40% - Accent4 21 4" xfId="29337"/>
    <cellStyle name="40% - Accent4 21 40" xfId="29338"/>
    <cellStyle name="40% - Accent4 21 41" xfId="29339"/>
    <cellStyle name="40% - Accent4 21 42" xfId="29340"/>
    <cellStyle name="40% - Accent4 21 43" xfId="29341"/>
    <cellStyle name="40% - Accent4 21 44" xfId="29342"/>
    <cellStyle name="40% - Accent4 21 45" xfId="29343"/>
    <cellStyle name="40% - Accent4 21 46" xfId="29344"/>
    <cellStyle name="40% - Accent4 21 47" xfId="29345"/>
    <cellStyle name="40% - Accent4 21 48" xfId="29346"/>
    <cellStyle name="40% - Accent4 21 49" xfId="29347"/>
    <cellStyle name="40% - Accent4 21 5" xfId="29348"/>
    <cellStyle name="40% - Accent4 21 50" xfId="29349"/>
    <cellStyle name="40% - Accent4 21 51" xfId="29350"/>
    <cellStyle name="40% - Accent4 21 52" xfId="29351"/>
    <cellStyle name="40% - Accent4 21 53" xfId="29352"/>
    <cellStyle name="40% - Accent4 21 54" xfId="29353"/>
    <cellStyle name="40% - Accent4 21 55" xfId="29354"/>
    <cellStyle name="40% - Accent4 21 56" xfId="29355"/>
    <cellStyle name="40% - Accent4 21 57" xfId="29356"/>
    <cellStyle name="40% - Accent4 21 58" xfId="29357"/>
    <cellStyle name="40% - Accent4 21 59" xfId="29358"/>
    <cellStyle name="40% - Accent4 21 6" xfId="29359"/>
    <cellStyle name="40% - Accent4 21 60" xfId="29360"/>
    <cellStyle name="40% - Accent4 21 61" xfId="29361"/>
    <cellStyle name="40% - Accent4 21 62" xfId="29362"/>
    <cellStyle name="40% - Accent4 21 63" xfId="29363"/>
    <cellStyle name="40% - Accent4 21 64" xfId="29364"/>
    <cellStyle name="40% - Accent4 21 65" xfId="29365"/>
    <cellStyle name="40% - Accent4 21 66" xfId="29366"/>
    <cellStyle name="40% - Accent4 21 67" xfId="29367"/>
    <cellStyle name="40% - Accent4 21 68" xfId="29368"/>
    <cellStyle name="40% - Accent4 21 69" xfId="29369"/>
    <cellStyle name="40% - Accent4 21 7" xfId="29370"/>
    <cellStyle name="40% - Accent4 21 70" xfId="29371"/>
    <cellStyle name="40% - Accent4 21 71" xfId="29372"/>
    <cellStyle name="40% - Accent4 21 72" xfId="29373"/>
    <cellStyle name="40% - Accent4 21 73" xfId="29374"/>
    <cellStyle name="40% - Accent4 21 74" xfId="29375"/>
    <cellStyle name="40% - Accent4 21 75" xfId="29376"/>
    <cellStyle name="40% - Accent4 21 76" xfId="29377"/>
    <cellStyle name="40% - Accent4 21 77" xfId="29378"/>
    <cellStyle name="40% - Accent4 21 78" xfId="29379"/>
    <cellStyle name="40% - Accent4 21 79" xfId="29380"/>
    <cellStyle name="40% - Accent4 21 8" xfId="29381"/>
    <cellStyle name="40% - Accent4 21 80" xfId="29382"/>
    <cellStyle name="40% - Accent4 21 81" xfId="29383"/>
    <cellStyle name="40% - Accent4 21 82" xfId="29384"/>
    <cellStyle name="40% - Accent4 21 83" xfId="29385"/>
    <cellStyle name="40% - Accent4 21 84" xfId="29386"/>
    <cellStyle name="40% - Accent4 21 85" xfId="29387"/>
    <cellStyle name="40% - Accent4 21 86" xfId="29388"/>
    <cellStyle name="40% - Accent4 21 87" xfId="29389"/>
    <cellStyle name="40% - Accent4 21 88" xfId="29390"/>
    <cellStyle name="40% - Accent4 21 89" xfId="29391"/>
    <cellStyle name="40% - Accent4 21 9" xfId="29392"/>
    <cellStyle name="40% - Accent4 21 90" xfId="29393"/>
    <cellStyle name="40% - Accent4 21 91" xfId="29394"/>
    <cellStyle name="40% - Accent4 21 92" xfId="29395"/>
    <cellStyle name="40% - Accent4 21 93" xfId="29396"/>
    <cellStyle name="40% - Accent4 21 94" xfId="29397"/>
    <cellStyle name="40% - Accent4 21 95" xfId="29398"/>
    <cellStyle name="40% - Accent4 21 96" xfId="29399"/>
    <cellStyle name="40% - Accent4 21 97" xfId="29400"/>
    <cellStyle name="40% - Accent4 21 98" xfId="29401"/>
    <cellStyle name="40% - Accent4 21 99" xfId="29402"/>
    <cellStyle name="40% - Accent4 22" xfId="29403"/>
    <cellStyle name="40% - Accent4 22 10" xfId="29404"/>
    <cellStyle name="40% - Accent4 22 100" xfId="29405"/>
    <cellStyle name="40% - Accent4 22 101" xfId="29406"/>
    <cellStyle name="40% - Accent4 22 102" xfId="29407"/>
    <cellStyle name="40% - Accent4 22 103" xfId="29408"/>
    <cellStyle name="40% - Accent4 22 104" xfId="29409"/>
    <cellStyle name="40% - Accent4 22 105" xfId="29410"/>
    <cellStyle name="40% - Accent4 22 106" xfId="29411"/>
    <cellStyle name="40% - Accent4 22 107" xfId="29412"/>
    <cellStyle name="40% - Accent4 22 108" xfId="29413"/>
    <cellStyle name="40% - Accent4 22 109" xfId="29414"/>
    <cellStyle name="40% - Accent4 22 11" xfId="29415"/>
    <cellStyle name="40% - Accent4 22 110" xfId="29416"/>
    <cellStyle name="40% - Accent4 22 111" xfId="29417"/>
    <cellStyle name="40% - Accent4 22 112" xfId="29418"/>
    <cellStyle name="40% - Accent4 22 113" xfId="29419"/>
    <cellStyle name="40% - Accent4 22 114" xfId="29420"/>
    <cellStyle name="40% - Accent4 22 115" xfId="29421"/>
    <cellStyle name="40% - Accent4 22 12" xfId="29422"/>
    <cellStyle name="40% - Accent4 22 13" xfId="29423"/>
    <cellStyle name="40% - Accent4 22 14" xfId="29424"/>
    <cellStyle name="40% - Accent4 22 15" xfId="29425"/>
    <cellStyle name="40% - Accent4 22 16" xfId="29426"/>
    <cellStyle name="40% - Accent4 22 17" xfId="29427"/>
    <cellStyle name="40% - Accent4 22 18" xfId="29428"/>
    <cellStyle name="40% - Accent4 22 19" xfId="29429"/>
    <cellStyle name="40% - Accent4 22 2" xfId="29430"/>
    <cellStyle name="40% - Accent4 22 20" xfId="29431"/>
    <cellStyle name="40% - Accent4 22 21" xfId="29432"/>
    <cellStyle name="40% - Accent4 22 22" xfId="29433"/>
    <cellStyle name="40% - Accent4 22 23" xfId="29434"/>
    <cellStyle name="40% - Accent4 22 24" xfId="29435"/>
    <cellStyle name="40% - Accent4 22 25" xfId="29436"/>
    <cellStyle name="40% - Accent4 22 26" xfId="29437"/>
    <cellStyle name="40% - Accent4 22 27" xfId="29438"/>
    <cellStyle name="40% - Accent4 22 28" xfId="29439"/>
    <cellStyle name="40% - Accent4 22 29" xfId="29440"/>
    <cellStyle name="40% - Accent4 22 3" xfId="29441"/>
    <cellStyle name="40% - Accent4 22 30" xfId="29442"/>
    <cellStyle name="40% - Accent4 22 31" xfId="29443"/>
    <cellStyle name="40% - Accent4 22 32" xfId="29444"/>
    <cellStyle name="40% - Accent4 22 33" xfId="29445"/>
    <cellStyle name="40% - Accent4 22 34" xfId="29446"/>
    <cellStyle name="40% - Accent4 22 35" xfId="29447"/>
    <cellStyle name="40% - Accent4 22 36" xfId="29448"/>
    <cellStyle name="40% - Accent4 22 37" xfId="29449"/>
    <cellStyle name="40% - Accent4 22 38" xfId="29450"/>
    <cellStyle name="40% - Accent4 22 39" xfId="29451"/>
    <cellStyle name="40% - Accent4 22 4" xfId="29452"/>
    <cellStyle name="40% - Accent4 22 40" xfId="29453"/>
    <cellStyle name="40% - Accent4 22 41" xfId="29454"/>
    <cellStyle name="40% - Accent4 22 42" xfId="29455"/>
    <cellStyle name="40% - Accent4 22 43" xfId="29456"/>
    <cellStyle name="40% - Accent4 22 44" xfId="29457"/>
    <cellStyle name="40% - Accent4 22 45" xfId="29458"/>
    <cellStyle name="40% - Accent4 22 46" xfId="29459"/>
    <cellStyle name="40% - Accent4 22 47" xfId="29460"/>
    <cellStyle name="40% - Accent4 22 48" xfId="29461"/>
    <cellStyle name="40% - Accent4 22 49" xfId="29462"/>
    <cellStyle name="40% - Accent4 22 5" xfId="29463"/>
    <cellStyle name="40% - Accent4 22 50" xfId="29464"/>
    <cellStyle name="40% - Accent4 22 51" xfId="29465"/>
    <cellStyle name="40% - Accent4 22 52" xfId="29466"/>
    <cellStyle name="40% - Accent4 22 53" xfId="29467"/>
    <cellStyle name="40% - Accent4 22 54" xfId="29468"/>
    <cellStyle name="40% - Accent4 22 55" xfId="29469"/>
    <cellStyle name="40% - Accent4 22 56" xfId="29470"/>
    <cellStyle name="40% - Accent4 22 57" xfId="29471"/>
    <cellStyle name="40% - Accent4 22 58" xfId="29472"/>
    <cellStyle name="40% - Accent4 22 59" xfId="29473"/>
    <cellStyle name="40% - Accent4 22 6" xfId="29474"/>
    <cellStyle name="40% - Accent4 22 60" xfId="29475"/>
    <cellStyle name="40% - Accent4 22 61" xfId="29476"/>
    <cellStyle name="40% - Accent4 22 62" xfId="29477"/>
    <cellStyle name="40% - Accent4 22 63" xfId="29478"/>
    <cellStyle name="40% - Accent4 22 64" xfId="29479"/>
    <cellStyle name="40% - Accent4 22 65" xfId="29480"/>
    <cellStyle name="40% - Accent4 22 66" xfId="29481"/>
    <cellStyle name="40% - Accent4 22 67" xfId="29482"/>
    <cellStyle name="40% - Accent4 22 68" xfId="29483"/>
    <cellStyle name="40% - Accent4 22 69" xfId="29484"/>
    <cellStyle name="40% - Accent4 22 7" xfId="29485"/>
    <cellStyle name="40% - Accent4 22 70" xfId="29486"/>
    <cellStyle name="40% - Accent4 22 71" xfId="29487"/>
    <cellStyle name="40% - Accent4 22 72" xfId="29488"/>
    <cellStyle name="40% - Accent4 22 73" xfId="29489"/>
    <cellStyle name="40% - Accent4 22 74" xfId="29490"/>
    <cellStyle name="40% - Accent4 22 75" xfId="29491"/>
    <cellStyle name="40% - Accent4 22 76" xfId="29492"/>
    <cellStyle name="40% - Accent4 22 77" xfId="29493"/>
    <cellStyle name="40% - Accent4 22 78" xfId="29494"/>
    <cellStyle name="40% - Accent4 22 79" xfId="29495"/>
    <cellStyle name="40% - Accent4 22 8" xfId="29496"/>
    <cellStyle name="40% - Accent4 22 80" xfId="29497"/>
    <cellStyle name="40% - Accent4 22 81" xfId="29498"/>
    <cellStyle name="40% - Accent4 22 82" xfId="29499"/>
    <cellStyle name="40% - Accent4 22 83" xfId="29500"/>
    <cellStyle name="40% - Accent4 22 84" xfId="29501"/>
    <cellStyle name="40% - Accent4 22 85" xfId="29502"/>
    <cellStyle name="40% - Accent4 22 86" xfId="29503"/>
    <cellStyle name="40% - Accent4 22 87" xfId="29504"/>
    <cellStyle name="40% - Accent4 22 88" xfId="29505"/>
    <cellStyle name="40% - Accent4 22 89" xfId="29506"/>
    <cellStyle name="40% - Accent4 22 9" xfId="29507"/>
    <cellStyle name="40% - Accent4 22 90" xfId="29508"/>
    <cellStyle name="40% - Accent4 22 91" xfId="29509"/>
    <cellStyle name="40% - Accent4 22 92" xfId="29510"/>
    <cellStyle name="40% - Accent4 22 93" xfId="29511"/>
    <cellStyle name="40% - Accent4 22 94" xfId="29512"/>
    <cellStyle name="40% - Accent4 22 95" xfId="29513"/>
    <cellStyle name="40% - Accent4 22 96" xfId="29514"/>
    <cellStyle name="40% - Accent4 22 97" xfId="29515"/>
    <cellStyle name="40% - Accent4 22 98" xfId="29516"/>
    <cellStyle name="40% - Accent4 22 99" xfId="29517"/>
    <cellStyle name="40% - Accent4 23" xfId="29518"/>
    <cellStyle name="40% - Accent4 23 10" xfId="29519"/>
    <cellStyle name="40% - Accent4 23 100" xfId="29520"/>
    <cellStyle name="40% - Accent4 23 101" xfId="29521"/>
    <cellStyle name="40% - Accent4 23 102" xfId="29522"/>
    <cellStyle name="40% - Accent4 23 103" xfId="29523"/>
    <cellStyle name="40% - Accent4 23 104" xfId="29524"/>
    <cellStyle name="40% - Accent4 23 105" xfId="29525"/>
    <cellStyle name="40% - Accent4 23 106" xfId="29526"/>
    <cellStyle name="40% - Accent4 23 107" xfId="29527"/>
    <cellStyle name="40% - Accent4 23 108" xfId="29528"/>
    <cellStyle name="40% - Accent4 23 109" xfId="29529"/>
    <cellStyle name="40% - Accent4 23 11" xfId="29530"/>
    <cellStyle name="40% - Accent4 23 110" xfId="29531"/>
    <cellStyle name="40% - Accent4 23 111" xfId="29532"/>
    <cellStyle name="40% - Accent4 23 112" xfId="29533"/>
    <cellStyle name="40% - Accent4 23 113" xfId="29534"/>
    <cellStyle name="40% - Accent4 23 114" xfId="29535"/>
    <cellStyle name="40% - Accent4 23 115" xfId="29536"/>
    <cellStyle name="40% - Accent4 23 12" xfId="29537"/>
    <cellStyle name="40% - Accent4 23 13" xfId="29538"/>
    <cellStyle name="40% - Accent4 23 14" xfId="29539"/>
    <cellStyle name="40% - Accent4 23 15" xfId="29540"/>
    <cellStyle name="40% - Accent4 23 16" xfId="29541"/>
    <cellStyle name="40% - Accent4 23 17" xfId="29542"/>
    <cellStyle name="40% - Accent4 23 18" xfId="29543"/>
    <cellStyle name="40% - Accent4 23 19" xfId="29544"/>
    <cellStyle name="40% - Accent4 23 2" xfId="29545"/>
    <cellStyle name="40% - Accent4 23 20" xfId="29546"/>
    <cellStyle name="40% - Accent4 23 21" xfId="29547"/>
    <cellStyle name="40% - Accent4 23 22" xfId="29548"/>
    <cellStyle name="40% - Accent4 23 23" xfId="29549"/>
    <cellStyle name="40% - Accent4 23 24" xfId="29550"/>
    <cellStyle name="40% - Accent4 23 25" xfId="29551"/>
    <cellStyle name="40% - Accent4 23 26" xfId="29552"/>
    <cellStyle name="40% - Accent4 23 27" xfId="29553"/>
    <cellStyle name="40% - Accent4 23 28" xfId="29554"/>
    <cellStyle name="40% - Accent4 23 29" xfId="29555"/>
    <cellStyle name="40% - Accent4 23 3" xfId="29556"/>
    <cellStyle name="40% - Accent4 23 30" xfId="29557"/>
    <cellStyle name="40% - Accent4 23 31" xfId="29558"/>
    <cellStyle name="40% - Accent4 23 32" xfId="29559"/>
    <cellStyle name="40% - Accent4 23 33" xfId="29560"/>
    <cellStyle name="40% - Accent4 23 34" xfId="29561"/>
    <cellStyle name="40% - Accent4 23 35" xfId="29562"/>
    <cellStyle name="40% - Accent4 23 36" xfId="29563"/>
    <cellStyle name="40% - Accent4 23 37" xfId="29564"/>
    <cellStyle name="40% - Accent4 23 38" xfId="29565"/>
    <cellStyle name="40% - Accent4 23 39" xfId="29566"/>
    <cellStyle name="40% - Accent4 23 4" xfId="29567"/>
    <cellStyle name="40% - Accent4 23 40" xfId="29568"/>
    <cellStyle name="40% - Accent4 23 41" xfId="29569"/>
    <cellStyle name="40% - Accent4 23 42" xfId="29570"/>
    <cellStyle name="40% - Accent4 23 43" xfId="29571"/>
    <cellStyle name="40% - Accent4 23 44" xfId="29572"/>
    <cellStyle name="40% - Accent4 23 45" xfId="29573"/>
    <cellStyle name="40% - Accent4 23 46" xfId="29574"/>
    <cellStyle name="40% - Accent4 23 47" xfId="29575"/>
    <cellStyle name="40% - Accent4 23 48" xfId="29576"/>
    <cellStyle name="40% - Accent4 23 49" xfId="29577"/>
    <cellStyle name="40% - Accent4 23 5" xfId="29578"/>
    <cellStyle name="40% - Accent4 23 50" xfId="29579"/>
    <cellStyle name="40% - Accent4 23 51" xfId="29580"/>
    <cellStyle name="40% - Accent4 23 52" xfId="29581"/>
    <cellStyle name="40% - Accent4 23 53" xfId="29582"/>
    <cellStyle name="40% - Accent4 23 54" xfId="29583"/>
    <cellStyle name="40% - Accent4 23 55" xfId="29584"/>
    <cellStyle name="40% - Accent4 23 56" xfId="29585"/>
    <cellStyle name="40% - Accent4 23 57" xfId="29586"/>
    <cellStyle name="40% - Accent4 23 58" xfId="29587"/>
    <cellStyle name="40% - Accent4 23 59" xfId="29588"/>
    <cellStyle name="40% - Accent4 23 6" xfId="29589"/>
    <cellStyle name="40% - Accent4 23 60" xfId="29590"/>
    <cellStyle name="40% - Accent4 23 61" xfId="29591"/>
    <cellStyle name="40% - Accent4 23 62" xfId="29592"/>
    <cellStyle name="40% - Accent4 23 63" xfId="29593"/>
    <cellStyle name="40% - Accent4 23 64" xfId="29594"/>
    <cellStyle name="40% - Accent4 23 65" xfId="29595"/>
    <cellStyle name="40% - Accent4 23 66" xfId="29596"/>
    <cellStyle name="40% - Accent4 23 67" xfId="29597"/>
    <cellStyle name="40% - Accent4 23 68" xfId="29598"/>
    <cellStyle name="40% - Accent4 23 69" xfId="29599"/>
    <cellStyle name="40% - Accent4 23 7" xfId="29600"/>
    <cellStyle name="40% - Accent4 23 70" xfId="29601"/>
    <cellStyle name="40% - Accent4 23 71" xfId="29602"/>
    <cellStyle name="40% - Accent4 23 72" xfId="29603"/>
    <cellStyle name="40% - Accent4 23 73" xfId="29604"/>
    <cellStyle name="40% - Accent4 23 74" xfId="29605"/>
    <cellStyle name="40% - Accent4 23 75" xfId="29606"/>
    <cellStyle name="40% - Accent4 23 76" xfId="29607"/>
    <cellStyle name="40% - Accent4 23 77" xfId="29608"/>
    <cellStyle name="40% - Accent4 23 78" xfId="29609"/>
    <cellStyle name="40% - Accent4 23 79" xfId="29610"/>
    <cellStyle name="40% - Accent4 23 8" xfId="29611"/>
    <cellStyle name="40% - Accent4 23 80" xfId="29612"/>
    <cellStyle name="40% - Accent4 23 81" xfId="29613"/>
    <cellStyle name="40% - Accent4 23 82" xfId="29614"/>
    <cellStyle name="40% - Accent4 23 83" xfId="29615"/>
    <cellStyle name="40% - Accent4 23 84" xfId="29616"/>
    <cellStyle name="40% - Accent4 23 85" xfId="29617"/>
    <cellStyle name="40% - Accent4 23 86" xfId="29618"/>
    <cellStyle name="40% - Accent4 23 87" xfId="29619"/>
    <cellStyle name="40% - Accent4 23 88" xfId="29620"/>
    <cellStyle name="40% - Accent4 23 89" xfId="29621"/>
    <cellStyle name="40% - Accent4 23 9" xfId="29622"/>
    <cellStyle name="40% - Accent4 23 90" xfId="29623"/>
    <cellStyle name="40% - Accent4 23 91" xfId="29624"/>
    <cellStyle name="40% - Accent4 23 92" xfId="29625"/>
    <cellStyle name="40% - Accent4 23 93" xfId="29626"/>
    <cellStyle name="40% - Accent4 23 94" xfId="29627"/>
    <cellStyle name="40% - Accent4 23 95" xfId="29628"/>
    <cellStyle name="40% - Accent4 23 96" xfId="29629"/>
    <cellStyle name="40% - Accent4 23 97" xfId="29630"/>
    <cellStyle name="40% - Accent4 23 98" xfId="29631"/>
    <cellStyle name="40% - Accent4 23 99" xfId="29632"/>
    <cellStyle name="40% - Accent4 24" xfId="29633"/>
    <cellStyle name="40% - Accent4 25" xfId="29634"/>
    <cellStyle name="40% - Accent4 26" xfId="29635"/>
    <cellStyle name="40% - Accent4 27" xfId="29636"/>
    <cellStyle name="40% - Accent4 28" xfId="29637"/>
    <cellStyle name="40% - Accent4 29" xfId="29638"/>
    <cellStyle name="40% - Accent4 3" xfId="109"/>
    <cellStyle name="40% - Accent4 3 10" xfId="29639"/>
    <cellStyle name="40% - Accent4 3 100" xfId="29640"/>
    <cellStyle name="40% - Accent4 3 101" xfId="29641"/>
    <cellStyle name="40% - Accent4 3 102" xfId="29642"/>
    <cellStyle name="40% - Accent4 3 103" xfId="29643"/>
    <cellStyle name="40% - Accent4 3 104" xfId="29644"/>
    <cellStyle name="40% - Accent4 3 105" xfId="29645"/>
    <cellStyle name="40% - Accent4 3 106" xfId="29646"/>
    <cellStyle name="40% - Accent4 3 107" xfId="29647"/>
    <cellStyle name="40% - Accent4 3 108" xfId="29648"/>
    <cellStyle name="40% - Accent4 3 109" xfId="29649"/>
    <cellStyle name="40% - Accent4 3 11" xfId="29650"/>
    <cellStyle name="40% - Accent4 3 110" xfId="29651"/>
    <cellStyle name="40% - Accent4 3 111" xfId="29652"/>
    <cellStyle name="40% - Accent4 3 112" xfId="29653"/>
    <cellStyle name="40% - Accent4 3 113" xfId="29654"/>
    <cellStyle name="40% - Accent4 3 114" xfId="29655"/>
    <cellStyle name="40% - Accent4 3 115" xfId="29656"/>
    <cellStyle name="40% - Accent4 3 12" xfId="29657"/>
    <cellStyle name="40% - Accent4 3 13" xfId="29658"/>
    <cellStyle name="40% - Accent4 3 14" xfId="29659"/>
    <cellStyle name="40% - Accent4 3 15" xfId="29660"/>
    <cellStyle name="40% - Accent4 3 16" xfId="29661"/>
    <cellStyle name="40% - Accent4 3 17" xfId="29662"/>
    <cellStyle name="40% - Accent4 3 18" xfId="29663"/>
    <cellStyle name="40% - Accent4 3 19" xfId="29664"/>
    <cellStyle name="40% - Accent4 3 2" xfId="29665"/>
    <cellStyle name="40% - Accent4 3 20" xfId="29666"/>
    <cellStyle name="40% - Accent4 3 21" xfId="29667"/>
    <cellStyle name="40% - Accent4 3 22" xfId="29668"/>
    <cellStyle name="40% - Accent4 3 23" xfId="29669"/>
    <cellStyle name="40% - Accent4 3 24" xfId="29670"/>
    <cellStyle name="40% - Accent4 3 25" xfId="29671"/>
    <cellStyle name="40% - Accent4 3 26" xfId="29672"/>
    <cellStyle name="40% - Accent4 3 27" xfId="29673"/>
    <cellStyle name="40% - Accent4 3 28" xfId="29674"/>
    <cellStyle name="40% - Accent4 3 29" xfId="29675"/>
    <cellStyle name="40% - Accent4 3 3" xfId="29676"/>
    <cellStyle name="40% - Accent4 3 30" xfId="29677"/>
    <cellStyle name="40% - Accent4 3 31" xfId="29678"/>
    <cellStyle name="40% - Accent4 3 32" xfId="29679"/>
    <cellStyle name="40% - Accent4 3 33" xfId="29680"/>
    <cellStyle name="40% - Accent4 3 34" xfId="29681"/>
    <cellStyle name="40% - Accent4 3 35" xfId="29682"/>
    <cellStyle name="40% - Accent4 3 36" xfId="29683"/>
    <cellStyle name="40% - Accent4 3 37" xfId="29684"/>
    <cellStyle name="40% - Accent4 3 38" xfId="29685"/>
    <cellStyle name="40% - Accent4 3 39" xfId="29686"/>
    <cellStyle name="40% - Accent4 3 4" xfId="29687"/>
    <cellStyle name="40% - Accent4 3 40" xfId="29688"/>
    <cellStyle name="40% - Accent4 3 41" xfId="29689"/>
    <cellStyle name="40% - Accent4 3 42" xfId="29690"/>
    <cellStyle name="40% - Accent4 3 43" xfId="29691"/>
    <cellStyle name="40% - Accent4 3 44" xfId="29692"/>
    <cellStyle name="40% - Accent4 3 45" xfId="29693"/>
    <cellStyle name="40% - Accent4 3 46" xfId="29694"/>
    <cellStyle name="40% - Accent4 3 47" xfId="29695"/>
    <cellStyle name="40% - Accent4 3 48" xfId="29696"/>
    <cellStyle name="40% - Accent4 3 49" xfId="29697"/>
    <cellStyle name="40% - Accent4 3 5" xfId="29698"/>
    <cellStyle name="40% - Accent4 3 50" xfId="29699"/>
    <cellStyle name="40% - Accent4 3 51" xfId="29700"/>
    <cellStyle name="40% - Accent4 3 52" xfId="29701"/>
    <cellStyle name="40% - Accent4 3 53" xfId="29702"/>
    <cellStyle name="40% - Accent4 3 54" xfId="29703"/>
    <cellStyle name="40% - Accent4 3 55" xfId="29704"/>
    <cellStyle name="40% - Accent4 3 56" xfId="29705"/>
    <cellStyle name="40% - Accent4 3 57" xfId="29706"/>
    <cellStyle name="40% - Accent4 3 58" xfId="29707"/>
    <cellStyle name="40% - Accent4 3 59" xfId="29708"/>
    <cellStyle name="40% - Accent4 3 6" xfId="29709"/>
    <cellStyle name="40% - Accent4 3 60" xfId="29710"/>
    <cellStyle name="40% - Accent4 3 61" xfId="29711"/>
    <cellStyle name="40% - Accent4 3 62" xfId="29712"/>
    <cellStyle name="40% - Accent4 3 63" xfId="29713"/>
    <cellStyle name="40% - Accent4 3 64" xfId="29714"/>
    <cellStyle name="40% - Accent4 3 65" xfId="29715"/>
    <cellStyle name="40% - Accent4 3 66" xfId="29716"/>
    <cellStyle name="40% - Accent4 3 67" xfId="29717"/>
    <cellStyle name="40% - Accent4 3 68" xfId="29718"/>
    <cellStyle name="40% - Accent4 3 69" xfId="29719"/>
    <cellStyle name="40% - Accent4 3 7" xfId="29720"/>
    <cellStyle name="40% - Accent4 3 70" xfId="29721"/>
    <cellStyle name="40% - Accent4 3 71" xfId="29722"/>
    <cellStyle name="40% - Accent4 3 72" xfId="29723"/>
    <cellStyle name="40% - Accent4 3 73" xfId="29724"/>
    <cellStyle name="40% - Accent4 3 74" xfId="29725"/>
    <cellStyle name="40% - Accent4 3 75" xfId="29726"/>
    <cellStyle name="40% - Accent4 3 76" xfId="29727"/>
    <cellStyle name="40% - Accent4 3 77" xfId="29728"/>
    <cellStyle name="40% - Accent4 3 78" xfId="29729"/>
    <cellStyle name="40% - Accent4 3 79" xfId="29730"/>
    <cellStyle name="40% - Accent4 3 8" xfId="29731"/>
    <cellStyle name="40% - Accent4 3 80" xfId="29732"/>
    <cellStyle name="40% - Accent4 3 81" xfId="29733"/>
    <cellStyle name="40% - Accent4 3 82" xfId="29734"/>
    <cellStyle name="40% - Accent4 3 83" xfId="29735"/>
    <cellStyle name="40% - Accent4 3 84" xfId="29736"/>
    <cellStyle name="40% - Accent4 3 85" xfId="29737"/>
    <cellStyle name="40% - Accent4 3 86" xfId="29738"/>
    <cellStyle name="40% - Accent4 3 87" xfId="29739"/>
    <cellStyle name="40% - Accent4 3 88" xfId="29740"/>
    <cellStyle name="40% - Accent4 3 89" xfId="29741"/>
    <cellStyle name="40% - Accent4 3 9" xfId="29742"/>
    <cellStyle name="40% - Accent4 3 90" xfId="29743"/>
    <cellStyle name="40% - Accent4 3 91" xfId="29744"/>
    <cellStyle name="40% - Accent4 3 92" xfId="29745"/>
    <cellStyle name="40% - Accent4 3 93" xfId="29746"/>
    <cellStyle name="40% - Accent4 3 94" xfId="29747"/>
    <cellStyle name="40% - Accent4 3 95" xfId="29748"/>
    <cellStyle name="40% - Accent4 3 96" xfId="29749"/>
    <cellStyle name="40% - Accent4 3 97" xfId="29750"/>
    <cellStyle name="40% - Accent4 3 98" xfId="29751"/>
    <cellStyle name="40% - Accent4 3 99" xfId="29752"/>
    <cellStyle name="40% - Accent4 30" xfId="29753"/>
    <cellStyle name="40% - Accent4 31" xfId="29754"/>
    <cellStyle name="40% - Accent4 32" xfId="29755"/>
    <cellStyle name="40% - Accent4 33" xfId="29756"/>
    <cellStyle name="40% - Accent4 34" xfId="29757"/>
    <cellStyle name="40% - Accent4 35" xfId="29758"/>
    <cellStyle name="40% - Accent4 36" xfId="29759"/>
    <cellStyle name="40% - Accent4 37" xfId="29760"/>
    <cellStyle name="40% - Accent4 38" xfId="29761"/>
    <cellStyle name="40% - Accent4 39" xfId="29762"/>
    <cellStyle name="40% - Accent4 4" xfId="110"/>
    <cellStyle name="40% - Accent4 4 10" xfId="29763"/>
    <cellStyle name="40% - Accent4 4 100" xfId="29764"/>
    <cellStyle name="40% - Accent4 4 101" xfId="29765"/>
    <cellStyle name="40% - Accent4 4 102" xfId="29766"/>
    <cellStyle name="40% - Accent4 4 103" xfId="29767"/>
    <cellStyle name="40% - Accent4 4 104" xfId="29768"/>
    <cellStyle name="40% - Accent4 4 105" xfId="29769"/>
    <cellStyle name="40% - Accent4 4 106" xfId="29770"/>
    <cellStyle name="40% - Accent4 4 107" xfId="29771"/>
    <cellStyle name="40% - Accent4 4 108" xfId="29772"/>
    <cellStyle name="40% - Accent4 4 109" xfId="29773"/>
    <cellStyle name="40% - Accent4 4 11" xfId="29774"/>
    <cellStyle name="40% - Accent4 4 110" xfId="29775"/>
    <cellStyle name="40% - Accent4 4 111" xfId="29776"/>
    <cellStyle name="40% - Accent4 4 112" xfId="29777"/>
    <cellStyle name="40% - Accent4 4 113" xfId="29778"/>
    <cellStyle name="40% - Accent4 4 114" xfId="29779"/>
    <cellStyle name="40% - Accent4 4 115" xfId="29780"/>
    <cellStyle name="40% - Accent4 4 12" xfId="29781"/>
    <cellStyle name="40% - Accent4 4 13" xfId="29782"/>
    <cellStyle name="40% - Accent4 4 14" xfId="29783"/>
    <cellStyle name="40% - Accent4 4 15" xfId="29784"/>
    <cellStyle name="40% - Accent4 4 16" xfId="29785"/>
    <cellStyle name="40% - Accent4 4 17" xfId="29786"/>
    <cellStyle name="40% - Accent4 4 18" xfId="29787"/>
    <cellStyle name="40% - Accent4 4 19" xfId="29788"/>
    <cellStyle name="40% - Accent4 4 2" xfId="29789"/>
    <cellStyle name="40% - Accent4 4 20" xfId="29790"/>
    <cellStyle name="40% - Accent4 4 21" xfId="29791"/>
    <cellStyle name="40% - Accent4 4 22" xfId="29792"/>
    <cellStyle name="40% - Accent4 4 23" xfId="29793"/>
    <cellStyle name="40% - Accent4 4 24" xfId="29794"/>
    <cellStyle name="40% - Accent4 4 25" xfId="29795"/>
    <cellStyle name="40% - Accent4 4 26" xfId="29796"/>
    <cellStyle name="40% - Accent4 4 27" xfId="29797"/>
    <cellStyle name="40% - Accent4 4 28" xfId="29798"/>
    <cellStyle name="40% - Accent4 4 29" xfId="29799"/>
    <cellStyle name="40% - Accent4 4 3" xfId="29800"/>
    <cellStyle name="40% - Accent4 4 30" xfId="29801"/>
    <cellStyle name="40% - Accent4 4 31" xfId="29802"/>
    <cellStyle name="40% - Accent4 4 32" xfId="29803"/>
    <cellStyle name="40% - Accent4 4 33" xfId="29804"/>
    <cellStyle name="40% - Accent4 4 34" xfId="29805"/>
    <cellStyle name="40% - Accent4 4 35" xfId="29806"/>
    <cellStyle name="40% - Accent4 4 36" xfId="29807"/>
    <cellStyle name="40% - Accent4 4 37" xfId="29808"/>
    <cellStyle name="40% - Accent4 4 38" xfId="29809"/>
    <cellStyle name="40% - Accent4 4 39" xfId="29810"/>
    <cellStyle name="40% - Accent4 4 4" xfId="29811"/>
    <cellStyle name="40% - Accent4 4 40" xfId="29812"/>
    <cellStyle name="40% - Accent4 4 41" xfId="29813"/>
    <cellStyle name="40% - Accent4 4 42" xfId="29814"/>
    <cellStyle name="40% - Accent4 4 43" xfId="29815"/>
    <cellStyle name="40% - Accent4 4 44" xfId="29816"/>
    <cellStyle name="40% - Accent4 4 45" xfId="29817"/>
    <cellStyle name="40% - Accent4 4 46" xfId="29818"/>
    <cellStyle name="40% - Accent4 4 47" xfId="29819"/>
    <cellStyle name="40% - Accent4 4 48" xfId="29820"/>
    <cellStyle name="40% - Accent4 4 49" xfId="29821"/>
    <cellStyle name="40% - Accent4 4 5" xfId="29822"/>
    <cellStyle name="40% - Accent4 4 50" xfId="29823"/>
    <cellStyle name="40% - Accent4 4 51" xfId="29824"/>
    <cellStyle name="40% - Accent4 4 52" xfId="29825"/>
    <cellStyle name="40% - Accent4 4 53" xfId="29826"/>
    <cellStyle name="40% - Accent4 4 54" xfId="29827"/>
    <cellStyle name="40% - Accent4 4 55" xfId="29828"/>
    <cellStyle name="40% - Accent4 4 56" xfId="29829"/>
    <cellStyle name="40% - Accent4 4 57" xfId="29830"/>
    <cellStyle name="40% - Accent4 4 58" xfId="29831"/>
    <cellStyle name="40% - Accent4 4 59" xfId="29832"/>
    <cellStyle name="40% - Accent4 4 6" xfId="29833"/>
    <cellStyle name="40% - Accent4 4 60" xfId="29834"/>
    <cellStyle name="40% - Accent4 4 61" xfId="29835"/>
    <cellStyle name="40% - Accent4 4 62" xfId="29836"/>
    <cellStyle name="40% - Accent4 4 63" xfId="29837"/>
    <cellStyle name="40% - Accent4 4 64" xfId="29838"/>
    <cellStyle name="40% - Accent4 4 65" xfId="29839"/>
    <cellStyle name="40% - Accent4 4 66" xfId="29840"/>
    <cellStyle name="40% - Accent4 4 67" xfId="29841"/>
    <cellStyle name="40% - Accent4 4 68" xfId="29842"/>
    <cellStyle name="40% - Accent4 4 69" xfId="29843"/>
    <cellStyle name="40% - Accent4 4 7" xfId="29844"/>
    <cellStyle name="40% - Accent4 4 70" xfId="29845"/>
    <cellStyle name="40% - Accent4 4 71" xfId="29846"/>
    <cellStyle name="40% - Accent4 4 72" xfId="29847"/>
    <cellStyle name="40% - Accent4 4 73" xfId="29848"/>
    <cellStyle name="40% - Accent4 4 74" xfId="29849"/>
    <cellStyle name="40% - Accent4 4 75" xfId="29850"/>
    <cellStyle name="40% - Accent4 4 76" xfId="29851"/>
    <cellStyle name="40% - Accent4 4 77" xfId="29852"/>
    <cellStyle name="40% - Accent4 4 78" xfId="29853"/>
    <cellStyle name="40% - Accent4 4 79" xfId="29854"/>
    <cellStyle name="40% - Accent4 4 8" xfId="29855"/>
    <cellStyle name="40% - Accent4 4 80" xfId="29856"/>
    <cellStyle name="40% - Accent4 4 81" xfId="29857"/>
    <cellStyle name="40% - Accent4 4 82" xfId="29858"/>
    <cellStyle name="40% - Accent4 4 83" xfId="29859"/>
    <cellStyle name="40% - Accent4 4 84" xfId="29860"/>
    <cellStyle name="40% - Accent4 4 85" xfId="29861"/>
    <cellStyle name="40% - Accent4 4 86" xfId="29862"/>
    <cellStyle name="40% - Accent4 4 87" xfId="29863"/>
    <cellStyle name="40% - Accent4 4 88" xfId="29864"/>
    <cellStyle name="40% - Accent4 4 89" xfId="29865"/>
    <cellStyle name="40% - Accent4 4 9" xfId="29866"/>
    <cellStyle name="40% - Accent4 4 90" xfId="29867"/>
    <cellStyle name="40% - Accent4 4 91" xfId="29868"/>
    <cellStyle name="40% - Accent4 4 92" xfId="29869"/>
    <cellStyle name="40% - Accent4 4 93" xfId="29870"/>
    <cellStyle name="40% - Accent4 4 94" xfId="29871"/>
    <cellStyle name="40% - Accent4 4 95" xfId="29872"/>
    <cellStyle name="40% - Accent4 4 96" xfId="29873"/>
    <cellStyle name="40% - Accent4 4 97" xfId="29874"/>
    <cellStyle name="40% - Accent4 4 98" xfId="29875"/>
    <cellStyle name="40% - Accent4 4 99" xfId="29876"/>
    <cellStyle name="40% - Accent4 40" xfId="29877"/>
    <cellStyle name="40% - Accent4 41" xfId="29878"/>
    <cellStyle name="40% - Accent4 42" xfId="29879"/>
    <cellStyle name="40% - Accent4 43" xfId="29880"/>
    <cellStyle name="40% - Accent4 44" xfId="29881"/>
    <cellStyle name="40% - Accent4 45" xfId="29882"/>
    <cellStyle name="40% - Accent4 46" xfId="29883"/>
    <cellStyle name="40% - Accent4 47" xfId="29884"/>
    <cellStyle name="40% - Accent4 48" xfId="29885"/>
    <cellStyle name="40% - Accent4 49" xfId="29886"/>
    <cellStyle name="40% - Accent4 5" xfId="111"/>
    <cellStyle name="40% - Accent4 5 10" xfId="29887"/>
    <cellStyle name="40% - Accent4 5 100" xfId="29888"/>
    <cellStyle name="40% - Accent4 5 101" xfId="29889"/>
    <cellStyle name="40% - Accent4 5 102" xfId="29890"/>
    <cellStyle name="40% - Accent4 5 103" xfId="29891"/>
    <cellStyle name="40% - Accent4 5 104" xfId="29892"/>
    <cellStyle name="40% - Accent4 5 105" xfId="29893"/>
    <cellStyle name="40% - Accent4 5 106" xfId="29894"/>
    <cellStyle name="40% - Accent4 5 107" xfId="29895"/>
    <cellStyle name="40% - Accent4 5 108" xfId="29896"/>
    <cellStyle name="40% - Accent4 5 109" xfId="29897"/>
    <cellStyle name="40% - Accent4 5 11" xfId="29898"/>
    <cellStyle name="40% - Accent4 5 110" xfId="29899"/>
    <cellStyle name="40% - Accent4 5 111" xfId="29900"/>
    <cellStyle name="40% - Accent4 5 112" xfId="29901"/>
    <cellStyle name="40% - Accent4 5 113" xfId="29902"/>
    <cellStyle name="40% - Accent4 5 114" xfId="29903"/>
    <cellStyle name="40% - Accent4 5 115" xfId="29904"/>
    <cellStyle name="40% - Accent4 5 12" xfId="29905"/>
    <cellStyle name="40% - Accent4 5 13" xfId="29906"/>
    <cellStyle name="40% - Accent4 5 14" xfId="29907"/>
    <cellStyle name="40% - Accent4 5 15" xfId="29908"/>
    <cellStyle name="40% - Accent4 5 16" xfId="29909"/>
    <cellStyle name="40% - Accent4 5 17" xfId="29910"/>
    <cellStyle name="40% - Accent4 5 18" xfId="29911"/>
    <cellStyle name="40% - Accent4 5 19" xfId="29912"/>
    <cellStyle name="40% - Accent4 5 2" xfId="29913"/>
    <cellStyle name="40% - Accent4 5 20" xfId="29914"/>
    <cellStyle name="40% - Accent4 5 21" xfId="29915"/>
    <cellStyle name="40% - Accent4 5 22" xfId="29916"/>
    <cellStyle name="40% - Accent4 5 23" xfId="29917"/>
    <cellStyle name="40% - Accent4 5 24" xfId="29918"/>
    <cellStyle name="40% - Accent4 5 25" xfId="29919"/>
    <cellStyle name="40% - Accent4 5 26" xfId="29920"/>
    <cellStyle name="40% - Accent4 5 27" xfId="29921"/>
    <cellStyle name="40% - Accent4 5 28" xfId="29922"/>
    <cellStyle name="40% - Accent4 5 29" xfId="29923"/>
    <cellStyle name="40% - Accent4 5 3" xfId="29924"/>
    <cellStyle name="40% - Accent4 5 30" xfId="29925"/>
    <cellStyle name="40% - Accent4 5 31" xfId="29926"/>
    <cellStyle name="40% - Accent4 5 32" xfId="29927"/>
    <cellStyle name="40% - Accent4 5 33" xfId="29928"/>
    <cellStyle name="40% - Accent4 5 34" xfId="29929"/>
    <cellStyle name="40% - Accent4 5 35" xfId="29930"/>
    <cellStyle name="40% - Accent4 5 36" xfId="29931"/>
    <cellStyle name="40% - Accent4 5 37" xfId="29932"/>
    <cellStyle name="40% - Accent4 5 38" xfId="29933"/>
    <cellStyle name="40% - Accent4 5 39" xfId="29934"/>
    <cellStyle name="40% - Accent4 5 4" xfId="29935"/>
    <cellStyle name="40% - Accent4 5 40" xfId="29936"/>
    <cellStyle name="40% - Accent4 5 41" xfId="29937"/>
    <cellStyle name="40% - Accent4 5 42" xfId="29938"/>
    <cellStyle name="40% - Accent4 5 43" xfId="29939"/>
    <cellStyle name="40% - Accent4 5 44" xfId="29940"/>
    <cellStyle name="40% - Accent4 5 45" xfId="29941"/>
    <cellStyle name="40% - Accent4 5 46" xfId="29942"/>
    <cellStyle name="40% - Accent4 5 47" xfId="29943"/>
    <cellStyle name="40% - Accent4 5 48" xfId="29944"/>
    <cellStyle name="40% - Accent4 5 49" xfId="29945"/>
    <cellStyle name="40% - Accent4 5 5" xfId="29946"/>
    <cellStyle name="40% - Accent4 5 50" xfId="29947"/>
    <cellStyle name="40% - Accent4 5 51" xfId="29948"/>
    <cellStyle name="40% - Accent4 5 52" xfId="29949"/>
    <cellStyle name="40% - Accent4 5 53" xfId="29950"/>
    <cellStyle name="40% - Accent4 5 54" xfId="29951"/>
    <cellStyle name="40% - Accent4 5 55" xfId="29952"/>
    <cellStyle name="40% - Accent4 5 56" xfId="29953"/>
    <cellStyle name="40% - Accent4 5 57" xfId="29954"/>
    <cellStyle name="40% - Accent4 5 58" xfId="29955"/>
    <cellStyle name="40% - Accent4 5 59" xfId="29956"/>
    <cellStyle name="40% - Accent4 5 6" xfId="29957"/>
    <cellStyle name="40% - Accent4 5 60" xfId="29958"/>
    <cellStyle name="40% - Accent4 5 61" xfId="29959"/>
    <cellStyle name="40% - Accent4 5 62" xfId="29960"/>
    <cellStyle name="40% - Accent4 5 63" xfId="29961"/>
    <cellStyle name="40% - Accent4 5 64" xfId="29962"/>
    <cellStyle name="40% - Accent4 5 65" xfId="29963"/>
    <cellStyle name="40% - Accent4 5 66" xfId="29964"/>
    <cellStyle name="40% - Accent4 5 67" xfId="29965"/>
    <cellStyle name="40% - Accent4 5 68" xfId="29966"/>
    <cellStyle name="40% - Accent4 5 69" xfId="29967"/>
    <cellStyle name="40% - Accent4 5 7" xfId="29968"/>
    <cellStyle name="40% - Accent4 5 70" xfId="29969"/>
    <cellStyle name="40% - Accent4 5 71" xfId="29970"/>
    <cellStyle name="40% - Accent4 5 72" xfId="29971"/>
    <cellStyle name="40% - Accent4 5 73" xfId="29972"/>
    <cellStyle name="40% - Accent4 5 74" xfId="29973"/>
    <cellStyle name="40% - Accent4 5 75" xfId="29974"/>
    <cellStyle name="40% - Accent4 5 76" xfId="29975"/>
    <cellStyle name="40% - Accent4 5 77" xfId="29976"/>
    <cellStyle name="40% - Accent4 5 78" xfId="29977"/>
    <cellStyle name="40% - Accent4 5 79" xfId="29978"/>
    <cellStyle name="40% - Accent4 5 8" xfId="29979"/>
    <cellStyle name="40% - Accent4 5 80" xfId="29980"/>
    <cellStyle name="40% - Accent4 5 81" xfId="29981"/>
    <cellStyle name="40% - Accent4 5 82" xfId="29982"/>
    <cellStyle name="40% - Accent4 5 83" xfId="29983"/>
    <cellStyle name="40% - Accent4 5 84" xfId="29984"/>
    <cellStyle name="40% - Accent4 5 85" xfId="29985"/>
    <cellStyle name="40% - Accent4 5 86" xfId="29986"/>
    <cellStyle name="40% - Accent4 5 87" xfId="29987"/>
    <cellStyle name="40% - Accent4 5 88" xfId="29988"/>
    <cellStyle name="40% - Accent4 5 89" xfId="29989"/>
    <cellStyle name="40% - Accent4 5 9" xfId="29990"/>
    <cellStyle name="40% - Accent4 5 90" xfId="29991"/>
    <cellStyle name="40% - Accent4 5 91" xfId="29992"/>
    <cellStyle name="40% - Accent4 5 92" xfId="29993"/>
    <cellStyle name="40% - Accent4 5 93" xfId="29994"/>
    <cellStyle name="40% - Accent4 5 94" xfId="29995"/>
    <cellStyle name="40% - Accent4 5 95" xfId="29996"/>
    <cellStyle name="40% - Accent4 5 96" xfId="29997"/>
    <cellStyle name="40% - Accent4 5 97" xfId="29998"/>
    <cellStyle name="40% - Accent4 5 98" xfId="29999"/>
    <cellStyle name="40% - Accent4 5 99" xfId="30000"/>
    <cellStyle name="40% - Accent4 50" xfId="30001"/>
    <cellStyle name="40% - Accent4 51" xfId="30002"/>
    <cellStyle name="40% - Accent4 52" xfId="30003"/>
    <cellStyle name="40% - Accent4 53" xfId="30004"/>
    <cellStyle name="40% - Accent4 54" xfId="30005"/>
    <cellStyle name="40% - Accent4 55" xfId="30006"/>
    <cellStyle name="40% - Accent4 56" xfId="30007"/>
    <cellStyle name="40% - Accent4 57" xfId="30008"/>
    <cellStyle name="40% - Accent4 58" xfId="30009"/>
    <cellStyle name="40% - Accent4 59" xfId="30010"/>
    <cellStyle name="40% - Accent4 6" xfId="112"/>
    <cellStyle name="40% - Accent4 6 10" xfId="30011"/>
    <cellStyle name="40% - Accent4 6 100" xfId="30012"/>
    <cellStyle name="40% - Accent4 6 101" xfId="30013"/>
    <cellStyle name="40% - Accent4 6 102" xfId="30014"/>
    <cellStyle name="40% - Accent4 6 103" xfId="30015"/>
    <cellStyle name="40% - Accent4 6 104" xfId="30016"/>
    <cellStyle name="40% - Accent4 6 105" xfId="30017"/>
    <cellStyle name="40% - Accent4 6 106" xfId="30018"/>
    <cellStyle name="40% - Accent4 6 107" xfId="30019"/>
    <cellStyle name="40% - Accent4 6 108" xfId="30020"/>
    <cellStyle name="40% - Accent4 6 109" xfId="30021"/>
    <cellStyle name="40% - Accent4 6 11" xfId="30022"/>
    <cellStyle name="40% - Accent4 6 110" xfId="30023"/>
    <cellStyle name="40% - Accent4 6 111" xfId="30024"/>
    <cellStyle name="40% - Accent4 6 112" xfId="30025"/>
    <cellStyle name="40% - Accent4 6 113" xfId="30026"/>
    <cellStyle name="40% - Accent4 6 114" xfId="30027"/>
    <cellStyle name="40% - Accent4 6 115" xfId="30028"/>
    <cellStyle name="40% - Accent4 6 12" xfId="30029"/>
    <cellStyle name="40% - Accent4 6 13" xfId="30030"/>
    <cellStyle name="40% - Accent4 6 14" xfId="30031"/>
    <cellStyle name="40% - Accent4 6 15" xfId="30032"/>
    <cellStyle name="40% - Accent4 6 16" xfId="30033"/>
    <cellStyle name="40% - Accent4 6 17" xfId="30034"/>
    <cellStyle name="40% - Accent4 6 18" xfId="30035"/>
    <cellStyle name="40% - Accent4 6 19" xfId="30036"/>
    <cellStyle name="40% - Accent4 6 2" xfId="30037"/>
    <cellStyle name="40% - Accent4 6 20" xfId="30038"/>
    <cellStyle name="40% - Accent4 6 21" xfId="30039"/>
    <cellStyle name="40% - Accent4 6 22" xfId="30040"/>
    <cellStyle name="40% - Accent4 6 23" xfId="30041"/>
    <cellStyle name="40% - Accent4 6 24" xfId="30042"/>
    <cellStyle name="40% - Accent4 6 25" xfId="30043"/>
    <cellStyle name="40% - Accent4 6 26" xfId="30044"/>
    <cellStyle name="40% - Accent4 6 27" xfId="30045"/>
    <cellStyle name="40% - Accent4 6 28" xfId="30046"/>
    <cellStyle name="40% - Accent4 6 29" xfId="30047"/>
    <cellStyle name="40% - Accent4 6 3" xfId="30048"/>
    <cellStyle name="40% - Accent4 6 30" xfId="30049"/>
    <cellStyle name="40% - Accent4 6 31" xfId="30050"/>
    <cellStyle name="40% - Accent4 6 32" xfId="30051"/>
    <cellStyle name="40% - Accent4 6 33" xfId="30052"/>
    <cellStyle name="40% - Accent4 6 34" xfId="30053"/>
    <cellStyle name="40% - Accent4 6 35" xfId="30054"/>
    <cellStyle name="40% - Accent4 6 36" xfId="30055"/>
    <cellStyle name="40% - Accent4 6 37" xfId="30056"/>
    <cellStyle name="40% - Accent4 6 38" xfId="30057"/>
    <cellStyle name="40% - Accent4 6 39" xfId="30058"/>
    <cellStyle name="40% - Accent4 6 4" xfId="30059"/>
    <cellStyle name="40% - Accent4 6 40" xfId="30060"/>
    <cellStyle name="40% - Accent4 6 41" xfId="30061"/>
    <cellStyle name="40% - Accent4 6 42" xfId="30062"/>
    <cellStyle name="40% - Accent4 6 43" xfId="30063"/>
    <cellStyle name="40% - Accent4 6 44" xfId="30064"/>
    <cellStyle name="40% - Accent4 6 45" xfId="30065"/>
    <cellStyle name="40% - Accent4 6 46" xfId="30066"/>
    <cellStyle name="40% - Accent4 6 47" xfId="30067"/>
    <cellStyle name="40% - Accent4 6 48" xfId="30068"/>
    <cellStyle name="40% - Accent4 6 49" xfId="30069"/>
    <cellStyle name="40% - Accent4 6 5" xfId="30070"/>
    <cellStyle name="40% - Accent4 6 50" xfId="30071"/>
    <cellStyle name="40% - Accent4 6 51" xfId="30072"/>
    <cellStyle name="40% - Accent4 6 52" xfId="30073"/>
    <cellStyle name="40% - Accent4 6 53" xfId="30074"/>
    <cellStyle name="40% - Accent4 6 54" xfId="30075"/>
    <cellStyle name="40% - Accent4 6 55" xfId="30076"/>
    <cellStyle name="40% - Accent4 6 56" xfId="30077"/>
    <cellStyle name="40% - Accent4 6 57" xfId="30078"/>
    <cellStyle name="40% - Accent4 6 58" xfId="30079"/>
    <cellStyle name="40% - Accent4 6 59" xfId="30080"/>
    <cellStyle name="40% - Accent4 6 6" xfId="30081"/>
    <cellStyle name="40% - Accent4 6 60" xfId="30082"/>
    <cellStyle name="40% - Accent4 6 61" xfId="30083"/>
    <cellStyle name="40% - Accent4 6 62" xfId="30084"/>
    <cellStyle name="40% - Accent4 6 63" xfId="30085"/>
    <cellStyle name="40% - Accent4 6 64" xfId="30086"/>
    <cellStyle name="40% - Accent4 6 65" xfId="30087"/>
    <cellStyle name="40% - Accent4 6 66" xfId="30088"/>
    <cellStyle name="40% - Accent4 6 67" xfId="30089"/>
    <cellStyle name="40% - Accent4 6 68" xfId="30090"/>
    <cellStyle name="40% - Accent4 6 69" xfId="30091"/>
    <cellStyle name="40% - Accent4 6 7" xfId="30092"/>
    <cellStyle name="40% - Accent4 6 70" xfId="30093"/>
    <cellStyle name="40% - Accent4 6 71" xfId="30094"/>
    <cellStyle name="40% - Accent4 6 72" xfId="30095"/>
    <cellStyle name="40% - Accent4 6 73" xfId="30096"/>
    <cellStyle name="40% - Accent4 6 74" xfId="30097"/>
    <cellStyle name="40% - Accent4 6 75" xfId="30098"/>
    <cellStyle name="40% - Accent4 6 76" xfId="30099"/>
    <cellStyle name="40% - Accent4 6 77" xfId="30100"/>
    <cellStyle name="40% - Accent4 6 78" xfId="30101"/>
    <cellStyle name="40% - Accent4 6 79" xfId="30102"/>
    <cellStyle name="40% - Accent4 6 8" xfId="30103"/>
    <cellStyle name="40% - Accent4 6 80" xfId="30104"/>
    <cellStyle name="40% - Accent4 6 81" xfId="30105"/>
    <cellStyle name="40% - Accent4 6 82" xfId="30106"/>
    <cellStyle name="40% - Accent4 6 83" xfId="30107"/>
    <cellStyle name="40% - Accent4 6 84" xfId="30108"/>
    <cellStyle name="40% - Accent4 6 85" xfId="30109"/>
    <cellStyle name="40% - Accent4 6 86" xfId="30110"/>
    <cellStyle name="40% - Accent4 6 87" xfId="30111"/>
    <cellStyle name="40% - Accent4 6 88" xfId="30112"/>
    <cellStyle name="40% - Accent4 6 89" xfId="30113"/>
    <cellStyle name="40% - Accent4 6 9" xfId="30114"/>
    <cellStyle name="40% - Accent4 6 90" xfId="30115"/>
    <cellStyle name="40% - Accent4 6 91" xfId="30116"/>
    <cellStyle name="40% - Accent4 6 92" xfId="30117"/>
    <cellStyle name="40% - Accent4 6 93" xfId="30118"/>
    <cellStyle name="40% - Accent4 6 94" xfId="30119"/>
    <cellStyle name="40% - Accent4 6 95" xfId="30120"/>
    <cellStyle name="40% - Accent4 6 96" xfId="30121"/>
    <cellStyle name="40% - Accent4 6 97" xfId="30122"/>
    <cellStyle name="40% - Accent4 6 98" xfId="30123"/>
    <cellStyle name="40% - Accent4 6 99" xfId="30124"/>
    <cellStyle name="40% - Accent4 60" xfId="30125"/>
    <cellStyle name="40% - Accent4 61" xfId="30126"/>
    <cellStyle name="40% - Accent4 62" xfId="30127"/>
    <cellStyle name="40% - Accent4 63" xfId="30128"/>
    <cellStyle name="40% - Accent4 64" xfId="30129"/>
    <cellStyle name="40% - Accent4 65" xfId="30130"/>
    <cellStyle name="40% - Accent4 66" xfId="30131"/>
    <cellStyle name="40% - Accent4 67" xfId="30132"/>
    <cellStyle name="40% - Accent4 68" xfId="30133"/>
    <cellStyle name="40% - Accent4 69" xfId="30134"/>
    <cellStyle name="40% - Accent4 7" xfId="113"/>
    <cellStyle name="40% - Accent4 7 10" xfId="30135"/>
    <cellStyle name="40% - Accent4 7 100" xfId="30136"/>
    <cellStyle name="40% - Accent4 7 101" xfId="30137"/>
    <cellStyle name="40% - Accent4 7 102" xfId="30138"/>
    <cellStyle name="40% - Accent4 7 103" xfId="30139"/>
    <cellStyle name="40% - Accent4 7 104" xfId="30140"/>
    <cellStyle name="40% - Accent4 7 105" xfId="30141"/>
    <cellStyle name="40% - Accent4 7 106" xfId="30142"/>
    <cellStyle name="40% - Accent4 7 107" xfId="30143"/>
    <cellStyle name="40% - Accent4 7 108" xfId="30144"/>
    <cellStyle name="40% - Accent4 7 109" xfId="30145"/>
    <cellStyle name="40% - Accent4 7 11" xfId="30146"/>
    <cellStyle name="40% - Accent4 7 110" xfId="30147"/>
    <cellStyle name="40% - Accent4 7 111" xfId="30148"/>
    <cellStyle name="40% - Accent4 7 112" xfId="30149"/>
    <cellStyle name="40% - Accent4 7 113" xfId="30150"/>
    <cellStyle name="40% - Accent4 7 114" xfId="30151"/>
    <cellStyle name="40% - Accent4 7 115" xfId="30152"/>
    <cellStyle name="40% - Accent4 7 12" xfId="30153"/>
    <cellStyle name="40% - Accent4 7 13" xfId="30154"/>
    <cellStyle name="40% - Accent4 7 14" xfId="30155"/>
    <cellStyle name="40% - Accent4 7 15" xfId="30156"/>
    <cellStyle name="40% - Accent4 7 16" xfId="30157"/>
    <cellStyle name="40% - Accent4 7 17" xfId="30158"/>
    <cellStyle name="40% - Accent4 7 18" xfId="30159"/>
    <cellStyle name="40% - Accent4 7 19" xfId="30160"/>
    <cellStyle name="40% - Accent4 7 2" xfId="30161"/>
    <cellStyle name="40% - Accent4 7 20" xfId="30162"/>
    <cellStyle name="40% - Accent4 7 21" xfId="30163"/>
    <cellStyle name="40% - Accent4 7 22" xfId="30164"/>
    <cellStyle name="40% - Accent4 7 23" xfId="30165"/>
    <cellStyle name="40% - Accent4 7 24" xfId="30166"/>
    <cellStyle name="40% - Accent4 7 25" xfId="30167"/>
    <cellStyle name="40% - Accent4 7 26" xfId="30168"/>
    <cellStyle name="40% - Accent4 7 27" xfId="30169"/>
    <cellStyle name="40% - Accent4 7 28" xfId="30170"/>
    <cellStyle name="40% - Accent4 7 29" xfId="30171"/>
    <cellStyle name="40% - Accent4 7 3" xfId="30172"/>
    <cellStyle name="40% - Accent4 7 30" xfId="30173"/>
    <cellStyle name="40% - Accent4 7 31" xfId="30174"/>
    <cellStyle name="40% - Accent4 7 32" xfId="30175"/>
    <cellStyle name="40% - Accent4 7 33" xfId="30176"/>
    <cellStyle name="40% - Accent4 7 34" xfId="30177"/>
    <cellStyle name="40% - Accent4 7 35" xfId="30178"/>
    <cellStyle name="40% - Accent4 7 36" xfId="30179"/>
    <cellStyle name="40% - Accent4 7 37" xfId="30180"/>
    <cellStyle name="40% - Accent4 7 38" xfId="30181"/>
    <cellStyle name="40% - Accent4 7 39" xfId="30182"/>
    <cellStyle name="40% - Accent4 7 4" xfId="30183"/>
    <cellStyle name="40% - Accent4 7 40" xfId="30184"/>
    <cellStyle name="40% - Accent4 7 41" xfId="30185"/>
    <cellStyle name="40% - Accent4 7 42" xfId="30186"/>
    <cellStyle name="40% - Accent4 7 43" xfId="30187"/>
    <cellStyle name="40% - Accent4 7 44" xfId="30188"/>
    <cellStyle name="40% - Accent4 7 45" xfId="30189"/>
    <cellStyle name="40% - Accent4 7 46" xfId="30190"/>
    <cellStyle name="40% - Accent4 7 47" xfId="30191"/>
    <cellStyle name="40% - Accent4 7 48" xfId="30192"/>
    <cellStyle name="40% - Accent4 7 49" xfId="30193"/>
    <cellStyle name="40% - Accent4 7 5" xfId="30194"/>
    <cellStyle name="40% - Accent4 7 50" xfId="30195"/>
    <cellStyle name="40% - Accent4 7 51" xfId="30196"/>
    <cellStyle name="40% - Accent4 7 52" xfId="30197"/>
    <cellStyle name="40% - Accent4 7 53" xfId="30198"/>
    <cellStyle name="40% - Accent4 7 54" xfId="30199"/>
    <cellStyle name="40% - Accent4 7 55" xfId="30200"/>
    <cellStyle name="40% - Accent4 7 56" xfId="30201"/>
    <cellStyle name="40% - Accent4 7 57" xfId="30202"/>
    <cellStyle name="40% - Accent4 7 58" xfId="30203"/>
    <cellStyle name="40% - Accent4 7 59" xfId="30204"/>
    <cellStyle name="40% - Accent4 7 6" xfId="30205"/>
    <cellStyle name="40% - Accent4 7 60" xfId="30206"/>
    <cellStyle name="40% - Accent4 7 61" xfId="30207"/>
    <cellStyle name="40% - Accent4 7 62" xfId="30208"/>
    <cellStyle name="40% - Accent4 7 63" xfId="30209"/>
    <cellStyle name="40% - Accent4 7 64" xfId="30210"/>
    <cellStyle name="40% - Accent4 7 65" xfId="30211"/>
    <cellStyle name="40% - Accent4 7 66" xfId="30212"/>
    <cellStyle name="40% - Accent4 7 67" xfId="30213"/>
    <cellStyle name="40% - Accent4 7 68" xfId="30214"/>
    <cellStyle name="40% - Accent4 7 69" xfId="30215"/>
    <cellStyle name="40% - Accent4 7 7" xfId="30216"/>
    <cellStyle name="40% - Accent4 7 70" xfId="30217"/>
    <cellStyle name="40% - Accent4 7 71" xfId="30218"/>
    <cellStyle name="40% - Accent4 7 72" xfId="30219"/>
    <cellStyle name="40% - Accent4 7 73" xfId="30220"/>
    <cellStyle name="40% - Accent4 7 74" xfId="30221"/>
    <cellStyle name="40% - Accent4 7 75" xfId="30222"/>
    <cellStyle name="40% - Accent4 7 76" xfId="30223"/>
    <cellStyle name="40% - Accent4 7 77" xfId="30224"/>
    <cellStyle name="40% - Accent4 7 78" xfId="30225"/>
    <cellStyle name="40% - Accent4 7 79" xfId="30226"/>
    <cellStyle name="40% - Accent4 7 8" xfId="30227"/>
    <cellStyle name="40% - Accent4 7 80" xfId="30228"/>
    <cellStyle name="40% - Accent4 7 81" xfId="30229"/>
    <cellStyle name="40% - Accent4 7 82" xfId="30230"/>
    <cellStyle name="40% - Accent4 7 83" xfId="30231"/>
    <cellStyle name="40% - Accent4 7 84" xfId="30232"/>
    <cellStyle name="40% - Accent4 7 85" xfId="30233"/>
    <cellStyle name="40% - Accent4 7 86" xfId="30234"/>
    <cellStyle name="40% - Accent4 7 87" xfId="30235"/>
    <cellStyle name="40% - Accent4 7 88" xfId="30236"/>
    <cellStyle name="40% - Accent4 7 89" xfId="30237"/>
    <cellStyle name="40% - Accent4 7 9" xfId="30238"/>
    <cellStyle name="40% - Accent4 7 90" xfId="30239"/>
    <cellStyle name="40% - Accent4 7 91" xfId="30240"/>
    <cellStyle name="40% - Accent4 7 92" xfId="30241"/>
    <cellStyle name="40% - Accent4 7 93" xfId="30242"/>
    <cellStyle name="40% - Accent4 7 94" xfId="30243"/>
    <cellStyle name="40% - Accent4 7 95" xfId="30244"/>
    <cellStyle name="40% - Accent4 7 96" xfId="30245"/>
    <cellStyle name="40% - Accent4 7 97" xfId="30246"/>
    <cellStyle name="40% - Accent4 7 98" xfId="30247"/>
    <cellStyle name="40% - Accent4 7 99" xfId="30248"/>
    <cellStyle name="40% - Accent4 70" xfId="30249"/>
    <cellStyle name="40% - Accent4 71" xfId="30250"/>
    <cellStyle name="40% - Accent4 72" xfId="30251"/>
    <cellStyle name="40% - Accent4 73" xfId="30252"/>
    <cellStyle name="40% - Accent4 74" xfId="30253"/>
    <cellStyle name="40% - Accent4 75" xfId="30254"/>
    <cellStyle name="40% - Accent4 76" xfId="30255"/>
    <cellStyle name="40% - Accent4 77" xfId="30256"/>
    <cellStyle name="40% - Accent4 78" xfId="30257"/>
    <cellStyle name="40% - Accent4 79" xfId="30258"/>
    <cellStyle name="40% - Accent4 8" xfId="114"/>
    <cellStyle name="40% - Accent4 8 10" xfId="30259"/>
    <cellStyle name="40% - Accent4 8 100" xfId="30260"/>
    <cellStyle name="40% - Accent4 8 101" xfId="30261"/>
    <cellStyle name="40% - Accent4 8 102" xfId="30262"/>
    <cellStyle name="40% - Accent4 8 103" xfId="30263"/>
    <cellStyle name="40% - Accent4 8 104" xfId="30264"/>
    <cellStyle name="40% - Accent4 8 105" xfId="30265"/>
    <cellStyle name="40% - Accent4 8 106" xfId="30266"/>
    <cellStyle name="40% - Accent4 8 107" xfId="30267"/>
    <cellStyle name="40% - Accent4 8 108" xfId="30268"/>
    <cellStyle name="40% - Accent4 8 109" xfId="30269"/>
    <cellStyle name="40% - Accent4 8 11" xfId="30270"/>
    <cellStyle name="40% - Accent4 8 110" xfId="30271"/>
    <cellStyle name="40% - Accent4 8 111" xfId="30272"/>
    <cellStyle name="40% - Accent4 8 112" xfId="30273"/>
    <cellStyle name="40% - Accent4 8 113" xfId="30274"/>
    <cellStyle name="40% - Accent4 8 114" xfId="30275"/>
    <cellStyle name="40% - Accent4 8 115" xfId="30276"/>
    <cellStyle name="40% - Accent4 8 12" xfId="30277"/>
    <cellStyle name="40% - Accent4 8 13" xfId="30278"/>
    <cellStyle name="40% - Accent4 8 14" xfId="30279"/>
    <cellStyle name="40% - Accent4 8 15" xfId="30280"/>
    <cellStyle name="40% - Accent4 8 16" xfId="30281"/>
    <cellStyle name="40% - Accent4 8 17" xfId="30282"/>
    <cellStyle name="40% - Accent4 8 18" xfId="30283"/>
    <cellStyle name="40% - Accent4 8 19" xfId="30284"/>
    <cellStyle name="40% - Accent4 8 2" xfId="30285"/>
    <cellStyle name="40% - Accent4 8 20" xfId="30286"/>
    <cellStyle name="40% - Accent4 8 21" xfId="30287"/>
    <cellStyle name="40% - Accent4 8 22" xfId="30288"/>
    <cellStyle name="40% - Accent4 8 23" xfId="30289"/>
    <cellStyle name="40% - Accent4 8 24" xfId="30290"/>
    <cellStyle name="40% - Accent4 8 25" xfId="30291"/>
    <cellStyle name="40% - Accent4 8 26" xfId="30292"/>
    <cellStyle name="40% - Accent4 8 27" xfId="30293"/>
    <cellStyle name="40% - Accent4 8 28" xfId="30294"/>
    <cellStyle name="40% - Accent4 8 29" xfId="30295"/>
    <cellStyle name="40% - Accent4 8 3" xfId="30296"/>
    <cellStyle name="40% - Accent4 8 30" xfId="30297"/>
    <cellStyle name="40% - Accent4 8 31" xfId="30298"/>
    <cellStyle name="40% - Accent4 8 32" xfId="30299"/>
    <cellStyle name="40% - Accent4 8 33" xfId="30300"/>
    <cellStyle name="40% - Accent4 8 34" xfId="30301"/>
    <cellStyle name="40% - Accent4 8 35" xfId="30302"/>
    <cellStyle name="40% - Accent4 8 36" xfId="30303"/>
    <cellStyle name="40% - Accent4 8 37" xfId="30304"/>
    <cellStyle name="40% - Accent4 8 38" xfId="30305"/>
    <cellStyle name="40% - Accent4 8 39" xfId="30306"/>
    <cellStyle name="40% - Accent4 8 4" xfId="30307"/>
    <cellStyle name="40% - Accent4 8 40" xfId="30308"/>
    <cellStyle name="40% - Accent4 8 41" xfId="30309"/>
    <cellStyle name="40% - Accent4 8 42" xfId="30310"/>
    <cellStyle name="40% - Accent4 8 43" xfId="30311"/>
    <cellStyle name="40% - Accent4 8 44" xfId="30312"/>
    <cellStyle name="40% - Accent4 8 45" xfId="30313"/>
    <cellStyle name="40% - Accent4 8 46" xfId="30314"/>
    <cellStyle name="40% - Accent4 8 47" xfId="30315"/>
    <cellStyle name="40% - Accent4 8 48" xfId="30316"/>
    <cellStyle name="40% - Accent4 8 49" xfId="30317"/>
    <cellStyle name="40% - Accent4 8 5" xfId="30318"/>
    <cellStyle name="40% - Accent4 8 50" xfId="30319"/>
    <cellStyle name="40% - Accent4 8 51" xfId="30320"/>
    <cellStyle name="40% - Accent4 8 52" xfId="30321"/>
    <cellStyle name="40% - Accent4 8 53" xfId="30322"/>
    <cellStyle name="40% - Accent4 8 54" xfId="30323"/>
    <cellStyle name="40% - Accent4 8 55" xfId="30324"/>
    <cellStyle name="40% - Accent4 8 56" xfId="30325"/>
    <cellStyle name="40% - Accent4 8 57" xfId="30326"/>
    <cellStyle name="40% - Accent4 8 58" xfId="30327"/>
    <cellStyle name="40% - Accent4 8 59" xfId="30328"/>
    <cellStyle name="40% - Accent4 8 6" xfId="30329"/>
    <cellStyle name="40% - Accent4 8 60" xfId="30330"/>
    <cellStyle name="40% - Accent4 8 61" xfId="30331"/>
    <cellStyle name="40% - Accent4 8 62" xfId="30332"/>
    <cellStyle name="40% - Accent4 8 63" xfId="30333"/>
    <cellStyle name="40% - Accent4 8 64" xfId="30334"/>
    <cellStyle name="40% - Accent4 8 65" xfId="30335"/>
    <cellStyle name="40% - Accent4 8 66" xfId="30336"/>
    <cellStyle name="40% - Accent4 8 67" xfId="30337"/>
    <cellStyle name="40% - Accent4 8 68" xfId="30338"/>
    <cellStyle name="40% - Accent4 8 69" xfId="30339"/>
    <cellStyle name="40% - Accent4 8 7" xfId="30340"/>
    <cellStyle name="40% - Accent4 8 70" xfId="30341"/>
    <cellStyle name="40% - Accent4 8 71" xfId="30342"/>
    <cellStyle name="40% - Accent4 8 72" xfId="30343"/>
    <cellStyle name="40% - Accent4 8 73" xfId="30344"/>
    <cellStyle name="40% - Accent4 8 74" xfId="30345"/>
    <cellStyle name="40% - Accent4 8 75" xfId="30346"/>
    <cellStyle name="40% - Accent4 8 76" xfId="30347"/>
    <cellStyle name="40% - Accent4 8 77" xfId="30348"/>
    <cellStyle name="40% - Accent4 8 78" xfId="30349"/>
    <cellStyle name="40% - Accent4 8 79" xfId="30350"/>
    <cellStyle name="40% - Accent4 8 8" xfId="30351"/>
    <cellStyle name="40% - Accent4 8 80" xfId="30352"/>
    <cellStyle name="40% - Accent4 8 81" xfId="30353"/>
    <cellStyle name="40% - Accent4 8 82" xfId="30354"/>
    <cellStyle name="40% - Accent4 8 83" xfId="30355"/>
    <cellStyle name="40% - Accent4 8 84" xfId="30356"/>
    <cellStyle name="40% - Accent4 8 85" xfId="30357"/>
    <cellStyle name="40% - Accent4 8 86" xfId="30358"/>
    <cellStyle name="40% - Accent4 8 87" xfId="30359"/>
    <cellStyle name="40% - Accent4 8 88" xfId="30360"/>
    <cellStyle name="40% - Accent4 8 89" xfId="30361"/>
    <cellStyle name="40% - Accent4 8 9" xfId="30362"/>
    <cellStyle name="40% - Accent4 8 90" xfId="30363"/>
    <cellStyle name="40% - Accent4 8 91" xfId="30364"/>
    <cellStyle name="40% - Accent4 8 92" xfId="30365"/>
    <cellStyle name="40% - Accent4 8 93" xfId="30366"/>
    <cellStyle name="40% - Accent4 8 94" xfId="30367"/>
    <cellStyle name="40% - Accent4 8 95" xfId="30368"/>
    <cellStyle name="40% - Accent4 8 96" xfId="30369"/>
    <cellStyle name="40% - Accent4 8 97" xfId="30370"/>
    <cellStyle name="40% - Accent4 8 98" xfId="30371"/>
    <cellStyle name="40% - Accent4 8 99" xfId="30372"/>
    <cellStyle name="40% - Accent4 80" xfId="30373"/>
    <cellStyle name="40% - Accent4 81" xfId="30374"/>
    <cellStyle name="40% - Accent4 82" xfId="30375"/>
    <cellStyle name="40% - Accent4 83" xfId="30376"/>
    <cellStyle name="40% - Accent4 84" xfId="30377"/>
    <cellStyle name="40% - Accent4 85" xfId="30378"/>
    <cellStyle name="40% - Accent4 86" xfId="30379"/>
    <cellStyle name="40% - Accent4 87" xfId="30380"/>
    <cellStyle name="40% - Accent4 88" xfId="30381"/>
    <cellStyle name="40% - Accent4 89" xfId="30382"/>
    <cellStyle name="40% - Accent4 9" xfId="30383"/>
    <cellStyle name="40% - Accent4 9 10" xfId="30384"/>
    <cellStyle name="40% - Accent4 9 100" xfId="30385"/>
    <cellStyle name="40% - Accent4 9 101" xfId="30386"/>
    <cellStyle name="40% - Accent4 9 102" xfId="30387"/>
    <cellStyle name="40% - Accent4 9 103" xfId="30388"/>
    <cellStyle name="40% - Accent4 9 104" xfId="30389"/>
    <cellStyle name="40% - Accent4 9 105" xfId="30390"/>
    <cellStyle name="40% - Accent4 9 106" xfId="30391"/>
    <cellStyle name="40% - Accent4 9 107" xfId="30392"/>
    <cellStyle name="40% - Accent4 9 108" xfId="30393"/>
    <cellStyle name="40% - Accent4 9 109" xfId="30394"/>
    <cellStyle name="40% - Accent4 9 11" xfId="30395"/>
    <cellStyle name="40% - Accent4 9 110" xfId="30396"/>
    <cellStyle name="40% - Accent4 9 111" xfId="30397"/>
    <cellStyle name="40% - Accent4 9 112" xfId="30398"/>
    <cellStyle name="40% - Accent4 9 113" xfId="30399"/>
    <cellStyle name="40% - Accent4 9 114" xfId="30400"/>
    <cellStyle name="40% - Accent4 9 115" xfId="30401"/>
    <cellStyle name="40% - Accent4 9 12" xfId="30402"/>
    <cellStyle name="40% - Accent4 9 13" xfId="30403"/>
    <cellStyle name="40% - Accent4 9 14" xfId="30404"/>
    <cellStyle name="40% - Accent4 9 15" xfId="30405"/>
    <cellStyle name="40% - Accent4 9 16" xfId="30406"/>
    <cellStyle name="40% - Accent4 9 17" xfId="30407"/>
    <cellStyle name="40% - Accent4 9 18" xfId="30408"/>
    <cellStyle name="40% - Accent4 9 19" xfId="30409"/>
    <cellStyle name="40% - Accent4 9 2" xfId="30410"/>
    <cellStyle name="40% - Accent4 9 20" xfId="30411"/>
    <cellStyle name="40% - Accent4 9 21" xfId="30412"/>
    <cellStyle name="40% - Accent4 9 22" xfId="30413"/>
    <cellStyle name="40% - Accent4 9 23" xfId="30414"/>
    <cellStyle name="40% - Accent4 9 24" xfId="30415"/>
    <cellStyle name="40% - Accent4 9 25" xfId="30416"/>
    <cellStyle name="40% - Accent4 9 26" xfId="30417"/>
    <cellStyle name="40% - Accent4 9 27" xfId="30418"/>
    <cellStyle name="40% - Accent4 9 28" xfId="30419"/>
    <cellStyle name="40% - Accent4 9 29" xfId="30420"/>
    <cellStyle name="40% - Accent4 9 3" xfId="30421"/>
    <cellStyle name="40% - Accent4 9 30" xfId="30422"/>
    <cellStyle name="40% - Accent4 9 31" xfId="30423"/>
    <cellStyle name="40% - Accent4 9 32" xfId="30424"/>
    <cellStyle name="40% - Accent4 9 33" xfId="30425"/>
    <cellStyle name="40% - Accent4 9 34" xfId="30426"/>
    <cellStyle name="40% - Accent4 9 35" xfId="30427"/>
    <cellStyle name="40% - Accent4 9 36" xfId="30428"/>
    <cellStyle name="40% - Accent4 9 37" xfId="30429"/>
    <cellStyle name="40% - Accent4 9 38" xfId="30430"/>
    <cellStyle name="40% - Accent4 9 39" xfId="30431"/>
    <cellStyle name="40% - Accent4 9 4" xfId="30432"/>
    <cellStyle name="40% - Accent4 9 40" xfId="30433"/>
    <cellStyle name="40% - Accent4 9 41" xfId="30434"/>
    <cellStyle name="40% - Accent4 9 42" xfId="30435"/>
    <cellStyle name="40% - Accent4 9 43" xfId="30436"/>
    <cellStyle name="40% - Accent4 9 44" xfId="30437"/>
    <cellStyle name="40% - Accent4 9 45" xfId="30438"/>
    <cellStyle name="40% - Accent4 9 46" xfId="30439"/>
    <cellStyle name="40% - Accent4 9 47" xfId="30440"/>
    <cellStyle name="40% - Accent4 9 48" xfId="30441"/>
    <cellStyle name="40% - Accent4 9 49" xfId="30442"/>
    <cellStyle name="40% - Accent4 9 5" xfId="30443"/>
    <cellStyle name="40% - Accent4 9 50" xfId="30444"/>
    <cellStyle name="40% - Accent4 9 51" xfId="30445"/>
    <cellStyle name="40% - Accent4 9 52" xfId="30446"/>
    <cellStyle name="40% - Accent4 9 53" xfId="30447"/>
    <cellStyle name="40% - Accent4 9 54" xfId="30448"/>
    <cellStyle name="40% - Accent4 9 55" xfId="30449"/>
    <cellStyle name="40% - Accent4 9 56" xfId="30450"/>
    <cellStyle name="40% - Accent4 9 57" xfId="30451"/>
    <cellStyle name="40% - Accent4 9 58" xfId="30452"/>
    <cellStyle name="40% - Accent4 9 59" xfId="30453"/>
    <cellStyle name="40% - Accent4 9 6" xfId="30454"/>
    <cellStyle name="40% - Accent4 9 60" xfId="30455"/>
    <cellStyle name="40% - Accent4 9 61" xfId="30456"/>
    <cellStyle name="40% - Accent4 9 62" xfId="30457"/>
    <cellStyle name="40% - Accent4 9 63" xfId="30458"/>
    <cellStyle name="40% - Accent4 9 64" xfId="30459"/>
    <cellStyle name="40% - Accent4 9 65" xfId="30460"/>
    <cellStyle name="40% - Accent4 9 66" xfId="30461"/>
    <cellStyle name="40% - Accent4 9 67" xfId="30462"/>
    <cellStyle name="40% - Accent4 9 68" xfId="30463"/>
    <cellStyle name="40% - Accent4 9 69" xfId="30464"/>
    <cellStyle name="40% - Accent4 9 7" xfId="30465"/>
    <cellStyle name="40% - Accent4 9 70" xfId="30466"/>
    <cellStyle name="40% - Accent4 9 71" xfId="30467"/>
    <cellStyle name="40% - Accent4 9 72" xfId="30468"/>
    <cellStyle name="40% - Accent4 9 73" xfId="30469"/>
    <cellStyle name="40% - Accent4 9 74" xfId="30470"/>
    <cellStyle name="40% - Accent4 9 75" xfId="30471"/>
    <cellStyle name="40% - Accent4 9 76" xfId="30472"/>
    <cellStyle name="40% - Accent4 9 77" xfId="30473"/>
    <cellStyle name="40% - Accent4 9 78" xfId="30474"/>
    <cellStyle name="40% - Accent4 9 79" xfId="30475"/>
    <cellStyle name="40% - Accent4 9 8" xfId="30476"/>
    <cellStyle name="40% - Accent4 9 80" xfId="30477"/>
    <cellStyle name="40% - Accent4 9 81" xfId="30478"/>
    <cellStyle name="40% - Accent4 9 82" xfId="30479"/>
    <cellStyle name="40% - Accent4 9 83" xfId="30480"/>
    <cellStyle name="40% - Accent4 9 84" xfId="30481"/>
    <cellStyle name="40% - Accent4 9 85" xfId="30482"/>
    <cellStyle name="40% - Accent4 9 86" xfId="30483"/>
    <cellStyle name="40% - Accent4 9 87" xfId="30484"/>
    <cellStyle name="40% - Accent4 9 88" xfId="30485"/>
    <cellStyle name="40% - Accent4 9 89" xfId="30486"/>
    <cellStyle name="40% - Accent4 9 9" xfId="30487"/>
    <cellStyle name="40% - Accent4 9 90" xfId="30488"/>
    <cellStyle name="40% - Accent4 9 91" xfId="30489"/>
    <cellStyle name="40% - Accent4 9 92" xfId="30490"/>
    <cellStyle name="40% - Accent4 9 93" xfId="30491"/>
    <cellStyle name="40% - Accent4 9 94" xfId="30492"/>
    <cellStyle name="40% - Accent4 9 95" xfId="30493"/>
    <cellStyle name="40% - Accent4 9 96" xfId="30494"/>
    <cellStyle name="40% - Accent4 9 97" xfId="30495"/>
    <cellStyle name="40% - Accent4 9 98" xfId="30496"/>
    <cellStyle name="40% - Accent4 9 99" xfId="30497"/>
    <cellStyle name="40% - Accent4 90" xfId="30498"/>
    <cellStyle name="40% - Accent4 91" xfId="30499"/>
    <cellStyle name="40% - Accent4 92" xfId="30500"/>
    <cellStyle name="40% - Accent4 93" xfId="30501"/>
    <cellStyle name="40% - Accent4 94" xfId="30502"/>
    <cellStyle name="40% - Accent4 95" xfId="30503"/>
    <cellStyle name="40% - Accent4 96" xfId="30504"/>
    <cellStyle name="40% - Accent4 97" xfId="30505"/>
    <cellStyle name="40% - Accent4 98" xfId="30506"/>
    <cellStyle name="40% - Accent4 99" xfId="30507"/>
    <cellStyle name="40% - Accent5" xfId="37" builtinId="47" customBuiltin="1"/>
    <cellStyle name="40% - Accent5 10" xfId="30508"/>
    <cellStyle name="40% - Accent5 10 10" xfId="30509"/>
    <cellStyle name="40% - Accent5 10 100" xfId="30510"/>
    <cellStyle name="40% - Accent5 10 101" xfId="30511"/>
    <cellStyle name="40% - Accent5 10 102" xfId="30512"/>
    <cellStyle name="40% - Accent5 10 103" xfId="30513"/>
    <cellStyle name="40% - Accent5 10 104" xfId="30514"/>
    <cellStyle name="40% - Accent5 10 105" xfId="30515"/>
    <cellStyle name="40% - Accent5 10 106" xfId="30516"/>
    <cellStyle name="40% - Accent5 10 107" xfId="30517"/>
    <cellStyle name="40% - Accent5 10 108" xfId="30518"/>
    <cellStyle name="40% - Accent5 10 109" xfId="30519"/>
    <cellStyle name="40% - Accent5 10 11" xfId="30520"/>
    <cellStyle name="40% - Accent5 10 110" xfId="30521"/>
    <cellStyle name="40% - Accent5 10 111" xfId="30522"/>
    <cellStyle name="40% - Accent5 10 112" xfId="30523"/>
    <cellStyle name="40% - Accent5 10 113" xfId="30524"/>
    <cellStyle name="40% - Accent5 10 114" xfId="30525"/>
    <cellStyle name="40% - Accent5 10 115" xfId="30526"/>
    <cellStyle name="40% - Accent5 10 12" xfId="30527"/>
    <cellStyle name="40% - Accent5 10 13" xfId="30528"/>
    <cellStyle name="40% - Accent5 10 14" xfId="30529"/>
    <cellStyle name="40% - Accent5 10 15" xfId="30530"/>
    <cellStyle name="40% - Accent5 10 16" xfId="30531"/>
    <cellStyle name="40% - Accent5 10 17" xfId="30532"/>
    <cellStyle name="40% - Accent5 10 18" xfId="30533"/>
    <cellStyle name="40% - Accent5 10 19" xfId="30534"/>
    <cellStyle name="40% - Accent5 10 2" xfId="30535"/>
    <cellStyle name="40% - Accent5 10 20" xfId="30536"/>
    <cellStyle name="40% - Accent5 10 21" xfId="30537"/>
    <cellStyle name="40% - Accent5 10 22" xfId="30538"/>
    <cellStyle name="40% - Accent5 10 23" xfId="30539"/>
    <cellStyle name="40% - Accent5 10 24" xfId="30540"/>
    <cellStyle name="40% - Accent5 10 25" xfId="30541"/>
    <cellStyle name="40% - Accent5 10 26" xfId="30542"/>
    <cellStyle name="40% - Accent5 10 27" xfId="30543"/>
    <cellStyle name="40% - Accent5 10 28" xfId="30544"/>
    <cellStyle name="40% - Accent5 10 29" xfId="30545"/>
    <cellStyle name="40% - Accent5 10 3" xfId="30546"/>
    <cellStyle name="40% - Accent5 10 30" xfId="30547"/>
    <cellStyle name="40% - Accent5 10 31" xfId="30548"/>
    <cellStyle name="40% - Accent5 10 32" xfId="30549"/>
    <cellStyle name="40% - Accent5 10 33" xfId="30550"/>
    <cellStyle name="40% - Accent5 10 34" xfId="30551"/>
    <cellStyle name="40% - Accent5 10 35" xfId="30552"/>
    <cellStyle name="40% - Accent5 10 36" xfId="30553"/>
    <cellStyle name="40% - Accent5 10 37" xfId="30554"/>
    <cellStyle name="40% - Accent5 10 38" xfId="30555"/>
    <cellStyle name="40% - Accent5 10 39" xfId="30556"/>
    <cellStyle name="40% - Accent5 10 4" xfId="30557"/>
    <cellStyle name="40% - Accent5 10 40" xfId="30558"/>
    <cellStyle name="40% - Accent5 10 41" xfId="30559"/>
    <cellStyle name="40% - Accent5 10 42" xfId="30560"/>
    <cellStyle name="40% - Accent5 10 43" xfId="30561"/>
    <cellStyle name="40% - Accent5 10 44" xfId="30562"/>
    <cellStyle name="40% - Accent5 10 45" xfId="30563"/>
    <cellStyle name="40% - Accent5 10 46" xfId="30564"/>
    <cellStyle name="40% - Accent5 10 47" xfId="30565"/>
    <cellStyle name="40% - Accent5 10 48" xfId="30566"/>
    <cellStyle name="40% - Accent5 10 49" xfId="30567"/>
    <cellStyle name="40% - Accent5 10 5" xfId="30568"/>
    <cellStyle name="40% - Accent5 10 50" xfId="30569"/>
    <cellStyle name="40% - Accent5 10 51" xfId="30570"/>
    <cellStyle name="40% - Accent5 10 52" xfId="30571"/>
    <cellStyle name="40% - Accent5 10 53" xfId="30572"/>
    <cellStyle name="40% - Accent5 10 54" xfId="30573"/>
    <cellStyle name="40% - Accent5 10 55" xfId="30574"/>
    <cellStyle name="40% - Accent5 10 56" xfId="30575"/>
    <cellStyle name="40% - Accent5 10 57" xfId="30576"/>
    <cellStyle name="40% - Accent5 10 58" xfId="30577"/>
    <cellStyle name="40% - Accent5 10 59" xfId="30578"/>
    <cellStyle name="40% - Accent5 10 6" xfId="30579"/>
    <cellStyle name="40% - Accent5 10 60" xfId="30580"/>
    <cellStyle name="40% - Accent5 10 61" xfId="30581"/>
    <cellStyle name="40% - Accent5 10 62" xfId="30582"/>
    <cellStyle name="40% - Accent5 10 63" xfId="30583"/>
    <cellStyle name="40% - Accent5 10 64" xfId="30584"/>
    <cellStyle name="40% - Accent5 10 65" xfId="30585"/>
    <cellStyle name="40% - Accent5 10 66" xfId="30586"/>
    <cellStyle name="40% - Accent5 10 67" xfId="30587"/>
    <cellStyle name="40% - Accent5 10 68" xfId="30588"/>
    <cellStyle name="40% - Accent5 10 69" xfId="30589"/>
    <cellStyle name="40% - Accent5 10 7" xfId="30590"/>
    <cellStyle name="40% - Accent5 10 70" xfId="30591"/>
    <cellStyle name="40% - Accent5 10 71" xfId="30592"/>
    <cellStyle name="40% - Accent5 10 72" xfId="30593"/>
    <cellStyle name="40% - Accent5 10 73" xfId="30594"/>
    <cellStyle name="40% - Accent5 10 74" xfId="30595"/>
    <cellStyle name="40% - Accent5 10 75" xfId="30596"/>
    <cellStyle name="40% - Accent5 10 76" xfId="30597"/>
    <cellStyle name="40% - Accent5 10 77" xfId="30598"/>
    <cellStyle name="40% - Accent5 10 78" xfId="30599"/>
    <cellStyle name="40% - Accent5 10 79" xfId="30600"/>
    <cellStyle name="40% - Accent5 10 8" xfId="30601"/>
    <cellStyle name="40% - Accent5 10 80" xfId="30602"/>
    <cellStyle name="40% - Accent5 10 81" xfId="30603"/>
    <cellStyle name="40% - Accent5 10 82" xfId="30604"/>
    <cellStyle name="40% - Accent5 10 83" xfId="30605"/>
    <cellStyle name="40% - Accent5 10 84" xfId="30606"/>
    <cellStyle name="40% - Accent5 10 85" xfId="30607"/>
    <cellStyle name="40% - Accent5 10 86" xfId="30608"/>
    <cellStyle name="40% - Accent5 10 87" xfId="30609"/>
    <cellStyle name="40% - Accent5 10 88" xfId="30610"/>
    <cellStyle name="40% - Accent5 10 89" xfId="30611"/>
    <cellStyle name="40% - Accent5 10 9" xfId="30612"/>
    <cellStyle name="40% - Accent5 10 90" xfId="30613"/>
    <cellStyle name="40% - Accent5 10 91" xfId="30614"/>
    <cellStyle name="40% - Accent5 10 92" xfId="30615"/>
    <cellStyle name="40% - Accent5 10 93" xfId="30616"/>
    <cellStyle name="40% - Accent5 10 94" xfId="30617"/>
    <cellStyle name="40% - Accent5 10 95" xfId="30618"/>
    <cellStyle name="40% - Accent5 10 96" xfId="30619"/>
    <cellStyle name="40% - Accent5 10 97" xfId="30620"/>
    <cellStyle name="40% - Accent5 10 98" xfId="30621"/>
    <cellStyle name="40% - Accent5 10 99" xfId="30622"/>
    <cellStyle name="40% - Accent5 100" xfId="30623"/>
    <cellStyle name="40% - Accent5 101" xfId="30624"/>
    <cellStyle name="40% - Accent5 102" xfId="30625"/>
    <cellStyle name="40% - Accent5 103" xfId="30626"/>
    <cellStyle name="40% - Accent5 104" xfId="30627"/>
    <cellStyle name="40% - Accent5 105" xfId="30628"/>
    <cellStyle name="40% - Accent5 106" xfId="30629"/>
    <cellStyle name="40% - Accent5 107" xfId="30630"/>
    <cellStyle name="40% - Accent5 108" xfId="30631"/>
    <cellStyle name="40% - Accent5 109" xfId="30632"/>
    <cellStyle name="40% - Accent5 11" xfId="30633"/>
    <cellStyle name="40% - Accent5 11 10" xfId="30634"/>
    <cellStyle name="40% - Accent5 11 100" xfId="30635"/>
    <cellStyle name="40% - Accent5 11 101" xfId="30636"/>
    <cellStyle name="40% - Accent5 11 102" xfId="30637"/>
    <cellStyle name="40% - Accent5 11 103" xfId="30638"/>
    <cellStyle name="40% - Accent5 11 104" xfId="30639"/>
    <cellStyle name="40% - Accent5 11 105" xfId="30640"/>
    <cellStyle name="40% - Accent5 11 106" xfId="30641"/>
    <cellStyle name="40% - Accent5 11 107" xfId="30642"/>
    <cellStyle name="40% - Accent5 11 108" xfId="30643"/>
    <cellStyle name="40% - Accent5 11 109" xfId="30644"/>
    <cellStyle name="40% - Accent5 11 11" xfId="30645"/>
    <cellStyle name="40% - Accent5 11 110" xfId="30646"/>
    <cellStyle name="40% - Accent5 11 111" xfId="30647"/>
    <cellStyle name="40% - Accent5 11 112" xfId="30648"/>
    <cellStyle name="40% - Accent5 11 113" xfId="30649"/>
    <cellStyle name="40% - Accent5 11 114" xfId="30650"/>
    <cellStyle name="40% - Accent5 11 115" xfId="30651"/>
    <cellStyle name="40% - Accent5 11 12" xfId="30652"/>
    <cellStyle name="40% - Accent5 11 13" xfId="30653"/>
    <cellStyle name="40% - Accent5 11 14" xfId="30654"/>
    <cellStyle name="40% - Accent5 11 15" xfId="30655"/>
    <cellStyle name="40% - Accent5 11 16" xfId="30656"/>
    <cellStyle name="40% - Accent5 11 17" xfId="30657"/>
    <cellStyle name="40% - Accent5 11 18" xfId="30658"/>
    <cellStyle name="40% - Accent5 11 19" xfId="30659"/>
    <cellStyle name="40% - Accent5 11 2" xfId="30660"/>
    <cellStyle name="40% - Accent5 11 20" xfId="30661"/>
    <cellStyle name="40% - Accent5 11 21" xfId="30662"/>
    <cellStyle name="40% - Accent5 11 22" xfId="30663"/>
    <cellStyle name="40% - Accent5 11 23" xfId="30664"/>
    <cellStyle name="40% - Accent5 11 24" xfId="30665"/>
    <cellStyle name="40% - Accent5 11 25" xfId="30666"/>
    <cellStyle name="40% - Accent5 11 26" xfId="30667"/>
    <cellStyle name="40% - Accent5 11 27" xfId="30668"/>
    <cellStyle name="40% - Accent5 11 28" xfId="30669"/>
    <cellStyle name="40% - Accent5 11 29" xfId="30670"/>
    <cellStyle name="40% - Accent5 11 3" xfId="30671"/>
    <cellStyle name="40% - Accent5 11 30" xfId="30672"/>
    <cellStyle name="40% - Accent5 11 31" xfId="30673"/>
    <cellStyle name="40% - Accent5 11 32" xfId="30674"/>
    <cellStyle name="40% - Accent5 11 33" xfId="30675"/>
    <cellStyle name="40% - Accent5 11 34" xfId="30676"/>
    <cellStyle name="40% - Accent5 11 35" xfId="30677"/>
    <cellStyle name="40% - Accent5 11 36" xfId="30678"/>
    <cellStyle name="40% - Accent5 11 37" xfId="30679"/>
    <cellStyle name="40% - Accent5 11 38" xfId="30680"/>
    <cellStyle name="40% - Accent5 11 39" xfId="30681"/>
    <cellStyle name="40% - Accent5 11 4" xfId="30682"/>
    <cellStyle name="40% - Accent5 11 40" xfId="30683"/>
    <cellStyle name="40% - Accent5 11 41" xfId="30684"/>
    <cellStyle name="40% - Accent5 11 42" xfId="30685"/>
    <cellStyle name="40% - Accent5 11 43" xfId="30686"/>
    <cellStyle name="40% - Accent5 11 44" xfId="30687"/>
    <cellStyle name="40% - Accent5 11 45" xfId="30688"/>
    <cellStyle name="40% - Accent5 11 46" xfId="30689"/>
    <cellStyle name="40% - Accent5 11 47" xfId="30690"/>
    <cellStyle name="40% - Accent5 11 48" xfId="30691"/>
    <cellStyle name="40% - Accent5 11 49" xfId="30692"/>
    <cellStyle name="40% - Accent5 11 5" xfId="30693"/>
    <cellStyle name="40% - Accent5 11 50" xfId="30694"/>
    <cellStyle name="40% - Accent5 11 51" xfId="30695"/>
    <cellStyle name="40% - Accent5 11 52" xfId="30696"/>
    <cellStyle name="40% - Accent5 11 53" xfId="30697"/>
    <cellStyle name="40% - Accent5 11 54" xfId="30698"/>
    <cellStyle name="40% - Accent5 11 55" xfId="30699"/>
    <cellStyle name="40% - Accent5 11 56" xfId="30700"/>
    <cellStyle name="40% - Accent5 11 57" xfId="30701"/>
    <cellStyle name="40% - Accent5 11 58" xfId="30702"/>
    <cellStyle name="40% - Accent5 11 59" xfId="30703"/>
    <cellStyle name="40% - Accent5 11 6" xfId="30704"/>
    <cellStyle name="40% - Accent5 11 60" xfId="30705"/>
    <cellStyle name="40% - Accent5 11 61" xfId="30706"/>
    <cellStyle name="40% - Accent5 11 62" xfId="30707"/>
    <cellStyle name="40% - Accent5 11 63" xfId="30708"/>
    <cellStyle name="40% - Accent5 11 64" xfId="30709"/>
    <cellStyle name="40% - Accent5 11 65" xfId="30710"/>
    <cellStyle name="40% - Accent5 11 66" xfId="30711"/>
    <cellStyle name="40% - Accent5 11 67" xfId="30712"/>
    <cellStyle name="40% - Accent5 11 68" xfId="30713"/>
    <cellStyle name="40% - Accent5 11 69" xfId="30714"/>
    <cellStyle name="40% - Accent5 11 7" xfId="30715"/>
    <cellStyle name="40% - Accent5 11 70" xfId="30716"/>
    <cellStyle name="40% - Accent5 11 71" xfId="30717"/>
    <cellStyle name="40% - Accent5 11 72" xfId="30718"/>
    <cellStyle name="40% - Accent5 11 73" xfId="30719"/>
    <cellStyle name="40% - Accent5 11 74" xfId="30720"/>
    <cellStyle name="40% - Accent5 11 75" xfId="30721"/>
    <cellStyle name="40% - Accent5 11 76" xfId="30722"/>
    <cellStyle name="40% - Accent5 11 77" xfId="30723"/>
    <cellStyle name="40% - Accent5 11 78" xfId="30724"/>
    <cellStyle name="40% - Accent5 11 79" xfId="30725"/>
    <cellStyle name="40% - Accent5 11 8" xfId="30726"/>
    <cellStyle name="40% - Accent5 11 80" xfId="30727"/>
    <cellStyle name="40% - Accent5 11 81" xfId="30728"/>
    <cellStyle name="40% - Accent5 11 82" xfId="30729"/>
    <cellStyle name="40% - Accent5 11 83" xfId="30730"/>
    <cellStyle name="40% - Accent5 11 84" xfId="30731"/>
    <cellStyle name="40% - Accent5 11 85" xfId="30732"/>
    <cellStyle name="40% - Accent5 11 86" xfId="30733"/>
    <cellStyle name="40% - Accent5 11 87" xfId="30734"/>
    <cellStyle name="40% - Accent5 11 88" xfId="30735"/>
    <cellStyle name="40% - Accent5 11 89" xfId="30736"/>
    <cellStyle name="40% - Accent5 11 9" xfId="30737"/>
    <cellStyle name="40% - Accent5 11 90" xfId="30738"/>
    <cellStyle name="40% - Accent5 11 91" xfId="30739"/>
    <cellStyle name="40% - Accent5 11 92" xfId="30740"/>
    <cellStyle name="40% - Accent5 11 93" xfId="30741"/>
    <cellStyle name="40% - Accent5 11 94" xfId="30742"/>
    <cellStyle name="40% - Accent5 11 95" xfId="30743"/>
    <cellStyle name="40% - Accent5 11 96" xfId="30744"/>
    <cellStyle name="40% - Accent5 11 97" xfId="30745"/>
    <cellStyle name="40% - Accent5 11 98" xfId="30746"/>
    <cellStyle name="40% - Accent5 11 99" xfId="30747"/>
    <cellStyle name="40% - Accent5 110" xfId="30748"/>
    <cellStyle name="40% - Accent5 111" xfId="30749"/>
    <cellStyle name="40% - Accent5 112" xfId="30750"/>
    <cellStyle name="40% - Accent5 113" xfId="30751"/>
    <cellStyle name="40% - Accent5 114" xfId="30752"/>
    <cellStyle name="40% - Accent5 115" xfId="30753"/>
    <cellStyle name="40% - Accent5 116" xfId="30754"/>
    <cellStyle name="40% - Accent5 117" xfId="30755"/>
    <cellStyle name="40% - Accent5 118" xfId="30756"/>
    <cellStyle name="40% - Accent5 119" xfId="30757"/>
    <cellStyle name="40% - Accent5 12" xfId="30758"/>
    <cellStyle name="40% - Accent5 12 10" xfId="30759"/>
    <cellStyle name="40% - Accent5 12 100" xfId="30760"/>
    <cellStyle name="40% - Accent5 12 101" xfId="30761"/>
    <cellStyle name="40% - Accent5 12 102" xfId="30762"/>
    <cellStyle name="40% - Accent5 12 103" xfId="30763"/>
    <cellStyle name="40% - Accent5 12 104" xfId="30764"/>
    <cellStyle name="40% - Accent5 12 105" xfId="30765"/>
    <cellStyle name="40% - Accent5 12 106" xfId="30766"/>
    <cellStyle name="40% - Accent5 12 107" xfId="30767"/>
    <cellStyle name="40% - Accent5 12 108" xfId="30768"/>
    <cellStyle name="40% - Accent5 12 109" xfId="30769"/>
    <cellStyle name="40% - Accent5 12 11" xfId="30770"/>
    <cellStyle name="40% - Accent5 12 110" xfId="30771"/>
    <cellStyle name="40% - Accent5 12 111" xfId="30772"/>
    <cellStyle name="40% - Accent5 12 112" xfId="30773"/>
    <cellStyle name="40% - Accent5 12 113" xfId="30774"/>
    <cellStyle name="40% - Accent5 12 114" xfId="30775"/>
    <cellStyle name="40% - Accent5 12 115" xfId="30776"/>
    <cellStyle name="40% - Accent5 12 12" xfId="30777"/>
    <cellStyle name="40% - Accent5 12 13" xfId="30778"/>
    <cellStyle name="40% - Accent5 12 14" xfId="30779"/>
    <cellStyle name="40% - Accent5 12 15" xfId="30780"/>
    <cellStyle name="40% - Accent5 12 16" xfId="30781"/>
    <cellStyle name="40% - Accent5 12 17" xfId="30782"/>
    <cellStyle name="40% - Accent5 12 18" xfId="30783"/>
    <cellStyle name="40% - Accent5 12 19" xfId="30784"/>
    <cellStyle name="40% - Accent5 12 2" xfId="30785"/>
    <cellStyle name="40% - Accent5 12 20" xfId="30786"/>
    <cellStyle name="40% - Accent5 12 21" xfId="30787"/>
    <cellStyle name="40% - Accent5 12 22" xfId="30788"/>
    <cellStyle name="40% - Accent5 12 23" xfId="30789"/>
    <cellStyle name="40% - Accent5 12 24" xfId="30790"/>
    <cellStyle name="40% - Accent5 12 25" xfId="30791"/>
    <cellStyle name="40% - Accent5 12 26" xfId="30792"/>
    <cellStyle name="40% - Accent5 12 27" xfId="30793"/>
    <cellStyle name="40% - Accent5 12 28" xfId="30794"/>
    <cellStyle name="40% - Accent5 12 29" xfId="30795"/>
    <cellStyle name="40% - Accent5 12 3" xfId="30796"/>
    <cellStyle name="40% - Accent5 12 30" xfId="30797"/>
    <cellStyle name="40% - Accent5 12 31" xfId="30798"/>
    <cellStyle name="40% - Accent5 12 32" xfId="30799"/>
    <cellStyle name="40% - Accent5 12 33" xfId="30800"/>
    <cellStyle name="40% - Accent5 12 34" xfId="30801"/>
    <cellStyle name="40% - Accent5 12 35" xfId="30802"/>
    <cellStyle name="40% - Accent5 12 36" xfId="30803"/>
    <cellStyle name="40% - Accent5 12 37" xfId="30804"/>
    <cellStyle name="40% - Accent5 12 38" xfId="30805"/>
    <cellStyle name="40% - Accent5 12 39" xfId="30806"/>
    <cellStyle name="40% - Accent5 12 4" xfId="30807"/>
    <cellStyle name="40% - Accent5 12 40" xfId="30808"/>
    <cellStyle name="40% - Accent5 12 41" xfId="30809"/>
    <cellStyle name="40% - Accent5 12 42" xfId="30810"/>
    <cellStyle name="40% - Accent5 12 43" xfId="30811"/>
    <cellStyle name="40% - Accent5 12 44" xfId="30812"/>
    <cellStyle name="40% - Accent5 12 45" xfId="30813"/>
    <cellStyle name="40% - Accent5 12 46" xfId="30814"/>
    <cellStyle name="40% - Accent5 12 47" xfId="30815"/>
    <cellStyle name="40% - Accent5 12 48" xfId="30816"/>
    <cellStyle name="40% - Accent5 12 49" xfId="30817"/>
    <cellStyle name="40% - Accent5 12 5" xfId="30818"/>
    <cellStyle name="40% - Accent5 12 50" xfId="30819"/>
    <cellStyle name="40% - Accent5 12 51" xfId="30820"/>
    <cellStyle name="40% - Accent5 12 52" xfId="30821"/>
    <cellStyle name="40% - Accent5 12 53" xfId="30822"/>
    <cellStyle name="40% - Accent5 12 54" xfId="30823"/>
    <cellStyle name="40% - Accent5 12 55" xfId="30824"/>
    <cellStyle name="40% - Accent5 12 56" xfId="30825"/>
    <cellStyle name="40% - Accent5 12 57" xfId="30826"/>
    <cellStyle name="40% - Accent5 12 58" xfId="30827"/>
    <cellStyle name="40% - Accent5 12 59" xfId="30828"/>
    <cellStyle name="40% - Accent5 12 6" xfId="30829"/>
    <cellStyle name="40% - Accent5 12 60" xfId="30830"/>
    <cellStyle name="40% - Accent5 12 61" xfId="30831"/>
    <cellStyle name="40% - Accent5 12 62" xfId="30832"/>
    <cellStyle name="40% - Accent5 12 63" xfId="30833"/>
    <cellStyle name="40% - Accent5 12 64" xfId="30834"/>
    <cellStyle name="40% - Accent5 12 65" xfId="30835"/>
    <cellStyle name="40% - Accent5 12 66" xfId="30836"/>
    <cellStyle name="40% - Accent5 12 67" xfId="30837"/>
    <cellStyle name="40% - Accent5 12 68" xfId="30838"/>
    <cellStyle name="40% - Accent5 12 69" xfId="30839"/>
    <cellStyle name="40% - Accent5 12 7" xfId="30840"/>
    <cellStyle name="40% - Accent5 12 70" xfId="30841"/>
    <cellStyle name="40% - Accent5 12 71" xfId="30842"/>
    <cellStyle name="40% - Accent5 12 72" xfId="30843"/>
    <cellStyle name="40% - Accent5 12 73" xfId="30844"/>
    <cellStyle name="40% - Accent5 12 74" xfId="30845"/>
    <cellStyle name="40% - Accent5 12 75" xfId="30846"/>
    <cellStyle name="40% - Accent5 12 76" xfId="30847"/>
    <cellStyle name="40% - Accent5 12 77" xfId="30848"/>
    <cellStyle name="40% - Accent5 12 78" xfId="30849"/>
    <cellStyle name="40% - Accent5 12 79" xfId="30850"/>
    <cellStyle name="40% - Accent5 12 8" xfId="30851"/>
    <cellStyle name="40% - Accent5 12 80" xfId="30852"/>
    <cellStyle name="40% - Accent5 12 81" xfId="30853"/>
    <cellStyle name="40% - Accent5 12 82" xfId="30854"/>
    <cellStyle name="40% - Accent5 12 83" xfId="30855"/>
    <cellStyle name="40% - Accent5 12 84" xfId="30856"/>
    <cellStyle name="40% - Accent5 12 85" xfId="30857"/>
    <cellStyle name="40% - Accent5 12 86" xfId="30858"/>
    <cellStyle name="40% - Accent5 12 87" xfId="30859"/>
    <cellStyle name="40% - Accent5 12 88" xfId="30860"/>
    <cellStyle name="40% - Accent5 12 89" xfId="30861"/>
    <cellStyle name="40% - Accent5 12 9" xfId="30862"/>
    <cellStyle name="40% - Accent5 12 90" xfId="30863"/>
    <cellStyle name="40% - Accent5 12 91" xfId="30864"/>
    <cellStyle name="40% - Accent5 12 92" xfId="30865"/>
    <cellStyle name="40% - Accent5 12 93" xfId="30866"/>
    <cellStyle name="40% - Accent5 12 94" xfId="30867"/>
    <cellStyle name="40% - Accent5 12 95" xfId="30868"/>
    <cellStyle name="40% - Accent5 12 96" xfId="30869"/>
    <cellStyle name="40% - Accent5 12 97" xfId="30870"/>
    <cellStyle name="40% - Accent5 12 98" xfId="30871"/>
    <cellStyle name="40% - Accent5 12 99" xfId="30872"/>
    <cellStyle name="40% - Accent5 120" xfId="30873"/>
    <cellStyle name="40% - Accent5 121" xfId="30874"/>
    <cellStyle name="40% - Accent5 122" xfId="30875"/>
    <cellStyle name="40% - Accent5 123" xfId="30876"/>
    <cellStyle name="40% - Accent5 124" xfId="30877"/>
    <cellStyle name="40% - Accent5 125" xfId="30878"/>
    <cellStyle name="40% - Accent5 126" xfId="30879"/>
    <cellStyle name="40% - Accent5 127" xfId="30880"/>
    <cellStyle name="40% - Accent5 128" xfId="30881"/>
    <cellStyle name="40% - Accent5 129" xfId="30882"/>
    <cellStyle name="40% - Accent5 13" xfId="30883"/>
    <cellStyle name="40% - Accent5 13 10" xfId="30884"/>
    <cellStyle name="40% - Accent5 13 100" xfId="30885"/>
    <cellStyle name="40% - Accent5 13 101" xfId="30886"/>
    <cellStyle name="40% - Accent5 13 102" xfId="30887"/>
    <cellStyle name="40% - Accent5 13 103" xfId="30888"/>
    <cellStyle name="40% - Accent5 13 104" xfId="30889"/>
    <cellStyle name="40% - Accent5 13 105" xfId="30890"/>
    <cellStyle name="40% - Accent5 13 106" xfId="30891"/>
    <cellStyle name="40% - Accent5 13 107" xfId="30892"/>
    <cellStyle name="40% - Accent5 13 108" xfId="30893"/>
    <cellStyle name="40% - Accent5 13 109" xfId="30894"/>
    <cellStyle name="40% - Accent5 13 11" xfId="30895"/>
    <cellStyle name="40% - Accent5 13 110" xfId="30896"/>
    <cellStyle name="40% - Accent5 13 111" xfId="30897"/>
    <cellStyle name="40% - Accent5 13 112" xfId="30898"/>
    <cellStyle name="40% - Accent5 13 113" xfId="30899"/>
    <cellStyle name="40% - Accent5 13 114" xfId="30900"/>
    <cellStyle name="40% - Accent5 13 115" xfId="30901"/>
    <cellStyle name="40% - Accent5 13 12" xfId="30902"/>
    <cellStyle name="40% - Accent5 13 13" xfId="30903"/>
    <cellStyle name="40% - Accent5 13 14" xfId="30904"/>
    <cellStyle name="40% - Accent5 13 15" xfId="30905"/>
    <cellStyle name="40% - Accent5 13 16" xfId="30906"/>
    <cellStyle name="40% - Accent5 13 17" xfId="30907"/>
    <cellStyle name="40% - Accent5 13 18" xfId="30908"/>
    <cellStyle name="40% - Accent5 13 19" xfId="30909"/>
    <cellStyle name="40% - Accent5 13 2" xfId="30910"/>
    <cellStyle name="40% - Accent5 13 20" xfId="30911"/>
    <cellStyle name="40% - Accent5 13 21" xfId="30912"/>
    <cellStyle name="40% - Accent5 13 22" xfId="30913"/>
    <cellStyle name="40% - Accent5 13 23" xfId="30914"/>
    <cellStyle name="40% - Accent5 13 24" xfId="30915"/>
    <cellStyle name="40% - Accent5 13 25" xfId="30916"/>
    <cellStyle name="40% - Accent5 13 26" xfId="30917"/>
    <cellStyle name="40% - Accent5 13 27" xfId="30918"/>
    <cellStyle name="40% - Accent5 13 28" xfId="30919"/>
    <cellStyle name="40% - Accent5 13 29" xfId="30920"/>
    <cellStyle name="40% - Accent5 13 3" xfId="30921"/>
    <cellStyle name="40% - Accent5 13 30" xfId="30922"/>
    <cellStyle name="40% - Accent5 13 31" xfId="30923"/>
    <cellStyle name="40% - Accent5 13 32" xfId="30924"/>
    <cellStyle name="40% - Accent5 13 33" xfId="30925"/>
    <cellStyle name="40% - Accent5 13 34" xfId="30926"/>
    <cellStyle name="40% - Accent5 13 35" xfId="30927"/>
    <cellStyle name="40% - Accent5 13 36" xfId="30928"/>
    <cellStyle name="40% - Accent5 13 37" xfId="30929"/>
    <cellStyle name="40% - Accent5 13 38" xfId="30930"/>
    <cellStyle name="40% - Accent5 13 39" xfId="30931"/>
    <cellStyle name="40% - Accent5 13 4" xfId="30932"/>
    <cellStyle name="40% - Accent5 13 40" xfId="30933"/>
    <cellStyle name="40% - Accent5 13 41" xfId="30934"/>
    <cellStyle name="40% - Accent5 13 42" xfId="30935"/>
    <cellStyle name="40% - Accent5 13 43" xfId="30936"/>
    <cellStyle name="40% - Accent5 13 44" xfId="30937"/>
    <cellStyle name="40% - Accent5 13 45" xfId="30938"/>
    <cellStyle name="40% - Accent5 13 46" xfId="30939"/>
    <cellStyle name="40% - Accent5 13 47" xfId="30940"/>
    <cellStyle name="40% - Accent5 13 48" xfId="30941"/>
    <cellStyle name="40% - Accent5 13 49" xfId="30942"/>
    <cellStyle name="40% - Accent5 13 5" xfId="30943"/>
    <cellStyle name="40% - Accent5 13 50" xfId="30944"/>
    <cellStyle name="40% - Accent5 13 51" xfId="30945"/>
    <cellStyle name="40% - Accent5 13 52" xfId="30946"/>
    <cellStyle name="40% - Accent5 13 53" xfId="30947"/>
    <cellStyle name="40% - Accent5 13 54" xfId="30948"/>
    <cellStyle name="40% - Accent5 13 55" xfId="30949"/>
    <cellStyle name="40% - Accent5 13 56" xfId="30950"/>
    <cellStyle name="40% - Accent5 13 57" xfId="30951"/>
    <cellStyle name="40% - Accent5 13 58" xfId="30952"/>
    <cellStyle name="40% - Accent5 13 59" xfId="30953"/>
    <cellStyle name="40% - Accent5 13 6" xfId="30954"/>
    <cellStyle name="40% - Accent5 13 60" xfId="30955"/>
    <cellStyle name="40% - Accent5 13 61" xfId="30956"/>
    <cellStyle name="40% - Accent5 13 62" xfId="30957"/>
    <cellStyle name="40% - Accent5 13 63" xfId="30958"/>
    <cellStyle name="40% - Accent5 13 64" xfId="30959"/>
    <cellStyle name="40% - Accent5 13 65" xfId="30960"/>
    <cellStyle name="40% - Accent5 13 66" xfId="30961"/>
    <cellStyle name="40% - Accent5 13 67" xfId="30962"/>
    <cellStyle name="40% - Accent5 13 68" xfId="30963"/>
    <cellStyle name="40% - Accent5 13 69" xfId="30964"/>
    <cellStyle name="40% - Accent5 13 7" xfId="30965"/>
    <cellStyle name="40% - Accent5 13 70" xfId="30966"/>
    <cellStyle name="40% - Accent5 13 71" xfId="30967"/>
    <cellStyle name="40% - Accent5 13 72" xfId="30968"/>
    <cellStyle name="40% - Accent5 13 73" xfId="30969"/>
    <cellStyle name="40% - Accent5 13 74" xfId="30970"/>
    <cellStyle name="40% - Accent5 13 75" xfId="30971"/>
    <cellStyle name="40% - Accent5 13 76" xfId="30972"/>
    <cellStyle name="40% - Accent5 13 77" xfId="30973"/>
    <cellStyle name="40% - Accent5 13 78" xfId="30974"/>
    <cellStyle name="40% - Accent5 13 79" xfId="30975"/>
    <cellStyle name="40% - Accent5 13 8" xfId="30976"/>
    <cellStyle name="40% - Accent5 13 80" xfId="30977"/>
    <cellStyle name="40% - Accent5 13 81" xfId="30978"/>
    <cellStyle name="40% - Accent5 13 82" xfId="30979"/>
    <cellStyle name="40% - Accent5 13 83" xfId="30980"/>
    <cellStyle name="40% - Accent5 13 84" xfId="30981"/>
    <cellStyle name="40% - Accent5 13 85" xfId="30982"/>
    <cellStyle name="40% - Accent5 13 86" xfId="30983"/>
    <cellStyle name="40% - Accent5 13 87" xfId="30984"/>
    <cellStyle name="40% - Accent5 13 88" xfId="30985"/>
    <cellStyle name="40% - Accent5 13 89" xfId="30986"/>
    <cellStyle name="40% - Accent5 13 9" xfId="30987"/>
    <cellStyle name="40% - Accent5 13 90" xfId="30988"/>
    <cellStyle name="40% - Accent5 13 91" xfId="30989"/>
    <cellStyle name="40% - Accent5 13 92" xfId="30990"/>
    <cellStyle name="40% - Accent5 13 93" xfId="30991"/>
    <cellStyle name="40% - Accent5 13 94" xfId="30992"/>
    <cellStyle name="40% - Accent5 13 95" xfId="30993"/>
    <cellStyle name="40% - Accent5 13 96" xfId="30994"/>
    <cellStyle name="40% - Accent5 13 97" xfId="30995"/>
    <cellStyle name="40% - Accent5 13 98" xfId="30996"/>
    <cellStyle name="40% - Accent5 13 99" xfId="30997"/>
    <cellStyle name="40% - Accent5 130" xfId="30998"/>
    <cellStyle name="40% - Accent5 131" xfId="30999"/>
    <cellStyle name="40% - Accent5 132" xfId="31000"/>
    <cellStyle name="40% - Accent5 133" xfId="31001"/>
    <cellStyle name="40% - Accent5 134" xfId="31002"/>
    <cellStyle name="40% - Accent5 135" xfId="31003"/>
    <cellStyle name="40% - Accent5 136" xfId="31004"/>
    <cellStyle name="40% - Accent5 137" xfId="31005"/>
    <cellStyle name="40% - Accent5 138" xfId="31006"/>
    <cellStyle name="40% - Accent5 139" xfId="31007"/>
    <cellStyle name="40% - Accent5 14" xfId="31008"/>
    <cellStyle name="40% - Accent5 14 10" xfId="31009"/>
    <cellStyle name="40% - Accent5 14 100" xfId="31010"/>
    <cellStyle name="40% - Accent5 14 101" xfId="31011"/>
    <cellStyle name="40% - Accent5 14 102" xfId="31012"/>
    <cellStyle name="40% - Accent5 14 103" xfId="31013"/>
    <cellStyle name="40% - Accent5 14 104" xfId="31014"/>
    <cellStyle name="40% - Accent5 14 105" xfId="31015"/>
    <cellStyle name="40% - Accent5 14 106" xfId="31016"/>
    <cellStyle name="40% - Accent5 14 107" xfId="31017"/>
    <cellStyle name="40% - Accent5 14 108" xfId="31018"/>
    <cellStyle name="40% - Accent5 14 109" xfId="31019"/>
    <cellStyle name="40% - Accent5 14 11" xfId="31020"/>
    <cellStyle name="40% - Accent5 14 110" xfId="31021"/>
    <cellStyle name="40% - Accent5 14 111" xfId="31022"/>
    <cellStyle name="40% - Accent5 14 112" xfId="31023"/>
    <cellStyle name="40% - Accent5 14 113" xfId="31024"/>
    <cellStyle name="40% - Accent5 14 114" xfId="31025"/>
    <cellStyle name="40% - Accent5 14 115" xfId="31026"/>
    <cellStyle name="40% - Accent5 14 12" xfId="31027"/>
    <cellStyle name="40% - Accent5 14 13" xfId="31028"/>
    <cellStyle name="40% - Accent5 14 14" xfId="31029"/>
    <cellStyle name="40% - Accent5 14 15" xfId="31030"/>
    <cellStyle name="40% - Accent5 14 16" xfId="31031"/>
    <cellStyle name="40% - Accent5 14 17" xfId="31032"/>
    <cellStyle name="40% - Accent5 14 18" xfId="31033"/>
    <cellStyle name="40% - Accent5 14 19" xfId="31034"/>
    <cellStyle name="40% - Accent5 14 2" xfId="31035"/>
    <cellStyle name="40% - Accent5 14 20" xfId="31036"/>
    <cellStyle name="40% - Accent5 14 21" xfId="31037"/>
    <cellStyle name="40% - Accent5 14 22" xfId="31038"/>
    <cellStyle name="40% - Accent5 14 23" xfId="31039"/>
    <cellStyle name="40% - Accent5 14 24" xfId="31040"/>
    <cellStyle name="40% - Accent5 14 25" xfId="31041"/>
    <cellStyle name="40% - Accent5 14 26" xfId="31042"/>
    <cellStyle name="40% - Accent5 14 27" xfId="31043"/>
    <cellStyle name="40% - Accent5 14 28" xfId="31044"/>
    <cellStyle name="40% - Accent5 14 29" xfId="31045"/>
    <cellStyle name="40% - Accent5 14 3" xfId="31046"/>
    <cellStyle name="40% - Accent5 14 30" xfId="31047"/>
    <cellStyle name="40% - Accent5 14 31" xfId="31048"/>
    <cellStyle name="40% - Accent5 14 32" xfId="31049"/>
    <cellStyle name="40% - Accent5 14 33" xfId="31050"/>
    <cellStyle name="40% - Accent5 14 34" xfId="31051"/>
    <cellStyle name="40% - Accent5 14 35" xfId="31052"/>
    <cellStyle name="40% - Accent5 14 36" xfId="31053"/>
    <cellStyle name="40% - Accent5 14 37" xfId="31054"/>
    <cellStyle name="40% - Accent5 14 38" xfId="31055"/>
    <cellStyle name="40% - Accent5 14 39" xfId="31056"/>
    <cellStyle name="40% - Accent5 14 4" xfId="31057"/>
    <cellStyle name="40% - Accent5 14 40" xfId="31058"/>
    <cellStyle name="40% - Accent5 14 41" xfId="31059"/>
    <cellStyle name="40% - Accent5 14 42" xfId="31060"/>
    <cellStyle name="40% - Accent5 14 43" xfId="31061"/>
    <cellStyle name="40% - Accent5 14 44" xfId="31062"/>
    <cellStyle name="40% - Accent5 14 45" xfId="31063"/>
    <cellStyle name="40% - Accent5 14 46" xfId="31064"/>
    <cellStyle name="40% - Accent5 14 47" xfId="31065"/>
    <cellStyle name="40% - Accent5 14 48" xfId="31066"/>
    <cellStyle name="40% - Accent5 14 49" xfId="31067"/>
    <cellStyle name="40% - Accent5 14 5" xfId="31068"/>
    <cellStyle name="40% - Accent5 14 50" xfId="31069"/>
    <cellStyle name="40% - Accent5 14 51" xfId="31070"/>
    <cellStyle name="40% - Accent5 14 52" xfId="31071"/>
    <cellStyle name="40% - Accent5 14 53" xfId="31072"/>
    <cellStyle name="40% - Accent5 14 54" xfId="31073"/>
    <cellStyle name="40% - Accent5 14 55" xfId="31074"/>
    <cellStyle name="40% - Accent5 14 56" xfId="31075"/>
    <cellStyle name="40% - Accent5 14 57" xfId="31076"/>
    <cellStyle name="40% - Accent5 14 58" xfId="31077"/>
    <cellStyle name="40% - Accent5 14 59" xfId="31078"/>
    <cellStyle name="40% - Accent5 14 6" xfId="31079"/>
    <cellStyle name="40% - Accent5 14 60" xfId="31080"/>
    <cellStyle name="40% - Accent5 14 61" xfId="31081"/>
    <cellStyle name="40% - Accent5 14 62" xfId="31082"/>
    <cellStyle name="40% - Accent5 14 63" xfId="31083"/>
    <cellStyle name="40% - Accent5 14 64" xfId="31084"/>
    <cellStyle name="40% - Accent5 14 65" xfId="31085"/>
    <cellStyle name="40% - Accent5 14 66" xfId="31086"/>
    <cellStyle name="40% - Accent5 14 67" xfId="31087"/>
    <cellStyle name="40% - Accent5 14 68" xfId="31088"/>
    <cellStyle name="40% - Accent5 14 69" xfId="31089"/>
    <cellStyle name="40% - Accent5 14 7" xfId="31090"/>
    <cellStyle name="40% - Accent5 14 70" xfId="31091"/>
    <cellStyle name="40% - Accent5 14 71" xfId="31092"/>
    <cellStyle name="40% - Accent5 14 72" xfId="31093"/>
    <cellStyle name="40% - Accent5 14 73" xfId="31094"/>
    <cellStyle name="40% - Accent5 14 74" xfId="31095"/>
    <cellStyle name="40% - Accent5 14 75" xfId="31096"/>
    <cellStyle name="40% - Accent5 14 76" xfId="31097"/>
    <cellStyle name="40% - Accent5 14 77" xfId="31098"/>
    <cellStyle name="40% - Accent5 14 78" xfId="31099"/>
    <cellStyle name="40% - Accent5 14 79" xfId="31100"/>
    <cellStyle name="40% - Accent5 14 8" xfId="31101"/>
    <cellStyle name="40% - Accent5 14 80" xfId="31102"/>
    <cellStyle name="40% - Accent5 14 81" xfId="31103"/>
    <cellStyle name="40% - Accent5 14 82" xfId="31104"/>
    <cellStyle name="40% - Accent5 14 83" xfId="31105"/>
    <cellStyle name="40% - Accent5 14 84" xfId="31106"/>
    <cellStyle name="40% - Accent5 14 85" xfId="31107"/>
    <cellStyle name="40% - Accent5 14 86" xfId="31108"/>
    <cellStyle name="40% - Accent5 14 87" xfId="31109"/>
    <cellStyle name="40% - Accent5 14 88" xfId="31110"/>
    <cellStyle name="40% - Accent5 14 89" xfId="31111"/>
    <cellStyle name="40% - Accent5 14 9" xfId="31112"/>
    <cellStyle name="40% - Accent5 14 90" xfId="31113"/>
    <cellStyle name="40% - Accent5 14 91" xfId="31114"/>
    <cellStyle name="40% - Accent5 14 92" xfId="31115"/>
    <cellStyle name="40% - Accent5 14 93" xfId="31116"/>
    <cellStyle name="40% - Accent5 14 94" xfId="31117"/>
    <cellStyle name="40% - Accent5 14 95" xfId="31118"/>
    <cellStyle name="40% - Accent5 14 96" xfId="31119"/>
    <cellStyle name="40% - Accent5 14 97" xfId="31120"/>
    <cellStyle name="40% - Accent5 14 98" xfId="31121"/>
    <cellStyle name="40% - Accent5 14 99" xfId="31122"/>
    <cellStyle name="40% - Accent5 140" xfId="31123"/>
    <cellStyle name="40% - Accent5 141" xfId="31124"/>
    <cellStyle name="40% - Accent5 142" xfId="31125"/>
    <cellStyle name="40% - Accent5 143" xfId="31126"/>
    <cellStyle name="40% - Accent5 144" xfId="31127"/>
    <cellStyle name="40% - Accent5 145" xfId="31128"/>
    <cellStyle name="40% - Accent5 146" xfId="31129"/>
    <cellStyle name="40% - Accent5 147" xfId="31130"/>
    <cellStyle name="40% - Accent5 148" xfId="31131"/>
    <cellStyle name="40% - Accent5 149" xfId="31132"/>
    <cellStyle name="40% - Accent5 15" xfId="31133"/>
    <cellStyle name="40% - Accent5 15 10" xfId="31134"/>
    <cellStyle name="40% - Accent5 15 100" xfId="31135"/>
    <cellStyle name="40% - Accent5 15 101" xfId="31136"/>
    <cellStyle name="40% - Accent5 15 102" xfId="31137"/>
    <cellStyle name="40% - Accent5 15 103" xfId="31138"/>
    <cellStyle name="40% - Accent5 15 104" xfId="31139"/>
    <cellStyle name="40% - Accent5 15 105" xfId="31140"/>
    <cellStyle name="40% - Accent5 15 106" xfId="31141"/>
    <cellStyle name="40% - Accent5 15 107" xfId="31142"/>
    <cellStyle name="40% - Accent5 15 108" xfId="31143"/>
    <cellStyle name="40% - Accent5 15 109" xfId="31144"/>
    <cellStyle name="40% - Accent5 15 11" xfId="31145"/>
    <cellStyle name="40% - Accent5 15 110" xfId="31146"/>
    <cellStyle name="40% - Accent5 15 111" xfId="31147"/>
    <cellStyle name="40% - Accent5 15 112" xfId="31148"/>
    <cellStyle name="40% - Accent5 15 113" xfId="31149"/>
    <cellStyle name="40% - Accent5 15 114" xfId="31150"/>
    <cellStyle name="40% - Accent5 15 115" xfId="31151"/>
    <cellStyle name="40% - Accent5 15 12" xfId="31152"/>
    <cellStyle name="40% - Accent5 15 13" xfId="31153"/>
    <cellStyle name="40% - Accent5 15 14" xfId="31154"/>
    <cellStyle name="40% - Accent5 15 15" xfId="31155"/>
    <cellStyle name="40% - Accent5 15 16" xfId="31156"/>
    <cellStyle name="40% - Accent5 15 17" xfId="31157"/>
    <cellStyle name="40% - Accent5 15 18" xfId="31158"/>
    <cellStyle name="40% - Accent5 15 19" xfId="31159"/>
    <cellStyle name="40% - Accent5 15 2" xfId="31160"/>
    <cellStyle name="40% - Accent5 15 20" xfId="31161"/>
    <cellStyle name="40% - Accent5 15 21" xfId="31162"/>
    <cellStyle name="40% - Accent5 15 22" xfId="31163"/>
    <cellStyle name="40% - Accent5 15 23" xfId="31164"/>
    <cellStyle name="40% - Accent5 15 24" xfId="31165"/>
    <cellStyle name="40% - Accent5 15 25" xfId="31166"/>
    <cellStyle name="40% - Accent5 15 26" xfId="31167"/>
    <cellStyle name="40% - Accent5 15 27" xfId="31168"/>
    <cellStyle name="40% - Accent5 15 28" xfId="31169"/>
    <cellStyle name="40% - Accent5 15 29" xfId="31170"/>
    <cellStyle name="40% - Accent5 15 3" xfId="31171"/>
    <cellStyle name="40% - Accent5 15 30" xfId="31172"/>
    <cellStyle name="40% - Accent5 15 31" xfId="31173"/>
    <cellStyle name="40% - Accent5 15 32" xfId="31174"/>
    <cellStyle name="40% - Accent5 15 33" xfId="31175"/>
    <cellStyle name="40% - Accent5 15 34" xfId="31176"/>
    <cellStyle name="40% - Accent5 15 35" xfId="31177"/>
    <cellStyle name="40% - Accent5 15 36" xfId="31178"/>
    <cellStyle name="40% - Accent5 15 37" xfId="31179"/>
    <cellStyle name="40% - Accent5 15 38" xfId="31180"/>
    <cellStyle name="40% - Accent5 15 39" xfId="31181"/>
    <cellStyle name="40% - Accent5 15 4" xfId="31182"/>
    <cellStyle name="40% - Accent5 15 40" xfId="31183"/>
    <cellStyle name="40% - Accent5 15 41" xfId="31184"/>
    <cellStyle name="40% - Accent5 15 42" xfId="31185"/>
    <cellStyle name="40% - Accent5 15 43" xfId="31186"/>
    <cellStyle name="40% - Accent5 15 44" xfId="31187"/>
    <cellStyle name="40% - Accent5 15 45" xfId="31188"/>
    <cellStyle name="40% - Accent5 15 46" xfId="31189"/>
    <cellStyle name="40% - Accent5 15 47" xfId="31190"/>
    <cellStyle name="40% - Accent5 15 48" xfId="31191"/>
    <cellStyle name="40% - Accent5 15 49" xfId="31192"/>
    <cellStyle name="40% - Accent5 15 5" xfId="31193"/>
    <cellStyle name="40% - Accent5 15 50" xfId="31194"/>
    <cellStyle name="40% - Accent5 15 51" xfId="31195"/>
    <cellStyle name="40% - Accent5 15 52" xfId="31196"/>
    <cellStyle name="40% - Accent5 15 53" xfId="31197"/>
    <cellStyle name="40% - Accent5 15 54" xfId="31198"/>
    <cellStyle name="40% - Accent5 15 55" xfId="31199"/>
    <cellStyle name="40% - Accent5 15 56" xfId="31200"/>
    <cellStyle name="40% - Accent5 15 57" xfId="31201"/>
    <cellStyle name="40% - Accent5 15 58" xfId="31202"/>
    <cellStyle name="40% - Accent5 15 59" xfId="31203"/>
    <cellStyle name="40% - Accent5 15 6" xfId="31204"/>
    <cellStyle name="40% - Accent5 15 60" xfId="31205"/>
    <cellStyle name="40% - Accent5 15 61" xfId="31206"/>
    <cellStyle name="40% - Accent5 15 62" xfId="31207"/>
    <cellStyle name="40% - Accent5 15 63" xfId="31208"/>
    <cellStyle name="40% - Accent5 15 64" xfId="31209"/>
    <cellStyle name="40% - Accent5 15 65" xfId="31210"/>
    <cellStyle name="40% - Accent5 15 66" xfId="31211"/>
    <cellStyle name="40% - Accent5 15 67" xfId="31212"/>
    <cellStyle name="40% - Accent5 15 68" xfId="31213"/>
    <cellStyle name="40% - Accent5 15 69" xfId="31214"/>
    <cellStyle name="40% - Accent5 15 7" xfId="31215"/>
    <cellStyle name="40% - Accent5 15 70" xfId="31216"/>
    <cellStyle name="40% - Accent5 15 71" xfId="31217"/>
    <cellStyle name="40% - Accent5 15 72" xfId="31218"/>
    <cellStyle name="40% - Accent5 15 73" xfId="31219"/>
    <cellStyle name="40% - Accent5 15 74" xfId="31220"/>
    <cellStyle name="40% - Accent5 15 75" xfId="31221"/>
    <cellStyle name="40% - Accent5 15 76" xfId="31222"/>
    <cellStyle name="40% - Accent5 15 77" xfId="31223"/>
    <cellStyle name="40% - Accent5 15 78" xfId="31224"/>
    <cellStyle name="40% - Accent5 15 79" xfId="31225"/>
    <cellStyle name="40% - Accent5 15 8" xfId="31226"/>
    <cellStyle name="40% - Accent5 15 80" xfId="31227"/>
    <cellStyle name="40% - Accent5 15 81" xfId="31228"/>
    <cellStyle name="40% - Accent5 15 82" xfId="31229"/>
    <cellStyle name="40% - Accent5 15 83" xfId="31230"/>
    <cellStyle name="40% - Accent5 15 84" xfId="31231"/>
    <cellStyle name="40% - Accent5 15 85" xfId="31232"/>
    <cellStyle name="40% - Accent5 15 86" xfId="31233"/>
    <cellStyle name="40% - Accent5 15 87" xfId="31234"/>
    <cellStyle name="40% - Accent5 15 88" xfId="31235"/>
    <cellStyle name="40% - Accent5 15 89" xfId="31236"/>
    <cellStyle name="40% - Accent5 15 9" xfId="31237"/>
    <cellStyle name="40% - Accent5 15 90" xfId="31238"/>
    <cellStyle name="40% - Accent5 15 91" xfId="31239"/>
    <cellStyle name="40% - Accent5 15 92" xfId="31240"/>
    <cellStyle name="40% - Accent5 15 93" xfId="31241"/>
    <cellStyle name="40% - Accent5 15 94" xfId="31242"/>
    <cellStyle name="40% - Accent5 15 95" xfId="31243"/>
    <cellStyle name="40% - Accent5 15 96" xfId="31244"/>
    <cellStyle name="40% - Accent5 15 97" xfId="31245"/>
    <cellStyle name="40% - Accent5 15 98" xfId="31246"/>
    <cellStyle name="40% - Accent5 15 99" xfId="31247"/>
    <cellStyle name="40% - Accent5 150" xfId="31248"/>
    <cellStyle name="40% - Accent5 151" xfId="31249"/>
    <cellStyle name="40% - Accent5 152" xfId="31250"/>
    <cellStyle name="40% - Accent5 153" xfId="31251"/>
    <cellStyle name="40% - Accent5 154" xfId="31252"/>
    <cellStyle name="40% - Accent5 155" xfId="31253"/>
    <cellStyle name="40% - Accent5 156" xfId="31254"/>
    <cellStyle name="40% - Accent5 157" xfId="31255"/>
    <cellStyle name="40% - Accent5 158" xfId="31256"/>
    <cellStyle name="40% - Accent5 159" xfId="31257"/>
    <cellStyle name="40% - Accent5 16" xfId="31258"/>
    <cellStyle name="40% - Accent5 16 10" xfId="31259"/>
    <cellStyle name="40% - Accent5 16 100" xfId="31260"/>
    <cellStyle name="40% - Accent5 16 101" xfId="31261"/>
    <cellStyle name="40% - Accent5 16 102" xfId="31262"/>
    <cellStyle name="40% - Accent5 16 103" xfId="31263"/>
    <cellStyle name="40% - Accent5 16 104" xfId="31264"/>
    <cellStyle name="40% - Accent5 16 105" xfId="31265"/>
    <cellStyle name="40% - Accent5 16 106" xfId="31266"/>
    <cellStyle name="40% - Accent5 16 107" xfId="31267"/>
    <cellStyle name="40% - Accent5 16 108" xfId="31268"/>
    <cellStyle name="40% - Accent5 16 109" xfId="31269"/>
    <cellStyle name="40% - Accent5 16 11" xfId="31270"/>
    <cellStyle name="40% - Accent5 16 110" xfId="31271"/>
    <cellStyle name="40% - Accent5 16 111" xfId="31272"/>
    <cellStyle name="40% - Accent5 16 112" xfId="31273"/>
    <cellStyle name="40% - Accent5 16 113" xfId="31274"/>
    <cellStyle name="40% - Accent5 16 114" xfId="31275"/>
    <cellStyle name="40% - Accent5 16 115" xfId="31276"/>
    <cellStyle name="40% - Accent5 16 12" xfId="31277"/>
    <cellStyle name="40% - Accent5 16 13" xfId="31278"/>
    <cellStyle name="40% - Accent5 16 14" xfId="31279"/>
    <cellStyle name="40% - Accent5 16 15" xfId="31280"/>
    <cellStyle name="40% - Accent5 16 16" xfId="31281"/>
    <cellStyle name="40% - Accent5 16 17" xfId="31282"/>
    <cellStyle name="40% - Accent5 16 18" xfId="31283"/>
    <cellStyle name="40% - Accent5 16 19" xfId="31284"/>
    <cellStyle name="40% - Accent5 16 2" xfId="31285"/>
    <cellStyle name="40% - Accent5 16 20" xfId="31286"/>
    <cellStyle name="40% - Accent5 16 21" xfId="31287"/>
    <cellStyle name="40% - Accent5 16 22" xfId="31288"/>
    <cellStyle name="40% - Accent5 16 23" xfId="31289"/>
    <cellStyle name="40% - Accent5 16 24" xfId="31290"/>
    <cellStyle name="40% - Accent5 16 25" xfId="31291"/>
    <cellStyle name="40% - Accent5 16 26" xfId="31292"/>
    <cellStyle name="40% - Accent5 16 27" xfId="31293"/>
    <cellStyle name="40% - Accent5 16 28" xfId="31294"/>
    <cellStyle name="40% - Accent5 16 29" xfId="31295"/>
    <cellStyle name="40% - Accent5 16 3" xfId="31296"/>
    <cellStyle name="40% - Accent5 16 30" xfId="31297"/>
    <cellStyle name="40% - Accent5 16 31" xfId="31298"/>
    <cellStyle name="40% - Accent5 16 32" xfId="31299"/>
    <cellStyle name="40% - Accent5 16 33" xfId="31300"/>
    <cellStyle name="40% - Accent5 16 34" xfId="31301"/>
    <cellStyle name="40% - Accent5 16 35" xfId="31302"/>
    <cellStyle name="40% - Accent5 16 36" xfId="31303"/>
    <cellStyle name="40% - Accent5 16 37" xfId="31304"/>
    <cellStyle name="40% - Accent5 16 38" xfId="31305"/>
    <cellStyle name="40% - Accent5 16 39" xfId="31306"/>
    <cellStyle name="40% - Accent5 16 4" xfId="31307"/>
    <cellStyle name="40% - Accent5 16 40" xfId="31308"/>
    <cellStyle name="40% - Accent5 16 41" xfId="31309"/>
    <cellStyle name="40% - Accent5 16 42" xfId="31310"/>
    <cellStyle name="40% - Accent5 16 43" xfId="31311"/>
    <cellStyle name="40% - Accent5 16 44" xfId="31312"/>
    <cellStyle name="40% - Accent5 16 45" xfId="31313"/>
    <cellStyle name="40% - Accent5 16 46" xfId="31314"/>
    <cellStyle name="40% - Accent5 16 47" xfId="31315"/>
    <cellStyle name="40% - Accent5 16 48" xfId="31316"/>
    <cellStyle name="40% - Accent5 16 49" xfId="31317"/>
    <cellStyle name="40% - Accent5 16 5" xfId="31318"/>
    <cellStyle name="40% - Accent5 16 50" xfId="31319"/>
    <cellStyle name="40% - Accent5 16 51" xfId="31320"/>
    <cellStyle name="40% - Accent5 16 52" xfId="31321"/>
    <cellStyle name="40% - Accent5 16 53" xfId="31322"/>
    <cellStyle name="40% - Accent5 16 54" xfId="31323"/>
    <cellStyle name="40% - Accent5 16 55" xfId="31324"/>
    <cellStyle name="40% - Accent5 16 56" xfId="31325"/>
    <cellStyle name="40% - Accent5 16 57" xfId="31326"/>
    <cellStyle name="40% - Accent5 16 58" xfId="31327"/>
    <cellStyle name="40% - Accent5 16 59" xfId="31328"/>
    <cellStyle name="40% - Accent5 16 6" xfId="31329"/>
    <cellStyle name="40% - Accent5 16 60" xfId="31330"/>
    <cellStyle name="40% - Accent5 16 61" xfId="31331"/>
    <cellStyle name="40% - Accent5 16 62" xfId="31332"/>
    <cellStyle name="40% - Accent5 16 63" xfId="31333"/>
    <cellStyle name="40% - Accent5 16 64" xfId="31334"/>
    <cellStyle name="40% - Accent5 16 65" xfId="31335"/>
    <cellStyle name="40% - Accent5 16 66" xfId="31336"/>
    <cellStyle name="40% - Accent5 16 67" xfId="31337"/>
    <cellStyle name="40% - Accent5 16 68" xfId="31338"/>
    <cellStyle name="40% - Accent5 16 69" xfId="31339"/>
    <cellStyle name="40% - Accent5 16 7" xfId="31340"/>
    <cellStyle name="40% - Accent5 16 70" xfId="31341"/>
    <cellStyle name="40% - Accent5 16 71" xfId="31342"/>
    <cellStyle name="40% - Accent5 16 72" xfId="31343"/>
    <cellStyle name="40% - Accent5 16 73" xfId="31344"/>
    <cellStyle name="40% - Accent5 16 74" xfId="31345"/>
    <cellStyle name="40% - Accent5 16 75" xfId="31346"/>
    <cellStyle name="40% - Accent5 16 76" xfId="31347"/>
    <cellStyle name="40% - Accent5 16 77" xfId="31348"/>
    <cellStyle name="40% - Accent5 16 78" xfId="31349"/>
    <cellStyle name="40% - Accent5 16 79" xfId="31350"/>
    <cellStyle name="40% - Accent5 16 8" xfId="31351"/>
    <cellStyle name="40% - Accent5 16 80" xfId="31352"/>
    <cellStyle name="40% - Accent5 16 81" xfId="31353"/>
    <cellStyle name="40% - Accent5 16 82" xfId="31354"/>
    <cellStyle name="40% - Accent5 16 83" xfId="31355"/>
    <cellStyle name="40% - Accent5 16 84" xfId="31356"/>
    <cellStyle name="40% - Accent5 16 85" xfId="31357"/>
    <cellStyle name="40% - Accent5 16 86" xfId="31358"/>
    <cellStyle name="40% - Accent5 16 87" xfId="31359"/>
    <cellStyle name="40% - Accent5 16 88" xfId="31360"/>
    <cellStyle name="40% - Accent5 16 89" xfId="31361"/>
    <cellStyle name="40% - Accent5 16 9" xfId="31362"/>
    <cellStyle name="40% - Accent5 16 90" xfId="31363"/>
    <cellStyle name="40% - Accent5 16 91" xfId="31364"/>
    <cellStyle name="40% - Accent5 16 92" xfId="31365"/>
    <cellStyle name="40% - Accent5 16 93" xfId="31366"/>
    <cellStyle name="40% - Accent5 16 94" xfId="31367"/>
    <cellStyle name="40% - Accent5 16 95" xfId="31368"/>
    <cellStyle name="40% - Accent5 16 96" xfId="31369"/>
    <cellStyle name="40% - Accent5 16 97" xfId="31370"/>
    <cellStyle name="40% - Accent5 16 98" xfId="31371"/>
    <cellStyle name="40% - Accent5 16 99" xfId="31372"/>
    <cellStyle name="40% - Accent5 160" xfId="31373"/>
    <cellStyle name="40% - Accent5 161" xfId="31374"/>
    <cellStyle name="40% - Accent5 162" xfId="31375"/>
    <cellStyle name="40% - Accent5 163" xfId="31376"/>
    <cellStyle name="40% - Accent5 164" xfId="31377"/>
    <cellStyle name="40% - Accent5 165" xfId="31378"/>
    <cellStyle name="40% - Accent5 166" xfId="31379"/>
    <cellStyle name="40% - Accent5 167" xfId="31380"/>
    <cellStyle name="40% - Accent5 168" xfId="31381"/>
    <cellStyle name="40% - Accent5 17" xfId="31382"/>
    <cellStyle name="40% - Accent5 17 10" xfId="31383"/>
    <cellStyle name="40% - Accent5 17 100" xfId="31384"/>
    <cellStyle name="40% - Accent5 17 101" xfId="31385"/>
    <cellStyle name="40% - Accent5 17 102" xfId="31386"/>
    <cellStyle name="40% - Accent5 17 103" xfId="31387"/>
    <cellStyle name="40% - Accent5 17 104" xfId="31388"/>
    <cellStyle name="40% - Accent5 17 105" xfId="31389"/>
    <cellStyle name="40% - Accent5 17 106" xfId="31390"/>
    <cellStyle name="40% - Accent5 17 107" xfId="31391"/>
    <cellStyle name="40% - Accent5 17 108" xfId="31392"/>
    <cellStyle name="40% - Accent5 17 109" xfId="31393"/>
    <cellStyle name="40% - Accent5 17 11" xfId="31394"/>
    <cellStyle name="40% - Accent5 17 110" xfId="31395"/>
    <cellStyle name="40% - Accent5 17 111" xfId="31396"/>
    <cellStyle name="40% - Accent5 17 112" xfId="31397"/>
    <cellStyle name="40% - Accent5 17 113" xfId="31398"/>
    <cellStyle name="40% - Accent5 17 114" xfId="31399"/>
    <cellStyle name="40% - Accent5 17 115" xfId="31400"/>
    <cellStyle name="40% - Accent5 17 12" xfId="31401"/>
    <cellStyle name="40% - Accent5 17 13" xfId="31402"/>
    <cellStyle name="40% - Accent5 17 14" xfId="31403"/>
    <cellStyle name="40% - Accent5 17 15" xfId="31404"/>
    <cellStyle name="40% - Accent5 17 16" xfId="31405"/>
    <cellStyle name="40% - Accent5 17 17" xfId="31406"/>
    <cellStyle name="40% - Accent5 17 18" xfId="31407"/>
    <cellStyle name="40% - Accent5 17 19" xfId="31408"/>
    <cellStyle name="40% - Accent5 17 2" xfId="31409"/>
    <cellStyle name="40% - Accent5 17 20" xfId="31410"/>
    <cellStyle name="40% - Accent5 17 21" xfId="31411"/>
    <cellStyle name="40% - Accent5 17 22" xfId="31412"/>
    <cellStyle name="40% - Accent5 17 23" xfId="31413"/>
    <cellStyle name="40% - Accent5 17 24" xfId="31414"/>
    <cellStyle name="40% - Accent5 17 25" xfId="31415"/>
    <cellStyle name="40% - Accent5 17 26" xfId="31416"/>
    <cellStyle name="40% - Accent5 17 27" xfId="31417"/>
    <cellStyle name="40% - Accent5 17 28" xfId="31418"/>
    <cellStyle name="40% - Accent5 17 29" xfId="31419"/>
    <cellStyle name="40% - Accent5 17 3" xfId="31420"/>
    <cellStyle name="40% - Accent5 17 30" xfId="31421"/>
    <cellStyle name="40% - Accent5 17 31" xfId="31422"/>
    <cellStyle name="40% - Accent5 17 32" xfId="31423"/>
    <cellStyle name="40% - Accent5 17 33" xfId="31424"/>
    <cellStyle name="40% - Accent5 17 34" xfId="31425"/>
    <cellStyle name="40% - Accent5 17 35" xfId="31426"/>
    <cellStyle name="40% - Accent5 17 36" xfId="31427"/>
    <cellStyle name="40% - Accent5 17 37" xfId="31428"/>
    <cellStyle name="40% - Accent5 17 38" xfId="31429"/>
    <cellStyle name="40% - Accent5 17 39" xfId="31430"/>
    <cellStyle name="40% - Accent5 17 4" xfId="31431"/>
    <cellStyle name="40% - Accent5 17 40" xfId="31432"/>
    <cellStyle name="40% - Accent5 17 41" xfId="31433"/>
    <cellStyle name="40% - Accent5 17 42" xfId="31434"/>
    <cellStyle name="40% - Accent5 17 43" xfId="31435"/>
    <cellStyle name="40% - Accent5 17 44" xfId="31436"/>
    <cellStyle name="40% - Accent5 17 45" xfId="31437"/>
    <cellStyle name="40% - Accent5 17 46" xfId="31438"/>
    <cellStyle name="40% - Accent5 17 47" xfId="31439"/>
    <cellStyle name="40% - Accent5 17 48" xfId="31440"/>
    <cellStyle name="40% - Accent5 17 49" xfId="31441"/>
    <cellStyle name="40% - Accent5 17 5" xfId="31442"/>
    <cellStyle name="40% - Accent5 17 50" xfId="31443"/>
    <cellStyle name="40% - Accent5 17 51" xfId="31444"/>
    <cellStyle name="40% - Accent5 17 52" xfId="31445"/>
    <cellStyle name="40% - Accent5 17 53" xfId="31446"/>
    <cellStyle name="40% - Accent5 17 54" xfId="31447"/>
    <cellStyle name="40% - Accent5 17 55" xfId="31448"/>
    <cellStyle name="40% - Accent5 17 56" xfId="31449"/>
    <cellStyle name="40% - Accent5 17 57" xfId="31450"/>
    <cellStyle name="40% - Accent5 17 58" xfId="31451"/>
    <cellStyle name="40% - Accent5 17 59" xfId="31452"/>
    <cellStyle name="40% - Accent5 17 6" xfId="31453"/>
    <cellStyle name="40% - Accent5 17 60" xfId="31454"/>
    <cellStyle name="40% - Accent5 17 61" xfId="31455"/>
    <cellStyle name="40% - Accent5 17 62" xfId="31456"/>
    <cellStyle name="40% - Accent5 17 63" xfId="31457"/>
    <cellStyle name="40% - Accent5 17 64" xfId="31458"/>
    <cellStyle name="40% - Accent5 17 65" xfId="31459"/>
    <cellStyle name="40% - Accent5 17 66" xfId="31460"/>
    <cellStyle name="40% - Accent5 17 67" xfId="31461"/>
    <cellStyle name="40% - Accent5 17 68" xfId="31462"/>
    <cellStyle name="40% - Accent5 17 69" xfId="31463"/>
    <cellStyle name="40% - Accent5 17 7" xfId="31464"/>
    <cellStyle name="40% - Accent5 17 70" xfId="31465"/>
    <cellStyle name="40% - Accent5 17 71" xfId="31466"/>
    <cellStyle name="40% - Accent5 17 72" xfId="31467"/>
    <cellStyle name="40% - Accent5 17 73" xfId="31468"/>
    <cellStyle name="40% - Accent5 17 74" xfId="31469"/>
    <cellStyle name="40% - Accent5 17 75" xfId="31470"/>
    <cellStyle name="40% - Accent5 17 76" xfId="31471"/>
    <cellStyle name="40% - Accent5 17 77" xfId="31472"/>
    <cellStyle name="40% - Accent5 17 78" xfId="31473"/>
    <cellStyle name="40% - Accent5 17 79" xfId="31474"/>
    <cellStyle name="40% - Accent5 17 8" xfId="31475"/>
    <cellStyle name="40% - Accent5 17 80" xfId="31476"/>
    <cellStyle name="40% - Accent5 17 81" xfId="31477"/>
    <cellStyle name="40% - Accent5 17 82" xfId="31478"/>
    <cellStyle name="40% - Accent5 17 83" xfId="31479"/>
    <cellStyle name="40% - Accent5 17 84" xfId="31480"/>
    <cellStyle name="40% - Accent5 17 85" xfId="31481"/>
    <cellStyle name="40% - Accent5 17 86" xfId="31482"/>
    <cellStyle name="40% - Accent5 17 87" xfId="31483"/>
    <cellStyle name="40% - Accent5 17 88" xfId="31484"/>
    <cellStyle name="40% - Accent5 17 89" xfId="31485"/>
    <cellStyle name="40% - Accent5 17 9" xfId="31486"/>
    <cellStyle name="40% - Accent5 17 90" xfId="31487"/>
    <cellStyle name="40% - Accent5 17 91" xfId="31488"/>
    <cellStyle name="40% - Accent5 17 92" xfId="31489"/>
    <cellStyle name="40% - Accent5 17 93" xfId="31490"/>
    <cellStyle name="40% - Accent5 17 94" xfId="31491"/>
    <cellStyle name="40% - Accent5 17 95" xfId="31492"/>
    <cellStyle name="40% - Accent5 17 96" xfId="31493"/>
    <cellStyle name="40% - Accent5 17 97" xfId="31494"/>
    <cellStyle name="40% - Accent5 17 98" xfId="31495"/>
    <cellStyle name="40% - Accent5 17 99" xfId="31496"/>
    <cellStyle name="40% - Accent5 18" xfId="31497"/>
    <cellStyle name="40% - Accent5 18 10" xfId="31498"/>
    <cellStyle name="40% - Accent5 18 100" xfId="31499"/>
    <cellStyle name="40% - Accent5 18 101" xfId="31500"/>
    <cellStyle name="40% - Accent5 18 102" xfId="31501"/>
    <cellStyle name="40% - Accent5 18 103" xfId="31502"/>
    <cellStyle name="40% - Accent5 18 104" xfId="31503"/>
    <cellStyle name="40% - Accent5 18 105" xfId="31504"/>
    <cellStyle name="40% - Accent5 18 106" xfId="31505"/>
    <cellStyle name="40% - Accent5 18 107" xfId="31506"/>
    <cellStyle name="40% - Accent5 18 108" xfId="31507"/>
    <cellStyle name="40% - Accent5 18 109" xfId="31508"/>
    <cellStyle name="40% - Accent5 18 11" xfId="31509"/>
    <cellStyle name="40% - Accent5 18 110" xfId="31510"/>
    <cellStyle name="40% - Accent5 18 111" xfId="31511"/>
    <cellStyle name="40% - Accent5 18 112" xfId="31512"/>
    <cellStyle name="40% - Accent5 18 113" xfId="31513"/>
    <cellStyle name="40% - Accent5 18 114" xfId="31514"/>
    <cellStyle name="40% - Accent5 18 115" xfId="31515"/>
    <cellStyle name="40% - Accent5 18 12" xfId="31516"/>
    <cellStyle name="40% - Accent5 18 13" xfId="31517"/>
    <cellStyle name="40% - Accent5 18 14" xfId="31518"/>
    <cellStyle name="40% - Accent5 18 15" xfId="31519"/>
    <cellStyle name="40% - Accent5 18 16" xfId="31520"/>
    <cellStyle name="40% - Accent5 18 17" xfId="31521"/>
    <cellStyle name="40% - Accent5 18 18" xfId="31522"/>
    <cellStyle name="40% - Accent5 18 19" xfId="31523"/>
    <cellStyle name="40% - Accent5 18 2" xfId="31524"/>
    <cellStyle name="40% - Accent5 18 20" xfId="31525"/>
    <cellStyle name="40% - Accent5 18 21" xfId="31526"/>
    <cellStyle name="40% - Accent5 18 22" xfId="31527"/>
    <cellStyle name="40% - Accent5 18 23" xfId="31528"/>
    <cellStyle name="40% - Accent5 18 24" xfId="31529"/>
    <cellStyle name="40% - Accent5 18 25" xfId="31530"/>
    <cellStyle name="40% - Accent5 18 26" xfId="31531"/>
    <cellStyle name="40% - Accent5 18 27" xfId="31532"/>
    <cellStyle name="40% - Accent5 18 28" xfId="31533"/>
    <cellStyle name="40% - Accent5 18 29" xfId="31534"/>
    <cellStyle name="40% - Accent5 18 3" xfId="31535"/>
    <cellStyle name="40% - Accent5 18 30" xfId="31536"/>
    <cellStyle name="40% - Accent5 18 31" xfId="31537"/>
    <cellStyle name="40% - Accent5 18 32" xfId="31538"/>
    <cellStyle name="40% - Accent5 18 33" xfId="31539"/>
    <cellStyle name="40% - Accent5 18 34" xfId="31540"/>
    <cellStyle name="40% - Accent5 18 35" xfId="31541"/>
    <cellStyle name="40% - Accent5 18 36" xfId="31542"/>
    <cellStyle name="40% - Accent5 18 37" xfId="31543"/>
    <cellStyle name="40% - Accent5 18 38" xfId="31544"/>
    <cellStyle name="40% - Accent5 18 39" xfId="31545"/>
    <cellStyle name="40% - Accent5 18 4" xfId="31546"/>
    <cellStyle name="40% - Accent5 18 40" xfId="31547"/>
    <cellStyle name="40% - Accent5 18 41" xfId="31548"/>
    <cellStyle name="40% - Accent5 18 42" xfId="31549"/>
    <cellStyle name="40% - Accent5 18 43" xfId="31550"/>
    <cellStyle name="40% - Accent5 18 44" xfId="31551"/>
    <cellStyle name="40% - Accent5 18 45" xfId="31552"/>
    <cellStyle name="40% - Accent5 18 46" xfId="31553"/>
    <cellStyle name="40% - Accent5 18 47" xfId="31554"/>
    <cellStyle name="40% - Accent5 18 48" xfId="31555"/>
    <cellStyle name="40% - Accent5 18 49" xfId="31556"/>
    <cellStyle name="40% - Accent5 18 5" xfId="31557"/>
    <cellStyle name="40% - Accent5 18 50" xfId="31558"/>
    <cellStyle name="40% - Accent5 18 51" xfId="31559"/>
    <cellStyle name="40% - Accent5 18 52" xfId="31560"/>
    <cellStyle name="40% - Accent5 18 53" xfId="31561"/>
    <cellStyle name="40% - Accent5 18 54" xfId="31562"/>
    <cellStyle name="40% - Accent5 18 55" xfId="31563"/>
    <cellStyle name="40% - Accent5 18 56" xfId="31564"/>
    <cellStyle name="40% - Accent5 18 57" xfId="31565"/>
    <cellStyle name="40% - Accent5 18 58" xfId="31566"/>
    <cellStyle name="40% - Accent5 18 59" xfId="31567"/>
    <cellStyle name="40% - Accent5 18 6" xfId="31568"/>
    <cellStyle name="40% - Accent5 18 60" xfId="31569"/>
    <cellStyle name="40% - Accent5 18 61" xfId="31570"/>
    <cellStyle name="40% - Accent5 18 62" xfId="31571"/>
    <cellStyle name="40% - Accent5 18 63" xfId="31572"/>
    <cellStyle name="40% - Accent5 18 64" xfId="31573"/>
    <cellStyle name="40% - Accent5 18 65" xfId="31574"/>
    <cellStyle name="40% - Accent5 18 66" xfId="31575"/>
    <cellStyle name="40% - Accent5 18 67" xfId="31576"/>
    <cellStyle name="40% - Accent5 18 68" xfId="31577"/>
    <cellStyle name="40% - Accent5 18 69" xfId="31578"/>
    <cellStyle name="40% - Accent5 18 7" xfId="31579"/>
    <cellStyle name="40% - Accent5 18 70" xfId="31580"/>
    <cellStyle name="40% - Accent5 18 71" xfId="31581"/>
    <cellStyle name="40% - Accent5 18 72" xfId="31582"/>
    <cellStyle name="40% - Accent5 18 73" xfId="31583"/>
    <cellStyle name="40% - Accent5 18 74" xfId="31584"/>
    <cellStyle name="40% - Accent5 18 75" xfId="31585"/>
    <cellStyle name="40% - Accent5 18 76" xfId="31586"/>
    <cellStyle name="40% - Accent5 18 77" xfId="31587"/>
    <cellStyle name="40% - Accent5 18 78" xfId="31588"/>
    <cellStyle name="40% - Accent5 18 79" xfId="31589"/>
    <cellStyle name="40% - Accent5 18 8" xfId="31590"/>
    <cellStyle name="40% - Accent5 18 80" xfId="31591"/>
    <cellStyle name="40% - Accent5 18 81" xfId="31592"/>
    <cellStyle name="40% - Accent5 18 82" xfId="31593"/>
    <cellStyle name="40% - Accent5 18 83" xfId="31594"/>
    <cellStyle name="40% - Accent5 18 84" xfId="31595"/>
    <cellStyle name="40% - Accent5 18 85" xfId="31596"/>
    <cellStyle name="40% - Accent5 18 86" xfId="31597"/>
    <cellStyle name="40% - Accent5 18 87" xfId="31598"/>
    <cellStyle name="40% - Accent5 18 88" xfId="31599"/>
    <cellStyle name="40% - Accent5 18 89" xfId="31600"/>
    <cellStyle name="40% - Accent5 18 9" xfId="31601"/>
    <cellStyle name="40% - Accent5 18 90" xfId="31602"/>
    <cellStyle name="40% - Accent5 18 91" xfId="31603"/>
    <cellStyle name="40% - Accent5 18 92" xfId="31604"/>
    <cellStyle name="40% - Accent5 18 93" xfId="31605"/>
    <cellStyle name="40% - Accent5 18 94" xfId="31606"/>
    <cellStyle name="40% - Accent5 18 95" xfId="31607"/>
    <cellStyle name="40% - Accent5 18 96" xfId="31608"/>
    <cellStyle name="40% - Accent5 18 97" xfId="31609"/>
    <cellStyle name="40% - Accent5 18 98" xfId="31610"/>
    <cellStyle name="40% - Accent5 18 99" xfId="31611"/>
    <cellStyle name="40% - Accent5 19" xfId="31612"/>
    <cellStyle name="40% - Accent5 19 10" xfId="31613"/>
    <cellStyle name="40% - Accent5 19 100" xfId="31614"/>
    <cellStyle name="40% - Accent5 19 101" xfId="31615"/>
    <cellStyle name="40% - Accent5 19 102" xfId="31616"/>
    <cellStyle name="40% - Accent5 19 103" xfId="31617"/>
    <cellStyle name="40% - Accent5 19 104" xfId="31618"/>
    <cellStyle name="40% - Accent5 19 105" xfId="31619"/>
    <cellStyle name="40% - Accent5 19 106" xfId="31620"/>
    <cellStyle name="40% - Accent5 19 107" xfId="31621"/>
    <cellStyle name="40% - Accent5 19 108" xfId="31622"/>
    <cellStyle name="40% - Accent5 19 109" xfId="31623"/>
    <cellStyle name="40% - Accent5 19 11" xfId="31624"/>
    <cellStyle name="40% - Accent5 19 110" xfId="31625"/>
    <cellStyle name="40% - Accent5 19 111" xfId="31626"/>
    <cellStyle name="40% - Accent5 19 112" xfId="31627"/>
    <cellStyle name="40% - Accent5 19 113" xfId="31628"/>
    <cellStyle name="40% - Accent5 19 114" xfId="31629"/>
    <cellStyle name="40% - Accent5 19 115" xfId="31630"/>
    <cellStyle name="40% - Accent5 19 12" xfId="31631"/>
    <cellStyle name="40% - Accent5 19 13" xfId="31632"/>
    <cellStyle name="40% - Accent5 19 14" xfId="31633"/>
    <cellStyle name="40% - Accent5 19 15" xfId="31634"/>
    <cellStyle name="40% - Accent5 19 16" xfId="31635"/>
    <cellStyle name="40% - Accent5 19 17" xfId="31636"/>
    <cellStyle name="40% - Accent5 19 18" xfId="31637"/>
    <cellStyle name="40% - Accent5 19 19" xfId="31638"/>
    <cellStyle name="40% - Accent5 19 2" xfId="31639"/>
    <cellStyle name="40% - Accent5 19 20" xfId="31640"/>
    <cellStyle name="40% - Accent5 19 21" xfId="31641"/>
    <cellStyle name="40% - Accent5 19 22" xfId="31642"/>
    <cellStyle name="40% - Accent5 19 23" xfId="31643"/>
    <cellStyle name="40% - Accent5 19 24" xfId="31644"/>
    <cellStyle name="40% - Accent5 19 25" xfId="31645"/>
    <cellStyle name="40% - Accent5 19 26" xfId="31646"/>
    <cellStyle name="40% - Accent5 19 27" xfId="31647"/>
    <cellStyle name="40% - Accent5 19 28" xfId="31648"/>
    <cellStyle name="40% - Accent5 19 29" xfId="31649"/>
    <cellStyle name="40% - Accent5 19 3" xfId="31650"/>
    <cellStyle name="40% - Accent5 19 30" xfId="31651"/>
    <cellStyle name="40% - Accent5 19 31" xfId="31652"/>
    <cellStyle name="40% - Accent5 19 32" xfId="31653"/>
    <cellStyle name="40% - Accent5 19 33" xfId="31654"/>
    <cellStyle name="40% - Accent5 19 34" xfId="31655"/>
    <cellStyle name="40% - Accent5 19 35" xfId="31656"/>
    <cellStyle name="40% - Accent5 19 36" xfId="31657"/>
    <cellStyle name="40% - Accent5 19 37" xfId="31658"/>
    <cellStyle name="40% - Accent5 19 38" xfId="31659"/>
    <cellStyle name="40% - Accent5 19 39" xfId="31660"/>
    <cellStyle name="40% - Accent5 19 4" xfId="31661"/>
    <cellStyle name="40% - Accent5 19 40" xfId="31662"/>
    <cellStyle name="40% - Accent5 19 41" xfId="31663"/>
    <cellStyle name="40% - Accent5 19 42" xfId="31664"/>
    <cellStyle name="40% - Accent5 19 43" xfId="31665"/>
    <cellStyle name="40% - Accent5 19 44" xfId="31666"/>
    <cellStyle name="40% - Accent5 19 45" xfId="31667"/>
    <cellStyle name="40% - Accent5 19 46" xfId="31668"/>
    <cellStyle name="40% - Accent5 19 47" xfId="31669"/>
    <cellStyle name="40% - Accent5 19 48" xfId="31670"/>
    <cellStyle name="40% - Accent5 19 49" xfId="31671"/>
    <cellStyle name="40% - Accent5 19 5" xfId="31672"/>
    <cellStyle name="40% - Accent5 19 50" xfId="31673"/>
    <cellStyle name="40% - Accent5 19 51" xfId="31674"/>
    <cellStyle name="40% - Accent5 19 52" xfId="31675"/>
    <cellStyle name="40% - Accent5 19 53" xfId="31676"/>
    <cellStyle name="40% - Accent5 19 54" xfId="31677"/>
    <cellStyle name="40% - Accent5 19 55" xfId="31678"/>
    <cellStyle name="40% - Accent5 19 56" xfId="31679"/>
    <cellStyle name="40% - Accent5 19 57" xfId="31680"/>
    <cellStyle name="40% - Accent5 19 58" xfId="31681"/>
    <cellStyle name="40% - Accent5 19 59" xfId="31682"/>
    <cellStyle name="40% - Accent5 19 6" xfId="31683"/>
    <cellStyle name="40% - Accent5 19 60" xfId="31684"/>
    <cellStyle name="40% - Accent5 19 61" xfId="31685"/>
    <cellStyle name="40% - Accent5 19 62" xfId="31686"/>
    <cellStyle name="40% - Accent5 19 63" xfId="31687"/>
    <cellStyle name="40% - Accent5 19 64" xfId="31688"/>
    <cellStyle name="40% - Accent5 19 65" xfId="31689"/>
    <cellStyle name="40% - Accent5 19 66" xfId="31690"/>
    <cellStyle name="40% - Accent5 19 67" xfId="31691"/>
    <cellStyle name="40% - Accent5 19 68" xfId="31692"/>
    <cellStyle name="40% - Accent5 19 69" xfId="31693"/>
    <cellStyle name="40% - Accent5 19 7" xfId="31694"/>
    <cellStyle name="40% - Accent5 19 70" xfId="31695"/>
    <cellStyle name="40% - Accent5 19 71" xfId="31696"/>
    <cellStyle name="40% - Accent5 19 72" xfId="31697"/>
    <cellStyle name="40% - Accent5 19 73" xfId="31698"/>
    <cellStyle name="40% - Accent5 19 74" xfId="31699"/>
    <cellStyle name="40% - Accent5 19 75" xfId="31700"/>
    <cellStyle name="40% - Accent5 19 76" xfId="31701"/>
    <cellStyle name="40% - Accent5 19 77" xfId="31702"/>
    <cellStyle name="40% - Accent5 19 78" xfId="31703"/>
    <cellStyle name="40% - Accent5 19 79" xfId="31704"/>
    <cellStyle name="40% - Accent5 19 8" xfId="31705"/>
    <cellStyle name="40% - Accent5 19 80" xfId="31706"/>
    <cellStyle name="40% - Accent5 19 81" xfId="31707"/>
    <cellStyle name="40% - Accent5 19 82" xfId="31708"/>
    <cellStyle name="40% - Accent5 19 83" xfId="31709"/>
    <cellStyle name="40% - Accent5 19 84" xfId="31710"/>
    <cellStyle name="40% - Accent5 19 85" xfId="31711"/>
    <cellStyle name="40% - Accent5 19 86" xfId="31712"/>
    <cellStyle name="40% - Accent5 19 87" xfId="31713"/>
    <cellStyle name="40% - Accent5 19 88" xfId="31714"/>
    <cellStyle name="40% - Accent5 19 89" xfId="31715"/>
    <cellStyle name="40% - Accent5 19 9" xfId="31716"/>
    <cellStyle name="40% - Accent5 19 90" xfId="31717"/>
    <cellStyle name="40% - Accent5 19 91" xfId="31718"/>
    <cellStyle name="40% - Accent5 19 92" xfId="31719"/>
    <cellStyle name="40% - Accent5 19 93" xfId="31720"/>
    <cellStyle name="40% - Accent5 19 94" xfId="31721"/>
    <cellStyle name="40% - Accent5 19 95" xfId="31722"/>
    <cellStyle name="40% - Accent5 19 96" xfId="31723"/>
    <cellStyle name="40% - Accent5 19 97" xfId="31724"/>
    <cellStyle name="40% - Accent5 19 98" xfId="31725"/>
    <cellStyle name="40% - Accent5 19 99" xfId="31726"/>
    <cellStyle name="40% - Accent5 2" xfId="115"/>
    <cellStyle name="40% - Accent5 2 10" xfId="31727"/>
    <cellStyle name="40% - Accent5 2 100" xfId="31728"/>
    <cellStyle name="40% - Accent5 2 101" xfId="31729"/>
    <cellStyle name="40% - Accent5 2 102" xfId="31730"/>
    <cellStyle name="40% - Accent5 2 103" xfId="31731"/>
    <cellStyle name="40% - Accent5 2 104" xfId="31732"/>
    <cellStyle name="40% - Accent5 2 105" xfId="31733"/>
    <cellStyle name="40% - Accent5 2 106" xfId="31734"/>
    <cellStyle name="40% - Accent5 2 107" xfId="31735"/>
    <cellStyle name="40% - Accent5 2 108" xfId="31736"/>
    <cellStyle name="40% - Accent5 2 109" xfId="31737"/>
    <cellStyle name="40% - Accent5 2 11" xfId="31738"/>
    <cellStyle name="40% - Accent5 2 110" xfId="31739"/>
    <cellStyle name="40% - Accent5 2 111" xfId="31740"/>
    <cellStyle name="40% - Accent5 2 112" xfId="31741"/>
    <cellStyle name="40% - Accent5 2 113" xfId="31742"/>
    <cellStyle name="40% - Accent5 2 114" xfId="31743"/>
    <cellStyle name="40% - Accent5 2 115" xfId="31744"/>
    <cellStyle name="40% - Accent5 2 116" xfId="31745"/>
    <cellStyle name="40% - Accent5 2 117" xfId="31746"/>
    <cellStyle name="40% - Accent5 2 118" xfId="31747"/>
    <cellStyle name="40% - Accent5 2 12" xfId="31748"/>
    <cellStyle name="40% - Accent5 2 13" xfId="31749"/>
    <cellStyle name="40% - Accent5 2 14" xfId="31750"/>
    <cellStyle name="40% - Accent5 2 15" xfId="31751"/>
    <cellStyle name="40% - Accent5 2 16" xfId="31752"/>
    <cellStyle name="40% - Accent5 2 17" xfId="31753"/>
    <cellStyle name="40% - Accent5 2 18" xfId="31754"/>
    <cellStyle name="40% - Accent5 2 19" xfId="31755"/>
    <cellStyle name="40% - Accent5 2 2" xfId="31756"/>
    <cellStyle name="40% - Accent5 2 2 10" xfId="31757"/>
    <cellStyle name="40% - Accent5 2 2 100" xfId="31758"/>
    <cellStyle name="40% - Accent5 2 2 101" xfId="31759"/>
    <cellStyle name="40% - Accent5 2 2 102" xfId="31760"/>
    <cellStyle name="40% - Accent5 2 2 103" xfId="31761"/>
    <cellStyle name="40% - Accent5 2 2 104" xfId="31762"/>
    <cellStyle name="40% - Accent5 2 2 105" xfId="31763"/>
    <cellStyle name="40% - Accent5 2 2 106" xfId="31764"/>
    <cellStyle name="40% - Accent5 2 2 107" xfId="31765"/>
    <cellStyle name="40% - Accent5 2 2 108" xfId="31766"/>
    <cellStyle name="40% - Accent5 2 2 109" xfId="31767"/>
    <cellStyle name="40% - Accent5 2 2 11" xfId="31768"/>
    <cellStyle name="40% - Accent5 2 2 110" xfId="31769"/>
    <cellStyle name="40% - Accent5 2 2 111" xfId="31770"/>
    <cellStyle name="40% - Accent5 2 2 112" xfId="31771"/>
    <cellStyle name="40% - Accent5 2 2 113" xfId="31772"/>
    <cellStyle name="40% - Accent5 2 2 114" xfId="31773"/>
    <cellStyle name="40% - Accent5 2 2 115" xfId="31774"/>
    <cellStyle name="40% - Accent5 2 2 12" xfId="31775"/>
    <cellStyle name="40% - Accent5 2 2 13" xfId="31776"/>
    <cellStyle name="40% - Accent5 2 2 14" xfId="31777"/>
    <cellStyle name="40% - Accent5 2 2 15" xfId="31778"/>
    <cellStyle name="40% - Accent5 2 2 16" xfId="31779"/>
    <cellStyle name="40% - Accent5 2 2 17" xfId="31780"/>
    <cellStyle name="40% - Accent5 2 2 18" xfId="31781"/>
    <cellStyle name="40% - Accent5 2 2 19" xfId="31782"/>
    <cellStyle name="40% - Accent5 2 2 2" xfId="31783"/>
    <cellStyle name="40% - Accent5 2 2 20" xfId="31784"/>
    <cellStyle name="40% - Accent5 2 2 21" xfId="31785"/>
    <cellStyle name="40% - Accent5 2 2 22" xfId="31786"/>
    <cellStyle name="40% - Accent5 2 2 23" xfId="31787"/>
    <cellStyle name="40% - Accent5 2 2 24" xfId="31788"/>
    <cellStyle name="40% - Accent5 2 2 25" xfId="31789"/>
    <cellStyle name="40% - Accent5 2 2 26" xfId="31790"/>
    <cellStyle name="40% - Accent5 2 2 27" xfId="31791"/>
    <cellStyle name="40% - Accent5 2 2 28" xfId="31792"/>
    <cellStyle name="40% - Accent5 2 2 29" xfId="31793"/>
    <cellStyle name="40% - Accent5 2 2 3" xfId="31794"/>
    <cellStyle name="40% - Accent5 2 2 30" xfId="31795"/>
    <cellStyle name="40% - Accent5 2 2 31" xfId="31796"/>
    <cellStyle name="40% - Accent5 2 2 32" xfId="31797"/>
    <cellStyle name="40% - Accent5 2 2 33" xfId="31798"/>
    <cellStyle name="40% - Accent5 2 2 34" xfId="31799"/>
    <cellStyle name="40% - Accent5 2 2 35" xfId="31800"/>
    <cellStyle name="40% - Accent5 2 2 36" xfId="31801"/>
    <cellStyle name="40% - Accent5 2 2 37" xfId="31802"/>
    <cellStyle name="40% - Accent5 2 2 38" xfId="31803"/>
    <cellStyle name="40% - Accent5 2 2 39" xfId="31804"/>
    <cellStyle name="40% - Accent5 2 2 4" xfId="31805"/>
    <cellStyle name="40% - Accent5 2 2 40" xfId="31806"/>
    <cellStyle name="40% - Accent5 2 2 41" xfId="31807"/>
    <cellStyle name="40% - Accent5 2 2 42" xfId="31808"/>
    <cellStyle name="40% - Accent5 2 2 43" xfId="31809"/>
    <cellStyle name="40% - Accent5 2 2 44" xfId="31810"/>
    <cellStyle name="40% - Accent5 2 2 45" xfId="31811"/>
    <cellStyle name="40% - Accent5 2 2 46" xfId="31812"/>
    <cellStyle name="40% - Accent5 2 2 47" xfId="31813"/>
    <cellStyle name="40% - Accent5 2 2 48" xfId="31814"/>
    <cellStyle name="40% - Accent5 2 2 49" xfId="31815"/>
    <cellStyle name="40% - Accent5 2 2 5" xfId="31816"/>
    <cellStyle name="40% - Accent5 2 2 50" xfId="31817"/>
    <cellStyle name="40% - Accent5 2 2 51" xfId="31818"/>
    <cellStyle name="40% - Accent5 2 2 52" xfId="31819"/>
    <cellStyle name="40% - Accent5 2 2 53" xfId="31820"/>
    <cellStyle name="40% - Accent5 2 2 54" xfId="31821"/>
    <cellStyle name="40% - Accent5 2 2 55" xfId="31822"/>
    <cellStyle name="40% - Accent5 2 2 56" xfId="31823"/>
    <cellStyle name="40% - Accent5 2 2 57" xfId="31824"/>
    <cellStyle name="40% - Accent5 2 2 58" xfId="31825"/>
    <cellStyle name="40% - Accent5 2 2 59" xfId="31826"/>
    <cellStyle name="40% - Accent5 2 2 6" xfId="31827"/>
    <cellStyle name="40% - Accent5 2 2 60" xfId="31828"/>
    <cellStyle name="40% - Accent5 2 2 61" xfId="31829"/>
    <cellStyle name="40% - Accent5 2 2 62" xfId="31830"/>
    <cellStyle name="40% - Accent5 2 2 63" xfId="31831"/>
    <cellStyle name="40% - Accent5 2 2 64" xfId="31832"/>
    <cellStyle name="40% - Accent5 2 2 65" xfId="31833"/>
    <cellStyle name="40% - Accent5 2 2 66" xfId="31834"/>
    <cellStyle name="40% - Accent5 2 2 67" xfId="31835"/>
    <cellStyle name="40% - Accent5 2 2 68" xfId="31836"/>
    <cellStyle name="40% - Accent5 2 2 69" xfId="31837"/>
    <cellStyle name="40% - Accent5 2 2 7" xfId="31838"/>
    <cellStyle name="40% - Accent5 2 2 70" xfId="31839"/>
    <cellStyle name="40% - Accent5 2 2 71" xfId="31840"/>
    <cellStyle name="40% - Accent5 2 2 72" xfId="31841"/>
    <cellStyle name="40% - Accent5 2 2 73" xfId="31842"/>
    <cellStyle name="40% - Accent5 2 2 74" xfId="31843"/>
    <cellStyle name="40% - Accent5 2 2 75" xfId="31844"/>
    <cellStyle name="40% - Accent5 2 2 76" xfId="31845"/>
    <cellStyle name="40% - Accent5 2 2 77" xfId="31846"/>
    <cellStyle name="40% - Accent5 2 2 78" xfId="31847"/>
    <cellStyle name="40% - Accent5 2 2 79" xfId="31848"/>
    <cellStyle name="40% - Accent5 2 2 8" xfId="31849"/>
    <cellStyle name="40% - Accent5 2 2 80" xfId="31850"/>
    <cellStyle name="40% - Accent5 2 2 81" xfId="31851"/>
    <cellStyle name="40% - Accent5 2 2 82" xfId="31852"/>
    <cellStyle name="40% - Accent5 2 2 83" xfId="31853"/>
    <cellStyle name="40% - Accent5 2 2 84" xfId="31854"/>
    <cellStyle name="40% - Accent5 2 2 85" xfId="31855"/>
    <cellStyle name="40% - Accent5 2 2 86" xfId="31856"/>
    <cellStyle name="40% - Accent5 2 2 87" xfId="31857"/>
    <cellStyle name="40% - Accent5 2 2 88" xfId="31858"/>
    <cellStyle name="40% - Accent5 2 2 89" xfId="31859"/>
    <cellStyle name="40% - Accent5 2 2 9" xfId="31860"/>
    <cellStyle name="40% - Accent5 2 2 90" xfId="31861"/>
    <cellStyle name="40% - Accent5 2 2 91" xfId="31862"/>
    <cellStyle name="40% - Accent5 2 2 92" xfId="31863"/>
    <cellStyle name="40% - Accent5 2 2 93" xfId="31864"/>
    <cellStyle name="40% - Accent5 2 2 94" xfId="31865"/>
    <cellStyle name="40% - Accent5 2 2 95" xfId="31866"/>
    <cellStyle name="40% - Accent5 2 2 96" xfId="31867"/>
    <cellStyle name="40% - Accent5 2 2 97" xfId="31868"/>
    <cellStyle name="40% - Accent5 2 2 98" xfId="31869"/>
    <cellStyle name="40% - Accent5 2 2 99" xfId="31870"/>
    <cellStyle name="40% - Accent5 2 20" xfId="31871"/>
    <cellStyle name="40% - Accent5 2 21" xfId="31872"/>
    <cellStyle name="40% - Accent5 2 22" xfId="31873"/>
    <cellStyle name="40% - Accent5 2 23" xfId="31874"/>
    <cellStyle name="40% - Accent5 2 24" xfId="31875"/>
    <cellStyle name="40% - Accent5 2 25" xfId="31876"/>
    <cellStyle name="40% - Accent5 2 26" xfId="31877"/>
    <cellStyle name="40% - Accent5 2 27" xfId="31878"/>
    <cellStyle name="40% - Accent5 2 28" xfId="31879"/>
    <cellStyle name="40% - Accent5 2 29" xfId="31880"/>
    <cellStyle name="40% - Accent5 2 3" xfId="31881"/>
    <cellStyle name="40% - Accent5 2 3 10" xfId="31882"/>
    <cellStyle name="40% - Accent5 2 3 100" xfId="31883"/>
    <cellStyle name="40% - Accent5 2 3 101" xfId="31884"/>
    <cellStyle name="40% - Accent5 2 3 102" xfId="31885"/>
    <cellStyle name="40% - Accent5 2 3 103" xfId="31886"/>
    <cellStyle name="40% - Accent5 2 3 104" xfId="31887"/>
    <cellStyle name="40% - Accent5 2 3 105" xfId="31888"/>
    <cellStyle name="40% - Accent5 2 3 106" xfId="31889"/>
    <cellStyle name="40% - Accent5 2 3 107" xfId="31890"/>
    <cellStyle name="40% - Accent5 2 3 108" xfId="31891"/>
    <cellStyle name="40% - Accent5 2 3 109" xfId="31892"/>
    <cellStyle name="40% - Accent5 2 3 11" xfId="31893"/>
    <cellStyle name="40% - Accent5 2 3 110" xfId="31894"/>
    <cellStyle name="40% - Accent5 2 3 111" xfId="31895"/>
    <cellStyle name="40% - Accent5 2 3 112" xfId="31896"/>
    <cellStyle name="40% - Accent5 2 3 113" xfId="31897"/>
    <cellStyle name="40% - Accent5 2 3 114" xfId="31898"/>
    <cellStyle name="40% - Accent5 2 3 115" xfId="31899"/>
    <cellStyle name="40% - Accent5 2 3 12" xfId="31900"/>
    <cellStyle name="40% - Accent5 2 3 13" xfId="31901"/>
    <cellStyle name="40% - Accent5 2 3 14" xfId="31902"/>
    <cellStyle name="40% - Accent5 2 3 15" xfId="31903"/>
    <cellStyle name="40% - Accent5 2 3 16" xfId="31904"/>
    <cellStyle name="40% - Accent5 2 3 17" xfId="31905"/>
    <cellStyle name="40% - Accent5 2 3 18" xfId="31906"/>
    <cellStyle name="40% - Accent5 2 3 19" xfId="31907"/>
    <cellStyle name="40% - Accent5 2 3 2" xfId="31908"/>
    <cellStyle name="40% - Accent5 2 3 20" xfId="31909"/>
    <cellStyle name="40% - Accent5 2 3 21" xfId="31910"/>
    <cellStyle name="40% - Accent5 2 3 22" xfId="31911"/>
    <cellStyle name="40% - Accent5 2 3 23" xfId="31912"/>
    <cellStyle name="40% - Accent5 2 3 24" xfId="31913"/>
    <cellStyle name="40% - Accent5 2 3 25" xfId="31914"/>
    <cellStyle name="40% - Accent5 2 3 26" xfId="31915"/>
    <cellStyle name="40% - Accent5 2 3 27" xfId="31916"/>
    <cellStyle name="40% - Accent5 2 3 28" xfId="31917"/>
    <cellStyle name="40% - Accent5 2 3 29" xfId="31918"/>
    <cellStyle name="40% - Accent5 2 3 3" xfId="31919"/>
    <cellStyle name="40% - Accent5 2 3 30" xfId="31920"/>
    <cellStyle name="40% - Accent5 2 3 31" xfId="31921"/>
    <cellStyle name="40% - Accent5 2 3 32" xfId="31922"/>
    <cellStyle name="40% - Accent5 2 3 33" xfId="31923"/>
    <cellStyle name="40% - Accent5 2 3 34" xfId="31924"/>
    <cellStyle name="40% - Accent5 2 3 35" xfId="31925"/>
    <cellStyle name="40% - Accent5 2 3 36" xfId="31926"/>
    <cellStyle name="40% - Accent5 2 3 37" xfId="31927"/>
    <cellStyle name="40% - Accent5 2 3 38" xfId="31928"/>
    <cellStyle name="40% - Accent5 2 3 39" xfId="31929"/>
    <cellStyle name="40% - Accent5 2 3 4" xfId="31930"/>
    <cellStyle name="40% - Accent5 2 3 40" xfId="31931"/>
    <cellStyle name="40% - Accent5 2 3 41" xfId="31932"/>
    <cellStyle name="40% - Accent5 2 3 42" xfId="31933"/>
    <cellStyle name="40% - Accent5 2 3 43" xfId="31934"/>
    <cellStyle name="40% - Accent5 2 3 44" xfId="31935"/>
    <cellStyle name="40% - Accent5 2 3 45" xfId="31936"/>
    <cellStyle name="40% - Accent5 2 3 46" xfId="31937"/>
    <cellStyle name="40% - Accent5 2 3 47" xfId="31938"/>
    <cellStyle name="40% - Accent5 2 3 48" xfId="31939"/>
    <cellStyle name="40% - Accent5 2 3 49" xfId="31940"/>
    <cellStyle name="40% - Accent5 2 3 5" xfId="31941"/>
    <cellStyle name="40% - Accent5 2 3 50" xfId="31942"/>
    <cellStyle name="40% - Accent5 2 3 51" xfId="31943"/>
    <cellStyle name="40% - Accent5 2 3 52" xfId="31944"/>
    <cellStyle name="40% - Accent5 2 3 53" xfId="31945"/>
    <cellStyle name="40% - Accent5 2 3 54" xfId="31946"/>
    <cellStyle name="40% - Accent5 2 3 55" xfId="31947"/>
    <cellStyle name="40% - Accent5 2 3 56" xfId="31948"/>
    <cellStyle name="40% - Accent5 2 3 57" xfId="31949"/>
    <cellStyle name="40% - Accent5 2 3 58" xfId="31950"/>
    <cellStyle name="40% - Accent5 2 3 59" xfId="31951"/>
    <cellStyle name="40% - Accent5 2 3 6" xfId="31952"/>
    <cellStyle name="40% - Accent5 2 3 60" xfId="31953"/>
    <cellStyle name="40% - Accent5 2 3 61" xfId="31954"/>
    <cellStyle name="40% - Accent5 2 3 62" xfId="31955"/>
    <cellStyle name="40% - Accent5 2 3 63" xfId="31956"/>
    <cellStyle name="40% - Accent5 2 3 64" xfId="31957"/>
    <cellStyle name="40% - Accent5 2 3 65" xfId="31958"/>
    <cellStyle name="40% - Accent5 2 3 66" xfId="31959"/>
    <cellStyle name="40% - Accent5 2 3 67" xfId="31960"/>
    <cellStyle name="40% - Accent5 2 3 68" xfId="31961"/>
    <cellStyle name="40% - Accent5 2 3 69" xfId="31962"/>
    <cellStyle name="40% - Accent5 2 3 7" xfId="31963"/>
    <cellStyle name="40% - Accent5 2 3 70" xfId="31964"/>
    <cellStyle name="40% - Accent5 2 3 71" xfId="31965"/>
    <cellStyle name="40% - Accent5 2 3 72" xfId="31966"/>
    <cellStyle name="40% - Accent5 2 3 73" xfId="31967"/>
    <cellStyle name="40% - Accent5 2 3 74" xfId="31968"/>
    <cellStyle name="40% - Accent5 2 3 75" xfId="31969"/>
    <cellStyle name="40% - Accent5 2 3 76" xfId="31970"/>
    <cellStyle name="40% - Accent5 2 3 77" xfId="31971"/>
    <cellStyle name="40% - Accent5 2 3 78" xfId="31972"/>
    <cellStyle name="40% - Accent5 2 3 79" xfId="31973"/>
    <cellStyle name="40% - Accent5 2 3 8" xfId="31974"/>
    <cellStyle name="40% - Accent5 2 3 80" xfId="31975"/>
    <cellStyle name="40% - Accent5 2 3 81" xfId="31976"/>
    <cellStyle name="40% - Accent5 2 3 82" xfId="31977"/>
    <cellStyle name="40% - Accent5 2 3 83" xfId="31978"/>
    <cellStyle name="40% - Accent5 2 3 84" xfId="31979"/>
    <cellStyle name="40% - Accent5 2 3 85" xfId="31980"/>
    <cellStyle name="40% - Accent5 2 3 86" xfId="31981"/>
    <cellStyle name="40% - Accent5 2 3 87" xfId="31982"/>
    <cellStyle name="40% - Accent5 2 3 88" xfId="31983"/>
    <cellStyle name="40% - Accent5 2 3 89" xfId="31984"/>
    <cellStyle name="40% - Accent5 2 3 9" xfId="31985"/>
    <cellStyle name="40% - Accent5 2 3 90" xfId="31986"/>
    <cellStyle name="40% - Accent5 2 3 91" xfId="31987"/>
    <cellStyle name="40% - Accent5 2 3 92" xfId="31988"/>
    <cellStyle name="40% - Accent5 2 3 93" xfId="31989"/>
    <cellStyle name="40% - Accent5 2 3 94" xfId="31990"/>
    <cellStyle name="40% - Accent5 2 3 95" xfId="31991"/>
    <cellStyle name="40% - Accent5 2 3 96" xfId="31992"/>
    <cellStyle name="40% - Accent5 2 3 97" xfId="31993"/>
    <cellStyle name="40% - Accent5 2 3 98" xfId="31994"/>
    <cellStyle name="40% - Accent5 2 3 99" xfId="31995"/>
    <cellStyle name="40% - Accent5 2 30" xfId="31996"/>
    <cellStyle name="40% - Accent5 2 31" xfId="31997"/>
    <cellStyle name="40% - Accent5 2 32" xfId="31998"/>
    <cellStyle name="40% - Accent5 2 33" xfId="31999"/>
    <cellStyle name="40% - Accent5 2 34" xfId="32000"/>
    <cellStyle name="40% - Accent5 2 35" xfId="32001"/>
    <cellStyle name="40% - Accent5 2 36" xfId="32002"/>
    <cellStyle name="40% - Accent5 2 37" xfId="32003"/>
    <cellStyle name="40% - Accent5 2 38" xfId="32004"/>
    <cellStyle name="40% - Accent5 2 39" xfId="32005"/>
    <cellStyle name="40% - Accent5 2 4" xfId="32006"/>
    <cellStyle name="40% - Accent5 2 4 10" xfId="32007"/>
    <cellStyle name="40% - Accent5 2 4 100" xfId="32008"/>
    <cellStyle name="40% - Accent5 2 4 101" xfId="32009"/>
    <cellStyle name="40% - Accent5 2 4 102" xfId="32010"/>
    <cellStyle name="40% - Accent5 2 4 103" xfId="32011"/>
    <cellStyle name="40% - Accent5 2 4 104" xfId="32012"/>
    <cellStyle name="40% - Accent5 2 4 105" xfId="32013"/>
    <cellStyle name="40% - Accent5 2 4 106" xfId="32014"/>
    <cellStyle name="40% - Accent5 2 4 107" xfId="32015"/>
    <cellStyle name="40% - Accent5 2 4 108" xfId="32016"/>
    <cellStyle name="40% - Accent5 2 4 109" xfId="32017"/>
    <cellStyle name="40% - Accent5 2 4 11" xfId="32018"/>
    <cellStyle name="40% - Accent5 2 4 110" xfId="32019"/>
    <cellStyle name="40% - Accent5 2 4 111" xfId="32020"/>
    <cellStyle name="40% - Accent5 2 4 112" xfId="32021"/>
    <cellStyle name="40% - Accent5 2 4 113" xfId="32022"/>
    <cellStyle name="40% - Accent5 2 4 114" xfId="32023"/>
    <cellStyle name="40% - Accent5 2 4 115" xfId="32024"/>
    <cellStyle name="40% - Accent5 2 4 12" xfId="32025"/>
    <cellStyle name="40% - Accent5 2 4 13" xfId="32026"/>
    <cellStyle name="40% - Accent5 2 4 14" xfId="32027"/>
    <cellStyle name="40% - Accent5 2 4 15" xfId="32028"/>
    <cellStyle name="40% - Accent5 2 4 16" xfId="32029"/>
    <cellStyle name="40% - Accent5 2 4 17" xfId="32030"/>
    <cellStyle name="40% - Accent5 2 4 18" xfId="32031"/>
    <cellStyle name="40% - Accent5 2 4 19" xfId="32032"/>
    <cellStyle name="40% - Accent5 2 4 2" xfId="32033"/>
    <cellStyle name="40% - Accent5 2 4 20" xfId="32034"/>
    <cellStyle name="40% - Accent5 2 4 21" xfId="32035"/>
    <cellStyle name="40% - Accent5 2 4 22" xfId="32036"/>
    <cellStyle name="40% - Accent5 2 4 23" xfId="32037"/>
    <cellStyle name="40% - Accent5 2 4 24" xfId="32038"/>
    <cellStyle name="40% - Accent5 2 4 25" xfId="32039"/>
    <cellStyle name="40% - Accent5 2 4 26" xfId="32040"/>
    <cellStyle name="40% - Accent5 2 4 27" xfId="32041"/>
    <cellStyle name="40% - Accent5 2 4 28" xfId="32042"/>
    <cellStyle name="40% - Accent5 2 4 29" xfId="32043"/>
    <cellStyle name="40% - Accent5 2 4 3" xfId="32044"/>
    <cellStyle name="40% - Accent5 2 4 30" xfId="32045"/>
    <cellStyle name="40% - Accent5 2 4 31" xfId="32046"/>
    <cellStyle name="40% - Accent5 2 4 32" xfId="32047"/>
    <cellStyle name="40% - Accent5 2 4 33" xfId="32048"/>
    <cellStyle name="40% - Accent5 2 4 34" xfId="32049"/>
    <cellStyle name="40% - Accent5 2 4 35" xfId="32050"/>
    <cellStyle name="40% - Accent5 2 4 36" xfId="32051"/>
    <cellStyle name="40% - Accent5 2 4 37" xfId="32052"/>
    <cellStyle name="40% - Accent5 2 4 38" xfId="32053"/>
    <cellStyle name="40% - Accent5 2 4 39" xfId="32054"/>
    <cellStyle name="40% - Accent5 2 4 4" xfId="32055"/>
    <cellStyle name="40% - Accent5 2 4 40" xfId="32056"/>
    <cellStyle name="40% - Accent5 2 4 41" xfId="32057"/>
    <cellStyle name="40% - Accent5 2 4 42" xfId="32058"/>
    <cellStyle name="40% - Accent5 2 4 43" xfId="32059"/>
    <cellStyle name="40% - Accent5 2 4 44" xfId="32060"/>
    <cellStyle name="40% - Accent5 2 4 45" xfId="32061"/>
    <cellStyle name="40% - Accent5 2 4 46" xfId="32062"/>
    <cellStyle name="40% - Accent5 2 4 47" xfId="32063"/>
    <cellStyle name="40% - Accent5 2 4 48" xfId="32064"/>
    <cellStyle name="40% - Accent5 2 4 49" xfId="32065"/>
    <cellStyle name="40% - Accent5 2 4 5" xfId="32066"/>
    <cellStyle name="40% - Accent5 2 4 50" xfId="32067"/>
    <cellStyle name="40% - Accent5 2 4 51" xfId="32068"/>
    <cellStyle name="40% - Accent5 2 4 52" xfId="32069"/>
    <cellStyle name="40% - Accent5 2 4 53" xfId="32070"/>
    <cellStyle name="40% - Accent5 2 4 54" xfId="32071"/>
    <cellStyle name="40% - Accent5 2 4 55" xfId="32072"/>
    <cellStyle name="40% - Accent5 2 4 56" xfId="32073"/>
    <cellStyle name="40% - Accent5 2 4 57" xfId="32074"/>
    <cellStyle name="40% - Accent5 2 4 58" xfId="32075"/>
    <cellStyle name="40% - Accent5 2 4 59" xfId="32076"/>
    <cellStyle name="40% - Accent5 2 4 6" xfId="32077"/>
    <cellStyle name="40% - Accent5 2 4 60" xfId="32078"/>
    <cellStyle name="40% - Accent5 2 4 61" xfId="32079"/>
    <cellStyle name="40% - Accent5 2 4 62" xfId="32080"/>
    <cellStyle name="40% - Accent5 2 4 63" xfId="32081"/>
    <cellStyle name="40% - Accent5 2 4 64" xfId="32082"/>
    <cellStyle name="40% - Accent5 2 4 65" xfId="32083"/>
    <cellStyle name="40% - Accent5 2 4 66" xfId="32084"/>
    <cellStyle name="40% - Accent5 2 4 67" xfId="32085"/>
    <cellStyle name="40% - Accent5 2 4 68" xfId="32086"/>
    <cellStyle name="40% - Accent5 2 4 69" xfId="32087"/>
    <cellStyle name="40% - Accent5 2 4 7" xfId="32088"/>
    <cellStyle name="40% - Accent5 2 4 70" xfId="32089"/>
    <cellStyle name="40% - Accent5 2 4 71" xfId="32090"/>
    <cellStyle name="40% - Accent5 2 4 72" xfId="32091"/>
    <cellStyle name="40% - Accent5 2 4 73" xfId="32092"/>
    <cellStyle name="40% - Accent5 2 4 74" xfId="32093"/>
    <cellStyle name="40% - Accent5 2 4 75" xfId="32094"/>
    <cellStyle name="40% - Accent5 2 4 76" xfId="32095"/>
    <cellStyle name="40% - Accent5 2 4 77" xfId="32096"/>
    <cellStyle name="40% - Accent5 2 4 78" xfId="32097"/>
    <cellStyle name="40% - Accent5 2 4 79" xfId="32098"/>
    <cellStyle name="40% - Accent5 2 4 8" xfId="32099"/>
    <cellStyle name="40% - Accent5 2 4 80" xfId="32100"/>
    <cellStyle name="40% - Accent5 2 4 81" xfId="32101"/>
    <cellStyle name="40% - Accent5 2 4 82" xfId="32102"/>
    <cellStyle name="40% - Accent5 2 4 83" xfId="32103"/>
    <cellStyle name="40% - Accent5 2 4 84" xfId="32104"/>
    <cellStyle name="40% - Accent5 2 4 85" xfId="32105"/>
    <cellStyle name="40% - Accent5 2 4 86" xfId="32106"/>
    <cellStyle name="40% - Accent5 2 4 87" xfId="32107"/>
    <cellStyle name="40% - Accent5 2 4 88" xfId="32108"/>
    <cellStyle name="40% - Accent5 2 4 89" xfId="32109"/>
    <cellStyle name="40% - Accent5 2 4 9" xfId="32110"/>
    <cellStyle name="40% - Accent5 2 4 90" xfId="32111"/>
    <cellStyle name="40% - Accent5 2 4 91" xfId="32112"/>
    <cellStyle name="40% - Accent5 2 4 92" xfId="32113"/>
    <cellStyle name="40% - Accent5 2 4 93" xfId="32114"/>
    <cellStyle name="40% - Accent5 2 4 94" xfId="32115"/>
    <cellStyle name="40% - Accent5 2 4 95" xfId="32116"/>
    <cellStyle name="40% - Accent5 2 4 96" xfId="32117"/>
    <cellStyle name="40% - Accent5 2 4 97" xfId="32118"/>
    <cellStyle name="40% - Accent5 2 4 98" xfId="32119"/>
    <cellStyle name="40% - Accent5 2 4 99" xfId="32120"/>
    <cellStyle name="40% - Accent5 2 40" xfId="32121"/>
    <cellStyle name="40% - Accent5 2 41" xfId="32122"/>
    <cellStyle name="40% - Accent5 2 42" xfId="32123"/>
    <cellStyle name="40% - Accent5 2 43" xfId="32124"/>
    <cellStyle name="40% - Accent5 2 44" xfId="32125"/>
    <cellStyle name="40% - Accent5 2 45" xfId="32126"/>
    <cellStyle name="40% - Accent5 2 46" xfId="32127"/>
    <cellStyle name="40% - Accent5 2 47" xfId="32128"/>
    <cellStyle name="40% - Accent5 2 48" xfId="32129"/>
    <cellStyle name="40% - Accent5 2 49" xfId="32130"/>
    <cellStyle name="40% - Accent5 2 5" xfId="32131"/>
    <cellStyle name="40% - Accent5 2 50" xfId="32132"/>
    <cellStyle name="40% - Accent5 2 51" xfId="32133"/>
    <cellStyle name="40% - Accent5 2 52" xfId="32134"/>
    <cellStyle name="40% - Accent5 2 53" xfId="32135"/>
    <cellStyle name="40% - Accent5 2 54" xfId="32136"/>
    <cellStyle name="40% - Accent5 2 55" xfId="32137"/>
    <cellStyle name="40% - Accent5 2 56" xfId="32138"/>
    <cellStyle name="40% - Accent5 2 57" xfId="32139"/>
    <cellStyle name="40% - Accent5 2 58" xfId="32140"/>
    <cellStyle name="40% - Accent5 2 59" xfId="32141"/>
    <cellStyle name="40% - Accent5 2 6" xfId="32142"/>
    <cellStyle name="40% - Accent5 2 60" xfId="32143"/>
    <cellStyle name="40% - Accent5 2 61" xfId="32144"/>
    <cellStyle name="40% - Accent5 2 62" xfId="32145"/>
    <cellStyle name="40% - Accent5 2 63" xfId="32146"/>
    <cellStyle name="40% - Accent5 2 64" xfId="32147"/>
    <cellStyle name="40% - Accent5 2 65" xfId="32148"/>
    <cellStyle name="40% - Accent5 2 66" xfId="32149"/>
    <cellStyle name="40% - Accent5 2 67" xfId="32150"/>
    <cellStyle name="40% - Accent5 2 68" xfId="32151"/>
    <cellStyle name="40% - Accent5 2 69" xfId="32152"/>
    <cellStyle name="40% - Accent5 2 7" xfId="32153"/>
    <cellStyle name="40% - Accent5 2 70" xfId="32154"/>
    <cellStyle name="40% - Accent5 2 71" xfId="32155"/>
    <cellStyle name="40% - Accent5 2 72" xfId="32156"/>
    <cellStyle name="40% - Accent5 2 73" xfId="32157"/>
    <cellStyle name="40% - Accent5 2 74" xfId="32158"/>
    <cellStyle name="40% - Accent5 2 75" xfId="32159"/>
    <cellStyle name="40% - Accent5 2 76" xfId="32160"/>
    <cellStyle name="40% - Accent5 2 77" xfId="32161"/>
    <cellStyle name="40% - Accent5 2 78" xfId="32162"/>
    <cellStyle name="40% - Accent5 2 79" xfId="32163"/>
    <cellStyle name="40% - Accent5 2 8" xfId="32164"/>
    <cellStyle name="40% - Accent5 2 80" xfId="32165"/>
    <cellStyle name="40% - Accent5 2 81" xfId="32166"/>
    <cellStyle name="40% - Accent5 2 82" xfId="32167"/>
    <cellStyle name="40% - Accent5 2 83" xfId="32168"/>
    <cellStyle name="40% - Accent5 2 84" xfId="32169"/>
    <cellStyle name="40% - Accent5 2 85" xfId="32170"/>
    <cellStyle name="40% - Accent5 2 86" xfId="32171"/>
    <cellStyle name="40% - Accent5 2 87" xfId="32172"/>
    <cellStyle name="40% - Accent5 2 88" xfId="32173"/>
    <cellStyle name="40% - Accent5 2 89" xfId="32174"/>
    <cellStyle name="40% - Accent5 2 9" xfId="32175"/>
    <cellStyle name="40% - Accent5 2 90" xfId="32176"/>
    <cellStyle name="40% - Accent5 2 91" xfId="32177"/>
    <cellStyle name="40% - Accent5 2 92" xfId="32178"/>
    <cellStyle name="40% - Accent5 2 93" xfId="32179"/>
    <cellStyle name="40% - Accent5 2 94" xfId="32180"/>
    <cellStyle name="40% - Accent5 2 95" xfId="32181"/>
    <cellStyle name="40% - Accent5 2 96" xfId="32182"/>
    <cellStyle name="40% - Accent5 2 97" xfId="32183"/>
    <cellStyle name="40% - Accent5 2 98" xfId="32184"/>
    <cellStyle name="40% - Accent5 2 99" xfId="32185"/>
    <cellStyle name="40% - Accent5 20" xfId="32186"/>
    <cellStyle name="40% - Accent5 20 10" xfId="32187"/>
    <cellStyle name="40% - Accent5 20 100" xfId="32188"/>
    <cellStyle name="40% - Accent5 20 101" xfId="32189"/>
    <cellStyle name="40% - Accent5 20 102" xfId="32190"/>
    <cellStyle name="40% - Accent5 20 103" xfId="32191"/>
    <cellStyle name="40% - Accent5 20 104" xfId="32192"/>
    <cellStyle name="40% - Accent5 20 105" xfId="32193"/>
    <cellStyle name="40% - Accent5 20 106" xfId="32194"/>
    <cellStyle name="40% - Accent5 20 107" xfId="32195"/>
    <cellStyle name="40% - Accent5 20 108" xfId="32196"/>
    <cellStyle name="40% - Accent5 20 109" xfId="32197"/>
    <cellStyle name="40% - Accent5 20 11" xfId="32198"/>
    <cellStyle name="40% - Accent5 20 110" xfId="32199"/>
    <cellStyle name="40% - Accent5 20 111" xfId="32200"/>
    <cellStyle name="40% - Accent5 20 112" xfId="32201"/>
    <cellStyle name="40% - Accent5 20 113" xfId="32202"/>
    <cellStyle name="40% - Accent5 20 114" xfId="32203"/>
    <cellStyle name="40% - Accent5 20 115" xfId="32204"/>
    <cellStyle name="40% - Accent5 20 12" xfId="32205"/>
    <cellStyle name="40% - Accent5 20 13" xfId="32206"/>
    <cellStyle name="40% - Accent5 20 14" xfId="32207"/>
    <cellStyle name="40% - Accent5 20 15" xfId="32208"/>
    <cellStyle name="40% - Accent5 20 16" xfId="32209"/>
    <cellStyle name="40% - Accent5 20 17" xfId="32210"/>
    <cellStyle name="40% - Accent5 20 18" xfId="32211"/>
    <cellStyle name="40% - Accent5 20 19" xfId="32212"/>
    <cellStyle name="40% - Accent5 20 2" xfId="32213"/>
    <cellStyle name="40% - Accent5 20 20" xfId="32214"/>
    <cellStyle name="40% - Accent5 20 21" xfId="32215"/>
    <cellStyle name="40% - Accent5 20 22" xfId="32216"/>
    <cellStyle name="40% - Accent5 20 23" xfId="32217"/>
    <cellStyle name="40% - Accent5 20 24" xfId="32218"/>
    <cellStyle name="40% - Accent5 20 25" xfId="32219"/>
    <cellStyle name="40% - Accent5 20 26" xfId="32220"/>
    <cellStyle name="40% - Accent5 20 27" xfId="32221"/>
    <cellStyle name="40% - Accent5 20 28" xfId="32222"/>
    <cellStyle name="40% - Accent5 20 29" xfId="32223"/>
    <cellStyle name="40% - Accent5 20 3" xfId="32224"/>
    <cellStyle name="40% - Accent5 20 30" xfId="32225"/>
    <cellStyle name="40% - Accent5 20 31" xfId="32226"/>
    <cellStyle name="40% - Accent5 20 32" xfId="32227"/>
    <cellStyle name="40% - Accent5 20 33" xfId="32228"/>
    <cellStyle name="40% - Accent5 20 34" xfId="32229"/>
    <cellStyle name="40% - Accent5 20 35" xfId="32230"/>
    <cellStyle name="40% - Accent5 20 36" xfId="32231"/>
    <cellStyle name="40% - Accent5 20 37" xfId="32232"/>
    <cellStyle name="40% - Accent5 20 38" xfId="32233"/>
    <cellStyle name="40% - Accent5 20 39" xfId="32234"/>
    <cellStyle name="40% - Accent5 20 4" xfId="32235"/>
    <cellStyle name="40% - Accent5 20 40" xfId="32236"/>
    <cellStyle name="40% - Accent5 20 41" xfId="32237"/>
    <cellStyle name="40% - Accent5 20 42" xfId="32238"/>
    <cellStyle name="40% - Accent5 20 43" xfId="32239"/>
    <cellStyle name="40% - Accent5 20 44" xfId="32240"/>
    <cellStyle name="40% - Accent5 20 45" xfId="32241"/>
    <cellStyle name="40% - Accent5 20 46" xfId="32242"/>
    <cellStyle name="40% - Accent5 20 47" xfId="32243"/>
    <cellStyle name="40% - Accent5 20 48" xfId="32244"/>
    <cellStyle name="40% - Accent5 20 49" xfId="32245"/>
    <cellStyle name="40% - Accent5 20 5" xfId="32246"/>
    <cellStyle name="40% - Accent5 20 50" xfId="32247"/>
    <cellStyle name="40% - Accent5 20 51" xfId="32248"/>
    <cellStyle name="40% - Accent5 20 52" xfId="32249"/>
    <cellStyle name="40% - Accent5 20 53" xfId="32250"/>
    <cellStyle name="40% - Accent5 20 54" xfId="32251"/>
    <cellStyle name="40% - Accent5 20 55" xfId="32252"/>
    <cellStyle name="40% - Accent5 20 56" xfId="32253"/>
    <cellStyle name="40% - Accent5 20 57" xfId="32254"/>
    <cellStyle name="40% - Accent5 20 58" xfId="32255"/>
    <cellStyle name="40% - Accent5 20 59" xfId="32256"/>
    <cellStyle name="40% - Accent5 20 6" xfId="32257"/>
    <cellStyle name="40% - Accent5 20 60" xfId="32258"/>
    <cellStyle name="40% - Accent5 20 61" xfId="32259"/>
    <cellStyle name="40% - Accent5 20 62" xfId="32260"/>
    <cellStyle name="40% - Accent5 20 63" xfId="32261"/>
    <cellStyle name="40% - Accent5 20 64" xfId="32262"/>
    <cellStyle name="40% - Accent5 20 65" xfId="32263"/>
    <cellStyle name="40% - Accent5 20 66" xfId="32264"/>
    <cellStyle name="40% - Accent5 20 67" xfId="32265"/>
    <cellStyle name="40% - Accent5 20 68" xfId="32266"/>
    <cellStyle name="40% - Accent5 20 69" xfId="32267"/>
    <cellStyle name="40% - Accent5 20 7" xfId="32268"/>
    <cellStyle name="40% - Accent5 20 70" xfId="32269"/>
    <cellStyle name="40% - Accent5 20 71" xfId="32270"/>
    <cellStyle name="40% - Accent5 20 72" xfId="32271"/>
    <cellStyle name="40% - Accent5 20 73" xfId="32272"/>
    <cellStyle name="40% - Accent5 20 74" xfId="32273"/>
    <cellStyle name="40% - Accent5 20 75" xfId="32274"/>
    <cellStyle name="40% - Accent5 20 76" xfId="32275"/>
    <cellStyle name="40% - Accent5 20 77" xfId="32276"/>
    <cellStyle name="40% - Accent5 20 78" xfId="32277"/>
    <cellStyle name="40% - Accent5 20 79" xfId="32278"/>
    <cellStyle name="40% - Accent5 20 8" xfId="32279"/>
    <cellStyle name="40% - Accent5 20 80" xfId="32280"/>
    <cellStyle name="40% - Accent5 20 81" xfId="32281"/>
    <cellStyle name="40% - Accent5 20 82" xfId="32282"/>
    <cellStyle name="40% - Accent5 20 83" xfId="32283"/>
    <cellStyle name="40% - Accent5 20 84" xfId="32284"/>
    <cellStyle name="40% - Accent5 20 85" xfId="32285"/>
    <cellStyle name="40% - Accent5 20 86" xfId="32286"/>
    <cellStyle name="40% - Accent5 20 87" xfId="32287"/>
    <cellStyle name="40% - Accent5 20 88" xfId="32288"/>
    <cellStyle name="40% - Accent5 20 89" xfId="32289"/>
    <cellStyle name="40% - Accent5 20 9" xfId="32290"/>
    <cellStyle name="40% - Accent5 20 90" xfId="32291"/>
    <cellStyle name="40% - Accent5 20 91" xfId="32292"/>
    <cellStyle name="40% - Accent5 20 92" xfId="32293"/>
    <cellStyle name="40% - Accent5 20 93" xfId="32294"/>
    <cellStyle name="40% - Accent5 20 94" xfId="32295"/>
    <cellStyle name="40% - Accent5 20 95" xfId="32296"/>
    <cellStyle name="40% - Accent5 20 96" xfId="32297"/>
    <cellStyle name="40% - Accent5 20 97" xfId="32298"/>
    <cellStyle name="40% - Accent5 20 98" xfId="32299"/>
    <cellStyle name="40% - Accent5 20 99" xfId="32300"/>
    <cellStyle name="40% - Accent5 21" xfId="32301"/>
    <cellStyle name="40% - Accent5 21 10" xfId="32302"/>
    <cellStyle name="40% - Accent5 21 100" xfId="32303"/>
    <cellStyle name="40% - Accent5 21 101" xfId="32304"/>
    <cellStyle name="40% - Accent5 21 102" xfId="32305"/>
    <cellStyle name="40% - Accent5 21 103" xfId="32306"/>
    <cellStyle name="40% - Accent5 21 104" xfId="32307"/>
    <cellStyle name="40% - Accent5 21 105" xfId="32308"/>
    <cellStyle name="40% - Accent5 21 106" xfId="32309"/>
    <cellStyle name="40% - Accent5 21 107" xfId="32310"/>
    <cellStyle name="40% - Accent5 21 108" xfId="32311"/>
    <cellStyle name="40% - Accent5 21 109" xfId="32312"/>
    <cellStyle name="40% - Accent5 21 11" xfId="32313"/>
    <cellStyle name="40% - Accent5 21 110" xfId="32314"/>
    <cellStyle name="40% - Accent5 21 111" xfId="32315"/>
    <cellStyle name="40% - Accent5 21 112" xfId="32316"/>
    <cellStyle name="40% - Accent5 21 113" xfId="32317"/>
    <cellStyle name="40% - Accent5 21 114" xfId="32318"/>
    <cellStyle name="40% - Accent5 21 115" xfId="32319"/>
    <cellStyle name="40% - Accent5 21 12" xfId="32320"/>
    <cellStyle name="40% - Accent5 21 13" xfId="32321"/>
    <cellStyle name="40% - Accent5 21 14" xfId="32322"/>
    <cellStyle name="40% - Accent5 21 15" xfId="32323"/>
    <cellStyle name="40% - Accent5 21 16" xfId="32324"/>
    <cellStyle name="40% - Accent5 21 17" xfId="32325"/>
    <cellStyle name="40% - Accent5 21 18" xfId="32326"/>
    <cellStyle name="40% - Accent5 21 19" xfId="32327"/>
    <cellStyle name="40% - Accent5 21 2" xfId="32328"/>
    <cellStyle name="40% - Accent5 21 20" xfId="32329"/>
    <cellStyle name="40% - Accent5 21 21" xfId="32330"/>
    <cellStyle name="40% - Accent5 21 22" xfId="32331"/>
    <cellStyle name="40% - Accent5 21 23" xfId="32332"/>
    <cellStyle name="40% - Accent5 21 24" xfId="32333"/>
    <cellStyle name="40% - Accent5 21 25" xfId="32334"/>
    <cellStyle name="40% - Accent5 21 26" xfId="32335"/>
    <cellStyle name="40% - Accent5 21 27" xfId="32336"/>
    <cellStyle name="40% - Accent5 21 28" xfId="32337"/>
    <cellStyle name="40% - Accent5 21 29" xfId="32338"/>
    <cellStyle name="40% - Accent5 21 3" xfId="32339"/>
    <cellStyle name="40% - Accent5 21 30" xfId="32340"/>
    <cellStyle name="40% - Accent5 21 31" xfId="32341"/>
    <cellStyle name="40% - Accent5 21 32" xfId="32342"/>
    <cellStyle name="40% - Accent5 21 33" xfId="32343"/>
    <cellStyle name="40% - Accent5 21 34" xfId="32344"/>
    <cellStyle name="40% - Accent5 21 35" xfId="32345"/>
    <cellStyle name="40% - Accent5 21 36" xfId="32346"/>
    <cellStyle name="40% - Accent5 21 37" xfId="32347"/>
    <cellStyle name="40% - Accent5 21 38" xfId="32348"/>
    <cellStyle name="40% - Accent5 21 39" xfId="32349"/>
    <cellStyle name="40% - Accent5 21 4" xfId="32350"/>
    <cellStyle name="40% - Accent5 21 40" xfId="32351"/>
    <cellStyle name="40% - Accent5 21 41" xfId="32352"/>
    <cellStyle name="40% - Accent5 21 42" xfId="32353"/>
    <cellStyle name="40% - Accent5 21 43" xfId="32354"/>
    <cellStyle name="40% - Accent5 21 44" xfId="32355"/>
    <cellStyle name="40% - Accent5 21 45" xfId="32356"/>
    <cellStyle name="40% - Accent5 21 46" xfId="32357"/>
    <cellStyle name="40% - Accent5 21 47" xfId="32358"/>
    <cellStyle name="40% - Accent5 21 48" xfId="32359"/>
    <cellStyle name="40% - Accent5 21 49" xfId="32360"/>
    <cellStyle name="40% - Accent5 21 5" xfId="32361"/>
    <cellStyle name="40% - Accent5 21 50" xfId="32362"/>
    <cellStyle name="40% - Accent5 21 51" xfId="32363"/>
    <cellStyle name="40% - Accent5 21 52" xfId="32364"/>
    <cellStyle name="40% - Accent5 21 53" xfId="32365"/>
    <cellStyle name="40% - Accent5 21 54" xfId="32366"/>
    <cellStyle name="40% - Accent5 21 55" xfId="32367"/>
    <cellStyle name="40% - Accent5 21 56" xfId="32368"/>
    <cellStyle name="40% - Accent5 21 57" xfId="32369"/>
    <cellStyle name="40% - Accent5 21 58" xfId="32370"/>
    <cellStyle name="40% - Accent5 21 59" xfId="32371"/>
    <cellStyle name="40% - Accent5 21 6" xfId="32372"/>
    <cellStyle name="40% - Accent5 21 60" xfId="32373"/>
    <cellStyle name="40% - Accent5 21 61" xfId="32374"/>
    <cellStyle name="40% - Accent5 21 62" xfId="32375"/>
    <cellStyle name="40% - Accent5 21 63" xfId="32376"/>
    <cellStyle name="40% - Accent5 21 64" xfId="32377"/>
    <cellStyle name="40% - Accent5 21 65" xfId="32378"/>
    <cellStyle name="40% - Accent5 21 66" xfId="32379"/>
    <cellStyle name="40% - Accent5 21 67" xfId="32380"/>
    <cellStyle name="40% - Accent5 21 68" xfId="32381"/>
    <cellStyle name="40% - Accent5 21 69" xfId="32382"/>
    <cellStyle name="40% - Accent5 21 7" xfId="32383"/>
    <cellStyle name="40% - Accent5 21 70" xfId="32384"/>
    <cellStyle name="40% - Accent5 21 71" xfId="32385"/>
    <cellStyle name="40% - Accent5 21 72" xfId="32386"/>
    <cellStyle name="40% - Accent5 21 73" xfId="32387"/>
    <cellStyle name="40% - Accent5 21 74" xfId="32388"/>
    <cellStyle name="40% - Accent5 21 75" xfId="32389"/>
    <cellStyle name="40% - Accent5 21 76" xfId="32390"/>
    <cellStyle name="40% - Accent5 21 77" xfId="32391"/>
    <cellStyle name="40% - Accent5 21 78" xfId="32392"/>
    <cellStyle name="40% - Accent5 21 79" xfId="32393"/>
    <cellStyle name="40% - Accent5 21 8" xfId="32394"/>
    <cellStyle name="40% - Accent5 21 80" xfId="32395"/>
    <cellStyle name="40% - Accent5 21 81" xfId="32396"/>
    <cellStyle name="40% - Accent5 21 82" xfId="32397"/>
    <cellStyle name="40% - Accent5 21 83" xfId="32398"/>
    <cellStyle name="40% - Accent5 21 84" xfId="32399"/>
    <cellStyle name="40% - Accent5 21 85" xfId="32400"/>
    <cellStyle name="40% - Accent5 21 86" xfId="32401"/>
    <cellStyle name="40% - Accent5 21 87" xfId="32402"/>
    <cellStyle name="40% - Accent5 21 88" xfId="32403"/>
    <cellStyle name="40% - Accent5 21 89" xfId="32404"/>
    <cellStyle name="40% - Accent5 21 9" xfId="32405"/>
    <cellStyle name="40% - Accent5 21 90" xfId="32406"/>
    <cellStyle name="40% - Accent5 21 91" xfId="32407"/>
    <cellStyle name="40% - Accent5 21 92" xfId="32408"/>
    <cellStyle name="40% - Accent5 21 93" xfId="32409"/>
    <cellStyle name="40% - Accent5 21 94" xfId="32410"/>
    <cellStyle name="40% - Accent5 21 95" xfId="32411"/>
    <cellStyle name="40% - Accent5 21 96" xfId="32412"/>
    <cellStyle name="40% - Accent5 21 97" xfId="32413"/>
    <cellStyle name="40% - Accent5 21 98" xfId="32414"/>
    <cellStyle name="40% - Accent5 21 99" xfId="32415"/>
    <cellStyle name="40% - Accent5 22" xfId="32416"/>
    <cellStyle name="40% - Accent5 22 10" xfId="32417"/>
    <cellStyle name="40% - Accent5 22 100" xfId="32418"/>
    <cellStyle name="40% - Accent5 22 101" xfId="32419"/>
    <cellStyle name="40% - Accent5 22 102" xfId="32420"/>
    <cellStyle name="40% - Accent5 22 103" xfId="32421"/>
    <cellStyle name="40% - Accent5 22 104" xfId="32422"/>
    <cellStyle name="40% - Accent5 22 105" xfId="32423"/>
    <cellStyle name="40% - Accent5 22 106" xfId="32424"/>
    <cellStyle name="40% - Accent5 22 107" xfId="32425"/>
    <cellStyle name="40% - Accent5 22 108" xfId="32426"/>
    <cellStyle name="40% - Accent5 22 109" xfId="32427"/>
    <cellStyle name="40% - Accent5 22 11" xfId="32428"/>
    <cellStyle name="40% - Accent5 22 110" xfId="32429"/>
    <cellStyle name="40% - Accent5 22 111" xfId="32430"/>
    <cellStyle name="40% - Accent5 22 112" xfId="32431"/>
    <cellStyle name="40% - Accent5 22 113" xfId="32432"/>
    <cellStyle name="40% - Accent5 22 114" xfId="32433"/>
    <cellStyle name="40% - Accent5 22 115" xfId="32434"/>
    <cellStyle name="40% - Accent5 22 12" xfId="32435"/>
    <cellStyle name="40% - Accent5 22 13" xfId="32436"/>
    <cellStyle name="40% - Accent5 22 14" xfId="32437"/>
    <cellStyle name="40% - Accent5 22 15" xfId="32438"/>
    <cellStyle name="40% - Accent5 22 16" xfId="32439"/>
    <cellStyle name="40% - Accent5 22 17" xfId="32440"/>
    <cellStyle name="40% - Accent5 22 18" xfId="32441"/>
    <cellStyle name="40% - Accent5 22 19" xfId="32442"/>
    <cellStyle name="40% - Accent5 22 2" xfId="32443"/>
    <cellStyle name="40% - Accent5 22 20" xfId="32444"/>
    <cellStyle name="40% - Accent5 22 21" xfId="32445"/>
    <cellStyle name="40% - Accent5 22 22" xfId="32446"/>
    <cellStyle name="40% - Accent5 22 23" xfId="32447"/>
    <cellStyle name="40% - Accent5 22 24" xfId="32448"/>
    <cellStyle name="40% - Accent5 22 25" xfId="32449"/>
    <cellStyle name="40% - Accent5 22 26" xfId="32450"/>
    <cellStyle name="40% - Accent5 22 27" xfId="32451"/>
    <cellStyle name="40% - Accent5 22 28" xfId="32452"/>
    <cellStyle name="40% - Accent5 22 29" xfId="32453"/>
    <cellStyle name="40% - Accent5 22 3" xfId="32454"/>
    <cellStyle name="40% - Accent5 22 30" xfId="32455"/>
    <cellStyle name="40% - Accent5 22 31" xfId="32456"/>
    <cellStyle name="40% - Accent5 22 32" xfId="32457"/>
    <cellStyle name="40% - Accent5 22 33" xfId="32458"/>
    <cellStyle name="40% - Accent5 22 34" xfId="32459"/>
    <cellStyle name="40% - Accent5 22 35" xfId="32460"/>
    <cellStyle name="40% - Accent5 22 36" xfId="32461"/>
    <cellStyle name="40% - Accent5 22 37" xfId="32462"/>
    <cellStyle name="40% - Accent5 22 38" xfId="32463"/>
    <cellStyle name="40% - Accent5 22 39" xfId="32464"/>
    <cellStyle name="40% - Accent5 22 4" xfId="32465"/>
    <cellStyle name="40% - Accent5 22 40" xfId="32466"/>
    <cellStyle name="40% - Accent5 22 41" xfId="32467"/>
    <cellStyle name="40% - Accent5 22 42" xfId="32468"/>
    <cellStyle name="40% - Accent5 22 43" xfId="32469"/>
    <cellStyle name="40% - Accent5 22 44" xfId="32470"/>
    <cellStyle name="40% - Accent5 22 45" xfId="32471"/>
    <cellStyle name="40% - Accent5 22 46" xfId="32472"/>
    <cellStyle name="40% - Accent5 22 47" xfId="32473"/>
    <cellStyle name="40% - Accent5 22 48" xfId="32474"/>
    <cellStyle name="40% - Accent5 22 49" xfId="32475"/>
    <cellStyle name="40% - Accent5 22 5" xfId="32476"/>
    <cellStyle name="40% - Accent5 22 50" xfId="32477"/>
    <cellStyle name="40% - Accent5 22 51" xfId="32478"/>
    <cellStyle name="40% - Accent5 22 52" xfId="32479"/>
    <cellStyle name="40% - Accent5 22 53" xfId="32480"/>
    <cellStyle name="40% - Accent5 22 54" xfId="32481"/>
    <cellStyle name="40% - Accent5 22 55" xfId="32482"/>
    <cellStyle name="40% - Accent5 22 56" xfId="32483"/>
    <cellStyle name="40% - Accent5 22 57" xfId="32484"/>
    <cellStyle name="40% - Accent5 22 58" xfId="32485"/>
    <cellStyle name="40% - Accent5 22 59" xfId="32486"/>
    <cellStyle name="40% - Accent5 22 6" xfId="32487"/>
    <cellStyle name="40% - Accent5 22 60" xfId="32488"/>
    <cellStyle name="40% - Accent5 22 61" xfId="32489"/>
    <cellStyle name="40% - Accent5 22 62" xfId="32490"/>
    <cellStyle name="40% - Accent5 22 63" xfId="32491"/>
    <cellStyle name="40% - Accent5 22 64" xfId="32492"/>
    <cellStyle name="40% - Accent5 22 65" xfId="32493"/>
    <cellStyle name="40% - Accent5 22 66" xfId="32494"/>
    <cellStyle name="40% - Accent5 22 67" xfId="32495"/>
    <cellStyle name="40% - Accent5 22 68" xfId="32496"/>
    <cellStyle name="40% - Accent5 22 69" xfId="32497"/>
    <cellStyle name="40% - Accent5 22 7" xfId="32498"/>
    <cellStyle name="40% - Accent5 22 70" xfId="32499"/>
    <cellStyle name="40% - Accent5 22 71" xfId="32500"/>
    <cellStyle name="40% - Accent5 22 72" xfId="32501"/>
    <cellStyle name="40% - Accent5 22 73" xfId="32502"/>
    <cellStyle name="40% - Accent5 22 74" xfId="32503"/>
    <cellStyle name="40% - Accent5 22 75" xfId="32504"/>
    <cellStyle name="40% - Accent5 22 76" xfId="32505"/>
    <cellStyle name="40% - Accent5 22 77" xfId="32506"/>
    <cellStyle name="40% - Accent5 22 78" xfId="32507"/>
    <cellStyle name="40% - Accent5 22 79" xfId="32508"/>
    <cellStyle name="40% - Accent5 22 8" xfId="32509"/>
    <cellStyle name="40% - Accent5 22 80" xfId="32510"/>
    <cellStyle name="40% - Accent5 22 81" xfId="32511"/>
    <cellStyle name="40% - Accent5 22 82" xfId="32512"/>
    <cellStyle name="40% - Accent5 22 83" xfId="32513"/>
    <cellStyle name="40% - Accent5 22 84" xfId="32514"/>
    <cellStyle name="40% - Accent5 22 85" xfId="32515"/>
    <cellStyle name="40% - Accent5 22 86" xfId="32516"/>
    <cellStyle name="40% - Accent5 22 87" xfId="32517"/>
    <cellStyle name="40% - Accent5 22 88" xfId="32518"/>
    <cellStyle name="40% - Accent5 22 89" xfId="32519"/>
    <cellStyle name="40% - Accent5 22 9" xfId="32520"/>
    <cellStyle name="40% - Accent5 22 90" xfId="32521"/>
    <cellStyle name="40% - Accent5 22 91" xfId="32522"/>
    <cellStyle name="40% - Accent5 22 92" xfId="32523"/>
    <cellStyle name="40% - Accent5 22 93" xfId="32524"/>
    <cellStyle name="40% - Accent5 22 94" xfId="32525"/>
    <cellStyle name="40% - Accent5 22 95" xfId="32526"/>
    <cellStyle name="40% - Accent5 22 96" xfId="32527"/>
    <cellStyle name="40% - Accent5 22 97" xfId="32528"/>
    <cellStyle name="40% - Accent5 22 98" xfId="32529"/>
    <cellStyle name="40% - Accent5 22 99" xfId="32530"/>
    <cellStyle name="40% - Accent5 23" xfId="32531"/>
    <cellStyle name="40% - Accent5 23 10" xfId="32532"/>
    <cellStyle name="40% - Accent5 23 100" xfId="32533"/>
    <cellStyle name="40% - Accent5 23 101" xfId="32534"/>
    <cellStyle name="40% - Accent5 23 102" xfId="32535"/>
    <cellStyle name="40% - Accent5 23 103" xfId="32536"/>
    <cellStyle name="40% - Accent5 23 104" xfId="32537"/>
    <cellStyle name="40% - Accent5 23 105" xfId="32538"/>
    <cellStyle name="40% - Accent5 23 106" xfId="32539"/>
    <cellStyle name="40% - Accent5 23 107" xfId="32540"/>
    <cellStyle name="40% - Accent5 23 108" xfId="32541"/>
    <cellStyle name="40% - Accent5 23 109" xfId="32542"/>
    <cellStyle name="40% - Accent5 23 11" xfId="32543"/>
    <cellStyle name="40% - Accent5 23 110" xfId="32544"/>
    <cellStyle name="40% - Accent5 23 111" xfId="32545"/>
    <cellStyle name="40% - Accent5 23 112" xfId="32546"/>
    <cellStyle name="40% - Accent5 23 113" xfId="32547"/>
    <cellStyle name="40% - Accent5 23 114" xfId="32548"/>
    <cellStyle name="40% - Accent5 23 115" xfId="32549"/>
    <cellStyle name="40% - Accent5 23 12" xfId="32550"/>
    <cellStyle name="40% - Accent5 23 13" xfId="32551"/>
    <cellStyle name="40% - Accent5 23 14" xfId="32552"/>
    <cellStyle name="40% - Accent5 23 15" xfId="32553"/>
    <cellStyle name="40% - Accent5 23 16" xfId="32554"/>
    <cellStyle name="40% - Accent5 23 17" xfId="32555"/>
    <cellStyle name="40% - Accent5 23 18" xfId="32556"/>
    <cellStyle name="40% - Accent5 23 19" xfId="32557"/>
    <cellStyle name="40% - Accent5 23 2" xfId="32558"/>
    <cellStyle name="40% - Accent5 23 20" xfId="32559"/>
    <cellStyle name="40% - Accent5 23 21" xfId="32560"/>
    <cellStyle name="40% - Accent5 23 22" xfId="32561"/>
    <cellStyle name="40% - Accent5 23 23" xfId="32562"/>
    <cellStyle name="40% - Accent5 23 24" xfId="32563"/>
    <cellStyle name="40% - Accent5 23 25" xfId="32564"/>
    <cellStyle name="40% - Accent5 23 26" xfId="32565"/>
    <cellStyle name="40% - Accent5 23 27" xfId="32566"/>
    <cellStyle name="40% - Accent5 23 28" xfId="32567"/>
    <cellStyle name="40% - Accent5 23 29" xfId="32568"/>
    <cellStyle name="40% - Accent5 23 3" xfId="32569"/>
    <cellStyle name="40% - Accent5 23 30" xfId="32570"/>
    <cellStyle name="40% - Accent5 23 31" xfId="32571"/>
    <cellStyle name="40% - Accent5 23 32" xfId="32572"/>
    <cellStyle name="40% - Accent5 23 33" xfId="32573"/>
    <cellStyle name="40% - Accent5 23 34" xfId="32574"/>
    <cellStyle name="40% - Accent5 23 35" xfId="32575"/>
    <cellStyle name="40% - Accent5 23 36" xfId="32576"/>
    <cellStyle name="40% - Accent5 23 37" xfId="32577"/>
    <cellStyle name="40% - Accent5 23 38" xfId="32578"/>
    <cellStyle name="40% - Accent5 23 39" xfId="32579"/>
    <cellStyle name="40% - Accent5 23 4" xfId="32580"/>
    <cellStyle name="40% - Accent5 23 40" xfId="32581"/>
    <cellStyle name="40% - Accent5 23 41" xfId="32582"/>
    <cellStyle name="40% - Accent5 23 42" xfId="32583"/>
    <cellStyle name="40% - Accent5 23 43" xfId="32584"/>
    <cellStyle name="40% - Accent5 23 44" xfId="32585"/>
    <cellStyle name="40% - Accent5 23 45" xfId="32586"/>
    <cellStyle name="40% - Accent5 23 46" xfId="32587"/>
    <cellStyle name="40% - Accent5 23 47" xfId="32588"/>
    <cellStyle name="40% - Accent5 23 48" xfId="32589"/>
    <cellStyle name="40% - Accent5 23 49" xfId="32590"/>
    <cellStyle name="40% - Accent5 23 5" xfId="32591"/>
    <cellStyle name="40% - Accent5 23 50" xfId="32592"/>
    <cellStyle name="40% - Accent5 23 51" xfId="32593"/>
    <cellStyle name="40% - Accent5 23 52" xfId="32594"/>
    <cellStyle name="40% - Accent5 23 53" xfId="32595"/>
    <cellStyle name="40% - Accent5 23 54" xfId="32596"/>
    <cellStyle name="40% - Accent5 23 55" xfId="32597"/>
    <cellStyle name="40% - Accent5 23 56" xfId="32598"/>
    <cellStyle name="40% - Accent5 23 57" xfId="32599"/>
    <cellStyle name="40% - Accent5 23 58" xfId="32600"/>
    <cellStyle name="40% - Accent5 23 59" xfId="32601"/>
    <cellStyle name="40% - Accent5 23 6" xfId="32602"/>
    <cellStyle name="40% - Accent5 23 60" xfId="32603"/>
    <cellStyle name="40% - Accent5 23 61" xfId="32604"/>
    <cellStyle name="40% - Accent5 23 62" xfId="32605"/>
    <cellStyle name="40% - Accent5 23 63" xfId="32606"/>
    <cellStyle name="40% - Accent5 23 64" xfId="32607"/>
    <cellStyle name="40% - Accent5 23 65" xfId="32608"/>
    <cellStyle name="40% - Accent5 23 66" xfId="32609"/>
    <cellStyle name="40% - Accent5 23 67" xfId="32610"/>
    <cellStyle name="40% - Accent5 23 68" xfId="32611"/>
    <cellStyle name="40% - Accent5 23 69" xfId="32612"/>
    <cellStyle name="40% - Accent5 23 7" xfId="32613"/>
    <cellStyle name="40% - Accent5 23 70" xfId="32614"/>
    <cellStyle name="40% - Accent5 23 71" xfId="32615"/>
    <cellStyle name="40% - Accent5 23 72" xfId="32616"/>
    <cellStyle name="40% - Accent5 23 73" xfId="32617"/>
    <cellStyle name="40% - Accent5 23 74" xfId="32618"/>
    <cellStyle name="40% - Accent5 23 75" xfId="32619"/>
    <cellStyle name="40% - Accent5 23 76" xfId="32620"/>
    <cellStyle name="40% - Accent5 23 77" xfId="32621"/>
    <cellStyle name="40% - Accent5 23 78" xfId="32622"/>
    <cellStyle name="40% - Accent5 23 79" xfId="32623"/>
    <cellStyle name="40% - Accent5 23 8" xfId="32624"/>
    <cellStyle name="40% - Accent5 23 80" xfId="32625"/>
    <cellStyle name="40% - Accent5 23 81" xfId="32626"/>
    <cellStyle name="40% - Accent5 23 82" xfId="32627"/>
    <cellStyle name="40% - Accent5 23 83" xfId="32628"/>
    <cellStyle name="40% - Accent5 23 84" xfId="32629"/>
    <cellStyle name="40% - Accent5 23 85" xfId="32630"/>
    <cellStyle name="40% - Accent5 23 86" xfId="32631"/>
    <cellStyle name="40% - Accent5 23 87" xfId="32632"/>
    <cellStyle name="40% - Accent5 23 88" xfId="32633"/>
    <cellStyle name="40% - Accent5 23 89" xfId="32634"/>
    <cellStyle name="40% - Accent5 23 9" xfId="32635"/>
    <cellStyle name="40% - Accent5 23 90" xfId="32636"/>
    <cellStyle name="40% - Accent5 23 91" xfId="32637"/>
    <cellStyle name="40% - Accent5 23 92" xfId="32638"/>
    <cellStyle name="40% - Accent5 23 93" xfId="32639"/>
    <cellStyle name="40% - Accent5 23 94" xfId="32640"/>
    <cellStyle name="40% - Accent5 23 95" xfId="32641"/>
    <cellStyle name="40% - Accent5 23 96" xfId="32642"/>
    <cellStyle name="40% - Accent5 23 97" xfId="32643"/>
    <cellStyle name="40% - Accent5 23 98" xfId="32644"/>
    <cellStyle name="40% - Accent5 23 99" xfId="32645"/>
    <cellStyle name="40% - Accent5 24" xfId="32646"/>
    <cellStyle name="40% - Accent5 25" xfId="32647"/>
    <cellStyle name="40% - Accent5 26" xfId="32648"/>
    <cellStyle name="40% - Accent5 27" xfId="32649"/>
    <cellStyle name="40% - Accent5 28" xfId="32650"/>
    <cellStyle name="40% - Accent5 29" xfId="32651"/>
    <cellStyle name="40% - Accent5 3" xfId="116"/>
    <cellStyle name="40% - Accent5 3 10" xfId="32652"/>
    <cellStyle name="40% - Accent5 3 100" xfId="32653"/>
    <cellStyle name="40% - Accent5 3 101" xfId="32654"/>
    <cellStyle name="40% - Accent5 3 102" xfId="32655"/>
    <cellStyle name="40% - Accent5 3 103" xfId="32656"/>
    <cellStyle name="40% - Accent5 3 104" xfId="32657"/>
    <cellStyle name="40% - Accent5 3 105" xfId="32658"/>
    <cellStyle name="40% - Accent5 3 106" xfId="32659"/>
    <cellStyle name="40% - Accent5 3 107" xfId="32660"/>
    <cellStyle name="40% - Accent5 3 108" xfId="32661"/>
    <cellStyle name="40% - Accent5 3 109" xfId="32662"/>
    <cellStyle name="40% - Accent5 3 11" xfId="32663"/>
    <cellStyle name="40% - Accent5 3 110" xfId="32664"/>
    <cellStyle name="40% - Accent5 3 111" xfId="32665"/>
    <cellStyle name="40% - Accent5 3 112" xfId="32666"/>
    <cellStyle name="40% - Accent5 3 113" xfId="32667"/>
    <cellStyle name="40% - Accent5 3 114" xfId="32668"/>
    <cellStyle name="40% - Accent5 3 115" xfId="32669"/>
    <cellStyle name="40% - Accent5 3 12" xfId="32670"/>
    <cellStyle name="40% - Accent5 3 13" xfId="32671"/>
    <cellStyle name="40% - Accent5 3 14" xfId="32672"/>
    <cellStyle name="40% - Accent5 3 15" xfId="32673"/>
    <cellStyle name="40% - Accent5 3 16" xfId="32674"/>
    <cellStyle name="40% - Accent5 3 17" xfId="32675"/>
    <cellStyle name="40% - Accent5 3 18" xfId="32676"/>
    <cellStyle name="40% - Accent5 3 19" xfId="32677"/>
    <cellStyle name="40% - Accent5 3 2" xfId="32678"/>
    <cellStyle name="40% - Accent5 3 20" xfId="32679"/>
    <cellStyle name="40% - Accent5 3 21" xfId="32680"/>
    <cellStyle name="40% - Accent5 3 22" xfId="32681"/>
    <cellStyle name="40% - Accent5 3 23" xfId="32682"/>
    <cellStyle name="40% - Accent5 3 24" xfId="32683"/>
    <cellStyle name="40% - Accent5 3 25" xfId="32684"/>
    <cellStyle name="40% - Accent5 3 26" xfId="32685"/>
    <cellStyle name="40% - Accent5 3 27" xfId="32686"/>
    <cellStyle name="40% - Accent5 3 28" xfId="32687"/>
    <cellStyle name="40% - Accent5 3 29" xfId="32688"/>
    <cellStyle name="40% - Accent5 3 3" xfId="32689"/>
    <cellStyle name="40% - Accent5 3 30" xfId="32690"/>
    <cellStyle name="40% - Accent5 3 31" xfId="32691"/>
    <cellStyle name="40% - Accent5 3 32" xfId="32692"/>
    <cellStyle name="40% - Accent5 3 33" xfId="32693"/>
    <cellStyle name="40% - Accent5 3 34" xfId="32694"/>
    <cellStyle name="40% - Accent5 3 35" xfId="32695"/>
    <cellStyle name="40% - Accent5 3 36" xfId="32696"/>
    <cellStyle name="40% - Accent5 3 37" xfId="32697"/>
    <cellStyle name="40% - Accent5 3 38" xfId="32698"/>
    <cellStyle name="40% - Accent5 3 39" xfId="32699"/>
    <cellStyle name="40% - Accent5 3 4" xfId="32700"/>
    <cellStyle name="40% - Accent5 3 40" xfId="32701"/>
    <cellStyle name="40% - Accent5 3 41" xfId="32702"/>
    <cellStyle name="40% - Accent5 3 42" xfId="32703"/>
    <cellStyle name="40% - Accent5 3 43" xfId="32704"/>
    <cellStyle name="40% - Accent5 3 44" xfId="32705"/>
    <cellStyle name="40% - Accent5 3 45" xfId="32706"/>
    <cellStyle name="40% - Accent5 3 46" xfId="32707"/>
    <cellStyle name="40% - Accent5 3 47" xfId="32708"/>
    <cellStyle name="40% - Accent5 3 48" xfId="32709"/>
    <cellStyle name="40% - Accent5 3 49" xfId="32710"/>
    <cellStyle name="40% - Accent5 3 5" xfId="32711"/>
    <cellStyle name="40% - Accent5 3 50" xfId="32712"/>
    <cellStyle name="40% - Accent5 3 51" xfId="32713"/>
    <cellStyle name="40% - Accent5 3 52" xfId="32714"/>
    <cellStyle name="40% - Accent5 3 53" xfId="32715"/>
    <cellStyle name="40% - Accent5 3 54" xfId="32716"/>
    <cellStyle name="40% - Accent5 3 55" xfId="32717"/>
    <cellStyle name="40% - Accent5 3 56" xfId="32718"/>
    <cellStyle name="40% - Accent5 3 57" xfId="32719"/>
    <cellStyle name="40% - Accent5 3 58" xfId="32720"/>
    <cellStyle name="40% - Accent5 3 59" xfId="32721"/>
    <cellStyle name="40% - Accent5 3 6" xfId="32722"/>
    <cellStyle name="40% - Accent5 3 60" xfId="32723"/>
    <cellStyle name="40% - Accent5 3 61" xfId="32724"/>
    <cellStyle name="40% - Accent5 3 62" xfId="32725"/>
    <cellStyle name="40% - Accent5 3 63" xfId="32726"/>
    <cellStyle name="40% - Accent5 3 64" xfId="32727"/>
    <cellStyle name="40% - Accent5 3 65" xfId="32728"/>
    <cellStyle name="40% - Accent5 3 66" xfId="32729"/>
    <cellStyle name="40% - Accent5 3 67" xfId="32730"/>
    <cellStyle name="40% - Accent5 3 68" xfId="32731"/>
    <cellStyle name="40% - Accent5 3 69" xfId="32732"/>
    <cellStyle name="40% - Accent5 3 7" xfId="32733"/>
    <cellStyle name="40% - Accent5 3 70" xfId="32734"/>
    <cellStyle name="40% - Accent5 3 71" xfId="32735"/>
    <cellStyle name="40% - Accent5 3 72" xfId="32736"/>
    <cellStyle name="40% - Accent5 3 73" xfId="32737"/>
    <cellStyle name="40% - Accent5 3 74" xfId="32738"/>
    <cellStyle name="40% - Accent5 3 75" xfId="32739"/>
    <cellStyle name="40% - Accent5 3 76" xfId="32740"/>
    <cellStyle name="40% - Accent5 3 77" xfId="32741"/>
    <cellStyle name="40% - Accent5 3 78" xfId="32742"/>
    <cellStyle name="40% - Accent5 3 79" xfId="32743"/>
    <cellStyle name="40% - Accent5 3 8" xfId="32744"/>
    <cellStyle name="40% - Accent5 3 80" xfId="32745"/>
    <cellStyle name="40% - Accent5 3 81" xfId="32746"/>
    <cellStyle name="40% - Accent5 3 82" xfId="32747"/>
    <cellStyle name="40% - Accent5 3 83" xfId="32748"/>
    <cellStyle name="40% - Accent5 3 84" xfId="32749"/>
    <cellStyle name="40% - Accent5 3 85" xfId="32750"/>
    <cellStyle name="40% - Accent5 3 86" xfId="32751"/>
    <cellStyle name="40% - Accent5 3 87" xfId="32752"/>
    <cellStyle name="40% - Accent5 3 88" xfId="32753"/>
    <cellStyle name="40% - Accent5 3 89" xfId="32754"/>
    <cellStyle name="40% - Accent5 3 9" xfId="32755"/>
    <cellStyle name="40% - Accent5 3 90" xfId="32756"/>
    <cellStyle name="40% - Accent5 3 91" xfId="32757"/>
    <cellStyle name="40% - Accent5 3 92" xfId="32758"/>
    <cellStyle name="40% - Accent5 3 93" xfId="32759"/>
    <cellStyle name="40% - Accent5 3 94" xfId="32760"/>
    <cellStyle name="40% - Accent5 3 95" xfId="32761"/>
    <cellStyle name="40% - Accent5 3 96" xfId="32762"/>
    <cellStyle name="40% - Accent5 3 97" xfId="32763"/>
    <cellStyle name="40% - Accent5 3 98" xfId="32764"/>
    <cellStyle name="40% - Accent5 3 99" xfId="32765"/>
    <cellStyle name="40% - Accent5 30" xfId="32766"/>
    <cellStyle name="40% - Accent5 31" xfId="32767"/>
    <cellStyle name="40% - Accent5 32" xfId="32768"/>
    <cellStyle name="40% - Accent5 33" xfId="32769"/>
    <cellStyle name="40% - Accent5 34" xfId="32770"/>
    <cellStyle name="40% - Accent5 35" xfId="32771"/>
    <cellStyle name="40% - Accent5 36" xfId="32772"/>
    <cellStyle name="40% - Accent5 37" xfId="32773"/>
    <cellStyle name="40% - Accent5 38" xfId="32774"/>
    <cellStyle name="40% - Accent5 39" xfId="32775"/>
    <cellStyle name="40% - Accent5 4" xfId="117"/>
    <cellStyle name="40% - Accent5 4 10" xfId="32776"/>
    <cellStyle name="40% - Accent5 4 100" xfId="32777"/>
    <cellStyle name="40% - Accent5 4 101" xfId="32778"/>
    <cellStyle name="40% - Accent5 4 102" xfId="32779"/>
    <cellStyle name="40% - Accent5 4 103" xfId="32780"/>
    <cellStyle name="40% - Accent5 4 104" xfId="32781"/>
    <cellStyle name="40% - Accent5 4 105" xfId="32782"/>
    <cellStyle name="40% - Accent5 4 106" xfId="32783"/>
    <cellStyle name="40% - Accent5 4 107" xfId="32784"/>
    <cellStyle name="40% - Accent5 4 108" xfId="32785"/>
    <cellStyle name="40% - Accent5 4 109" xfId="32786"/>
    <cellStyle name="40% - Accent5 4 11" xfId="32787"/>
    <cellStyle name="40% - Accent5 4 110" xfId="32788"/>
    <cellStyle name="40% - Accent5 4 111" xfId="32789"/>
    <cellStyle name="40% - Accent5 4 112" xfId="32790"/>
    <cellStyle name="40% - Accent5 4 113" xfId="32791"/>
    <cellStyle name="40% - Accent5 4 114" xfId="32792"/>
    <cellStyle name="40% - Accent5 4 115" xfId="32793"/>
    <cellStyle name="40% - Accent5 4 12" xfId="32794"/>
    <cellStyle name="40% - Accent5 4 13" xfId="32795"/>
    <cellStyle name="40% - Accent5 4 14" xfId="32796"/>
    <cellStyle name="40% - Accent5 4 15" xfId="32797"/>
    <cellStyle name="40% - Accent5 4 16" xfId="32798"/>
    <cellStyle name="40% - Accent5 4 17" xfId="32799"/>
    <cellStyle name="40% - Accent5 4 18" xfId="32800"/>
    <cellStyle name="40% - Accent5 4 19" xfId="32801"/>
    <cellStyle name="40% - Accent5 4 2" xfId="32802"/>
    <cellStyle name="40% - Accent5 4 20" xfId="32803"/>
    <cellStyle name="40% - Accent5 4 21" xfId="32804"/>
    <cellStyle name="40% - Accent5 4 22" xfId="32805"/>
    <cellStyle name="40% - Accent5 4 23" xfId="32806"/>
    <cellStyle name="40% - Accent5 4 24" xfId="32807"/>
    <cellStyle name="40% - Accent5 4 25" xfId="32808"/>
    <cellStyle name="40% - Accent5 4 26" xfId="32809"/>
    <cellStyle name="40% - Accent5 4 27" xfId="32810"/>
    <cellStyle name="40% - Accent5 4 28" xfId="32811"/>
    <cellStyle name="40% - Accent5 4 29" xfId="32812"/>
    <cellStyle name="40% - Accent5 4 3" xfId="32813"/>
    <cellStyle name="40% - Accent5 4 30" xfId="32814"/>
    <cellStyle name="40% - Accent5 4 31" xfId="32815"/>
    <cellStyle name="40% - Accent5 4 32" xfId="32816"/>
    <cellStyle name="40% - Accent5 4 33" xfId="32817"/>
    <cellStyle name="40% - Accent5 4 34" xfId="32818"/>
    <cellStyle name="40% - Accent5 4 35" xfId="32819"/>
    <cellStyle name="40% - Accent5 4 36" xfId="32820"/>
    <cellStyle name="40% - Accent5 4 37" xfId="32821"/>
    <cellStyle name="40% - Accent5 4 38" xfId="32822"/>
    <cellStyle name="40% - Accent5 4 39" xfId="32823"/>
    <cellStyle name="40% - Accent5 4 4" xfId="32824"/>
    <cellStyle name="40% - Accent5 4 40" xfId="32825"/>
    <cellStyle name="40% - Accent5 4 41" xfId="32826"/>
    <cellStyle name="40% - Accent5 4 42" xfId="32827"/>
    <cellStyle name="40% - Accent5 4 43" xfId="32828"/>
    <cellStyle name="40% - Accent5 4 44" xfId="32829"/>
    <cellStyle name="40% - Accent5 4 45" xfId="32830"/>
    <cellStyle name="40% - Accent5 4 46" xfId="32831"/>
    <cellStyle name="40% - Accent5 4 47" xfId="32832"/>
    <cellStyle name="40% - Accent5 4 48" xfId="32833"/>
    <cellStyle name="40% - Accent5 4 49" xfId="32834"/>
    <cellStyle name="40% - Accent5 4 5" xfId="32835"/>
    <cellStyle name="40% - Accent5 4 50" xfId="32836"/>
    <cellStyle name="40% - Accent5 4 51" xfId="32837"/>
    <cellStyle name="40% - Accent5 4 52" xfId="32838"/>
    <cellStyle name="40% - Accent5 4 53" xfId="32839"/>
    <cellStyle name="40% - Accent5 4 54" xfId="32840"/>
    <cellStyle name="40% - Accent5 4 55" xfId="32841"/>
    <cellStyle name="40% - Accent5 4 56" xfId="32842"/>
    <cellStyle name="40% - Accent5 4 57" xfId="32843"/>
    <cellStyle name="40% - Accent5 4 58" xfId="32844"/>
    <cellStyle name="40% - Accent5 4 59" xfId="32845"/>
    <cellStyle name="40% - Accent5 4 6" xfId="32846"/>
    <cellStyle name="40% - Accent5 4 60" xfId="32847"/>
    <cellStyle name="40% - Accent5 4 61" xfId="32848"/>
    <cellStyle name="40% - Accent5 4 62" xfId="32849"/>
    <cellStyle name="40% - Accent5 4 63" xfId="32850"/>
    <cellStyle name="40% - Accent5 4 64" xfId="32851"/>
    <cellStyle name="40% - Accent5 4 65" xfId="32852"/>
    <cellStyle name="40% - Accent5 4 66" xfId="32853"/>
    <cellStyle name="40% - Accent5 4 67" xfId="32854"/>
    <cellStyle name="40% - Accent5 4 68" xfId="32855"/>
    <cellStyle name="40% - Accent5 4 69" xfId="32856"/>
    <cellStyle name="40% - Accent5 4 7" xfId="32857"/>
    <cellStyle name="40% - Accent5 4 70" xfId="32858"/>
    <cellStyle name="40% - Accent5 4 71" xfId="32859"/>
    <cellStyle name="40% - Accent5 4 72" xfId="32860"/>
    <cellStyle name="40% - Accent5 4 73" xfId="32861"/>
    <cellStyle name="40% - Accent5 4 74" xfId="32862"/>
    <cellStyle name="40% - Accent5 4 75" xfId="32863"/>
    <cellStyle name="40% - Accent5 4 76" xfId="32864"/>
    <cellStyle name="40% - Accent5 4 77" xfId="32865"/>
    <cellStyle name="40% - Accent5 4 78" xfId="32866"/>
    <cellStyle name="40% - Accent5 4 79" xfId="32867"/>
    <cellStyle name="40% - Accent5 4 8" xfId="32868"/>
    <cellStyle name="40% - Accent5 4 80" xfId="32869"/>
    <cellStyle name="40% - Accent5 4 81" xfId="32870"/>
    <cellStyle name="40% - Accent5 4 82" xfId="32871"/>
    <cellStyle name="40% - Accent5 4 83" xfId="32872"/>
    <cellStyle name="40% - Accent5 4 84" xfId="32873"/>
    <cellStyle name="40% - Accent5 4 85" xfId="32874"/>
    <cellStyle name="40% - Accent5 4 86" xfId="32875"/>
    <cellStyle name="40% - Accent5 4 87" xfId="32876"/>
    <cellStyle name="40% - Accent5 4 88" xfId="32877"/>
    <cellStyle name="40% - Accent5 4 89" xfId="32878"/>
    <cellStyle name="40% - Accent5 4 9" xfId="32879"/>
    <cellStyle name="40% - Accent5 4 90" xfId="32880"/>
    <cellStyle name="40% - Accent5 4 91" xfId="32881"/>
    <cellStyle name="40% - Accent5 4 92" xfId="32882"/>
    <cellStyle name="40% - Accent5 4 93" xfId="32883"/>
    <cellStyle name="40% - Accent5 4 94" xfId="32884"/>
    <cellStyle name="40% - Accent5 4 95" xfId="32885"/>
    <cellStyle name="40% - Accent5 4 96" xfId="32886"/>
    <cellStyle name="40% - Accent5 4 97" xfId="32887"/>
    <cellStyle name="40% - Accent5 4 98" xfId="32888"/>
    <cellStyle name="40% - Accent5 4 99" xfId="32889"/>
    <cellStyle name="40% - Accent5 40" xfId="32890"/>
    <cellStyle name="40% - Accent5 41" xfId="32891"/>
    <cellStyle name="40% - Accent5 42" xfId="32892"/>
    <cellStyle name="40% - Accent5 43" xfId="32893"/>
    <cellStyle name="40% - Accent5 44" xfId="32894"/>
    <cellStyle name="40% - Accent5 45" xfId="32895"/>
    <cellStyle name="40% - Accent5 46" xfId="32896"/>
    <cellStyle name="40% - Accent5 47" xfId="32897"/>
    <cellStyle name="40% - Accent5 48" xfId="32898"/>
    <cellStyle name="40% - Accent5 49" xfId="32899"/>
    <cellStyle name="40% - Accent5 5" xfId="118"/>
    <cellStyle name="40% - Accent5 5 10" xfId="32900"/>
    <cellStyle name="40% - Accent5 5 100" xfId="32901"/>
    <cellStyle name="40% - Accent5 5 101" xfId="32902"/>
    <cellStyle name="40% - Accent5 5 102" xfId="32903"/>
    <cellStyle name="40% - Accent5 5 103" xfId="32904"/>
    <cellStyle name="40% - Accent5 5 104" xfId="32905"/>
    <cellStyle name="40% - Accent5 5 105" xfId="32906"/>
    <cellStyle name="40% - Accent5 5 106" xfId="32907"/>
    <cellStyle name="40% - Accent5 5 107" xfId="32908"/>
    <cellStyle name="40% - Accent5 5 108" xfId="32909"/>
    <cellStyle name="40% - Accent5 5 109" xfId="32910"/>
    <cellStyle name="40% - Accent5 5 11" xfId="32911"/>
    <cellStyle name="40% - Accent5 5 110" xfId="32912"/>
    <cellStyle name="40% - Accent5 5 111" xfId="32913"/>
    <cellStyle name="40% - Accent5 5 112" xfId="32914"/>
    <cellStyle name="40% - Accent5 5 113" xfId="32915"/>
    <cellStyle name="40% - Accent5 5 114" xfId="32916"/>
    <cellStyle name="40% - Accent5 5 115" xfId="32917"/>
    <cellStyle name="40% - Accent5 5 12" xfId="32918"/>
    <cellStyle name="40% - Accent5 5 13" xfId="32919"/>
    <cellStyle name="40% - Accent5 5 14" xfId="32920"/>
    <cellStyle name="40% - Accent5 5 15" xfId="32921"/>
    <cellStyle name="40% - Accent5 5 16" xfId="32922"/>
    <cellStyle name="40% - Accent5 5 17" xfId="32923"/>
    <cellStyle name="40% - Accent5 5 18" xfId="32924"/>
    <cellStyle name="40% - Accent5 5 19" xfId="32925"/>
    <cellStyle name="40% - Accent5 5 2" xfId="32926"/>
    <cellStyle name="40% - Accent5 5 20" xfId="32927"/>
    <cellStyle name="40% - Accent5 5 21" xfId="32928"/>
    <cellStyle name="40% - Accent5 5 22" xfId="32929"/>
    <cellStyle name="40% - Accent5 5 23" xfId="32930"/>
    <cellStyle name="40% - Accent5 5 24" xfId="32931"/>
    <cellStyle name="40% - Accent5 5 25" xfId="32932"/>
    <cellStyle name="40% - Accent5 5 26" xfId="32933"/>
    <cellStyle name="40% - Accent5 5 27" xfId="32934"/>
    <cellStyle name="40% - Accent5 5 28" xfId="32935"/>
    <cellStyle name="40% - Accent5 5 29" xfId="32936"/>
    <cellStyle name="40% - Accent5 5 3" xfId="32937"/>
    <cellStyle name="40% - Accent5 5 30" xfId="32938"/>
    <cellStyle name="40% - Accent5 5 31" xfId="32939"/>
    <cellStyle name="40% - Accent5 5 32" xfId="32940"/>
    <cellStyle name="40% - Accent5 5 33" xfId="32941"/>
    <cellStyle name="40% - Accent5 5 34" xfId="32942"/>
    <cellStyle name="40% - Accent5 5 35" xfId="32943"/>
    <cellStyle name="40% - Accent5 5 36" xfId="32944"/>
    <cellStyle name="40% - Accent5 5 37" xfId="32945"/>
    <cellStyle name="40% - Accent5 5 38" xfId="32946"/>
    <cellStyle name="40% - Accent5 5 39" xfId="32947"/>
    <cellStyle name="40% - Accent5 5 4" xfId="32948"/>
    <cellStyle name="40% - Accent5 5 40" xfId="32949"/>
    <cellStyle name="40% - Accent5 5 41" xfId="32950"/>
    <cellStyle name="40% - Accent5 5 42" xfId="32951"/>
    <cellStyle name="40% - Accent5 5 43" xfId="32952"/>
    <cellStyle name="40% - Accent5 5 44" xfId="32953"/>
    <cellStyle name="40% - Accent5 5 45" xfId="32954"/>
    <cellStyle name="40% - Accent5 5 46" xfId="32955"/>
    <cellStyle name="40% - Accent5 5 47" xfId="32956"/>
    <cellStyle name="40% - Accent5 5 48" xfId="32957"/>
    <cellStyle name="40% - Accent5 5 49" xfId="32958"/>
    <cellStyle name="40% - Accent5 5 5" xfId="32959"/>
    <cellStyle name="40% - Accent5 5 50" xfId="32960"/>
    <cellStyle name="40% - Accent5 5 51" xfId="32961"/>
    <cellStyle name="40% - Accent5 5 52" xfId="32962"/>
    <cellStyle name="40% - Accent5 5 53" xfId="32963"/>
    <cellStyle name="40% - Accent5 5 54" xfId="32964"/>
    <cellStyle name="40% - Accent5 5 55" xfId="32965"/>
    <cellStyle name="40% - Accent5 5 56" xfId="32966"/>
    <cellStyle name="40% - Accent5 5 57" xfId="32967"/>
    <cellStyle name="40% - Accent5 5 58" xfId="32968"/>
    <cellStyle name="40% - Accent5 5 59" xfId="32969"/>
    <cellStyle name="40% - Accent5 5 6" xfId="32970"/>
    <cellStyle name="40% - Accent5 5 60" xfId="32971"/>
    <cellStyle name="40% - Accent5 5 61" xfId="32972"/>
    <cellStyle name="40% - Accent5 5 62" xfId="32973"/>
    <cellStyle name="40% - Accent5 5 63" xfId="32974"/>
    <cellStyle name="40% - Accent5 5 64" xfId="32975"/>
    <cellStyle name="40% - Accent5 5 65" xfId="32976"/>
    <cellStyle name="40% - Accent5 5 66" xfId="32977"/>
    <cellStyle name="40% - Accent5 5 67" xfId="32978"/>
    <cellStyle name="40% - Accent5 5 68" xfId="32979"/>
    <cellStyle name="40% - Accent5 5 69" xfId="32980"/>
    <cellStyle name="40% - Accent5 5 7" xfId="32981"/>
    <cellStyle name="40% - Accent5 5 70" xfId="32982"/>
    <cellStyle name="40% - Accent5 5 71" xfId="32983"/>
    <cellStyle name="40% - Accent5 5 72" xfId="32984"/>
    <cellStyle name="40% - Accent5 5 73" xfId="32985"/>
    <cellStyle name="40% - Accent5 5 74" xfId="32986"/>
    <cellStyle name="40% - Accent5 5 75" xfId="32987"/>
    <cellStyle name="40% - Accent5 5 76" xfId="32988"/>
    <cellStyle name="40% - Accent5 5 77" xfId="32989"/>
    <cellStyle name="40% - Accent5 5 78" xfId="32990"/>
    <cellStyle name="40% - Accent5 5 79" xfId="32991"/>
    <cellStyle name="40% - Accent5 5 8" xfId="32992"/>
    <cellStyle name="40% - Accent5 5 80" xfId="32993"/>
    <cellStyle name="40% - Accent5 5 81" xfId="32994"/>
    <cellStyle name="40% - Accent5 5 82" xfId="32995"/>
    <cellStyle name="40% - Accent5 5 83" xfId="32996"/>
    <cellStyle name="40% - Accent5 5 84" xfId="32997"/>
    <cellStyle name="40% - Accent5 5 85" xfId="32998"/>
    <cellStyle name="40% - Accent5 5 86" xfId="32999"/>
    <cellStyle name="40% - Accent5 5 87" xfId="33000"/>
    <cellStyle name="40% - Accent5 5 88" xfId="33001"/>
    <cellStyle name="40% - Accent5 5 89" xfId="33002"/>
    <cellStyle name="40% - Accent5 5 9" xfId="33003"/>
    <cellStyle name="40% - Accent5 5 90" xfId="33004"/>
    <cellStyle name="40% - Accent5 5 91" xfId="33005"/>
    <cellStyle name="40% - Accent5 5 92" xfId="33006"/>
    <cellStyle name="40% - Accent5 5 93" xfId="33007"/>
    <cellStyle name="40% - Accent5 5 94" xfId="33008"/>
    <cellStyle name="40% - Accent5 5 95" xfId="33009"/>
    <cellStyle name="40% - Accent5 5 96" xfId="33010"/>
    <cellStyle name="40% - Accent5 5 97" xfId="33011"/>
    <cellStyle name="40% - Accent5 5 98" xfId="33012"/>
    <cellStyle name="40% - Accent5 5 99" xfId="33013"/>
    <cellStyle name="40% - Accent5 50" xfId="33014"/>
    <cellStyle name="40% - Accent5 51" xfId="33015"/>
    <cellStyle name="40% - Accent5 52" xfId="33016"/>
    <cellStyle name="40% - Accent5 53" xfId="33017"/>
    <cellStyle name="40% - Accent5 54" xfId="33018"/>
    <cellStyle name="40% - Accent5 55" xfId="33019"/>
    <cellStyle name="40% - Accent5 56" xfId="33020"/>
    <cellStyle name="40% - Accent5 57" xfId="33021"/>
    <cellStyle name="40% - Accent5 58" xfId="33022"/>
    <cellStyle name="40% - Accent5 59" xfId="33023"/>
    <cellStyle name="40% - Accent5 6" xfId="119"/>
    <cellStyle name="40% - Accent5 6 10" xfId="33024"/>
    <cellStyle name="40% - Accent5 6 100" xfId="33025"/>
    <cellStyle name="40% - Accent5 6 101" xfId="33026"/>
    <cellStyle name="40% - Accent5 6 102" xfId="33027"/>
    <cellStyle name="40% - Accent5 6 103" xfId="33028"/>
    <cellStyle name="40% - Accent5 6 104" xfId="33029"/>
    <cellStyle name="40% - Accent5 6 105" xfId="33030"/>
    <cellStyle name="40% - Accent5 6 106" xfId="33031"/>
    <cellStyle name="40% - Accent5 6 107" xfId="33032"/>
    <cellStyle name="40% - Accent5 6 108" xfId="33033"/>
    <cellStyle name="40% - Accent5 6 109" xfId="33034"/>
    <cellStyle name="40% - Accent5 6 11" xfId="33035"/>
    <cellStyle name="40% - Accent5 6 110" xfId="33036"/>
    <cellStyle name="40% - Accent5 6 111" xfId="33037"/>
    <cellStyle name="40% - Accent5 6 112" xfId="33038"/>
    <cellStyle name="40% - Accent5 6 113" xfId="33039"/>
    <cellStyle name="40% - Accent5 6 114" xfId="33040"/>
    <cellStyle name="40% - Accent5 6 115" xfId="33041"/>
    <cellStyle name="40% - Accent5 6 12" xfId="33042"/>
    <cellStyle name="40% - Accent5 6 13" xfId="33043"/>
    <cellStyle name="40% - Accent5 6 14" xfId="33044"/>
    <cellStyle name="40% - Accent5 6 15" xfId="33045"/>
    <cellStyle name="40% - Accent5 6 16" xfId="33046"/>
    <cellStyle name="40% - Accent5 6 17" xfId="33047"/>
    <cellStyle name="40% - Accent5 6 18" xfId="33048"/>
    <cellStyle name="40% - Accent5 6 19" xfId="33049"/>
    <cellStyle name="40% - Accent5 6 2" xfId="33050"/>
    <cellStyle name="40% - Accent5 6 20" xfId="33051"/>
    <cellStyle name="40% - Accent5 6 21" xfId="33052"/>
    <cellStyle name="40% - Accent5 6 22" xfId="33053"/>
    <cellStyle name="40% - Accent5 6 23" xfId="33054"/>
    <cellStyle name="40% - Accent5 6 24" xfId="33055"/>
    <cellStyle name="40% - Accent5 6 25" xfId="33056"/>
    <cellStyle name="40% - Accent5 6 26" xfId="33057"/>
    <cellStyle name="40% - Accent5 6 27" xfId="33058"/>
    <cellStyle name="40% - Accent5 6 28" xfId="33059"/>
    <cellStyle name="40% - Accent5 6 29" xfId="33060"/>
    <cellStyle name="40% - Accent5 6 3" xfId="33061"/>
    <cellStyle name="40% - Accent5 6 30" xfId="33062"/>
    <cellStyle name="40% - Accent5 6 31" xfId="33063"/>
    <cellStyle name="40% - Accent5 6 32" xfId="33064"/>
    <cellStyle name="40% - Accent5 6 33" xfId="33065"/>
    <cellStyle name="40% - Accent5 6 34" xfId="33066"/>
    <cellStyle name="40% - Accent5 6 35" xfId="33067"/>
    <cellStyle name="40% - Accent5 6 36" xfId="33068"/>
    <cellStyle name="40% - Accent5 6 37" xfId="33069"/>
    <cellStyle name="40% - Accent5 6 38" xfId="33070"/>
    <cellStyle name="40% - Accent5 6 39" xfId="33071"/>
    <cellStyle name="40% - Accent5 6 4" xfId="33072"/>
    <cellStyle name="40% - Accent5 6 40" xfId="33073"/>
    <cellStyle name="40% - Accent5 6 41" xfId="33074"/>
    <cellStyle name="40% - Accent5 6 42" xfId="33075"/>
    <cellStyle name="40% - Accent5 6 43" xfId="33076"/>
    <cellStyle name="40% - Accent5 6 44" xfId="33077"/>
    <cellStyle name="40% - Accent5 6 45" xfId="33078"/>
    <cellStyle name="40% - Accent5 6 46" xfId="33079"/>
    <cellStyle name="40% - Accent5 6 47" xfId="33080"/>
    <cellStyle name="40% - Accent5 6 48" xfId="33081"/>
    <cellStyle name="40% - Accent5 6 49" xfId="33082"/>
    <cellStyle name="40% - Accent5 6 5" xfId="33083"/>
    <cellStyle name="40% - Accent5 6 50" xfId="33084"/>
    <cellStyle name="40% - Accent5 6 51" xfId="33085"/>
    <cellStyle name="40% - Accent5 6 52" xfId="33086"/>
    <cellStyle name="40% - Accent5 6 53" xfId="33087"/>
    <cellStyle name="40% - Accent5 6 54" xfId="33088"/>
    <cellStyle name="40% - Accent5 6 55" xfId="33089"/>
    <cellStyle name="40% - Accent5 6 56" xfId="33090"/>
    <cellStyle name="40% - Accent5 6 57" xfId="33091"/>
    <cellStyle name="40% - Accent5 6 58" xfId="33092"/>
    <cellStyle name="40% - Accent5 6 59" xfId="33093"/>
    <cellStyle name="40% - Accent5 6 6" xfId="33094"/>
    <cellStyle name="40% - Accent5 6 60" xfId="33095"/>
    <cellStyle name="40% - Accent5 6 61" xfId="33096"/>
    <cellStyle name="40% - Accent5 6 62" xfId="33097"/>
    <cellStyle name="40% - Accent5 6 63" xfId="33098"/>
    <cellStyle name="40% - Accent5 6 64" xfId="33099"/>
    <cellStyle name="40% - Accent5 6 65" xfId="33100"/>
    <cellStyle name="40% - Accent5 6 66" xfId="33101"/>
    <cellStyle name="40% - Accent5 6 67" xfId="33102"/>
    <cellStyle name="40% - Accent5 6 68" xfId="33103"/>
    <cellStyle name="40% - Accent5 6 69" xfId="33104"/>
    <cellStyle name="40% - Accent5 6 7" xfId="33105"/>
    <cellStyle name="40% - Accent5 6 70" xfId="33106"/>
    <cellStyle name="40% - Accent5 6 71" xfId="33107"/>
    <cellStyle name="40% - Accent5 6 72" xfId="33108"/>
    <cellStyle name="40% - Accent5 6 73" xfId="33109"/>
    <cellStyle name="40% - Accent5 6 74" xfId="33110"/>
    <cellStyle name="40% - Accent5 6 75" xfId="33111"/>
    <cellStyle name="40% - Accent5 6 76" xfId="33112"/>
    <cellStyle name="40% - Accent5 6 77" xfId="33113"/>
    <cellStyle name="40% - Accent5 6 78" xfId="33114"/>
    <cellStyle name="40% - Accent5 6 79" xfId="33115"/>
    <cellStyle name="40% - Accent5 6 8" xfId="33116"/>
    <cellStyle name="40% - Accent5 6 80" xfId="33117"/>
    <cellStyle name="40% - Accent5 6 81" xfId="33118"/>
    <cellStyle name="40% - Accent5 6 82" xfId="33119"/>
    <cellStyle name="40% - Accent5 6 83" xfId="33120"/>
    <cellStyle name="40% - Accent5 6 84" xfId="33121"/>
    <cellStyle name="40% - Accent5 6 85" xfId="33122"/>
    <cellStyle name="40% - Accent5 6 86" xfId="33123"/>
    <cellStyle name="40% - Accent5 6 87" xfId="33124"/>
    <cellStyle name="40% - Accent5 6 88" xfId="33125"/>
    <cellStyle name="40% - Accent5 6 89" xfId="33126"/>
    <cellStyle name="40% - Accent5 6 9" xfId="33127"/>
    <cellStyle name="40% - Accent5 6 90" xfId="33128"/>
    <cellStyle name="40% - Accent5 6 91" xfId="33129"/>
    <cellStyle name="40% - Accent5 6 92" xfId="33130"/>
    <cellStyle name="40% - Accent5 6 93" xfId="33131"/>
    <cellStyle name="40% - Accent5 6 94" xfId="33132"/>
    <cellStyle name="40% - Accent5 6 95" xfId="33133"/>
    <cellStyle name="40% - Accent5 6 96" xfId="33134"/>
    <cellStyle name="40% - Accent5 6 97" xfId="33135"/>
    <cellStyle name="40% - Accent5 6 98" xfId="33136"/>
    <cellStyle name="40% - Accent5 6 99" xfId="33137"/>
    <cellStyle name="40% - Accent5 60" xfId="33138"/>
    <cellStyle name="40% - Accent5 61" xfId="33139"/>
    <cellStyle name="40% - Accent5 62" xfId="33140"/>
    <cellStyle name="40% - Accent5 63" xfId="33141"/>
    <cellStyle name="40% - Accent5 64" xfId="33142"/>
    <cellStyle name="40% - Accent5 65" xfId="33143"/>
    <cellStyle name="40% - Accent5 66" xfId="33144"/>
    <cellStyle name="40% - Accent5 67" xfId="33145"/>
    <cellStyle name="40% - Accent5 68" xfId="33146"/>
    <cellStyle name="40% - Accent5 69" xfId="33147"/>
    <cellStyle name="40% - Accent5 7" xfId="120"/>
    <cellStyle name="40% - Accent5 7 10" xfId="33148"/>
    <cellStyle name="40% - Accent5 7 100" xfId="33149"/>
    <cellStyle name="40% - Accent5 7 101" xfId="33150"/>
    <cellStyle name="40% - Accent5 7 102" xfId="33151"/>
    <cellStyle name="40% - Accent5 7 103" xfId="33152"/>
    <cellStyle name="40% - Accent5 7 104" xfId="33153"/>
    <cellStyle name="40% - Accent5 7 105" xfId="33154"/>
    <cellStyle name="40% - Accent5 7 106" xfId="33155"/>
    <cellStyle name="40% - Accent5 7 107" xfId="33156"/>
    <cellStyle name="40% - Accent5 7 108" xfId="33157"/>
    <cellStyle name="40% - Accent5 7 109" xfId="33158"/>
    <cellStyle name="40% - Accent5 7 11" xfId="33159"/>
    <cellStyle name="40% - Accent5 7 110" xfId="33160"/>
    <cellStyle name="40% - Accent5 7 111" xfId="33161"/>
    <cellStyle name="40% - Accent5 7 112" xfId="33162"/>
    <cellStyle name="40% - Accent5 7 113" xfId="33163"/>
    <cellStyle name="40% - Accent5 7 114" xfId="33164"/>
    <cellStyle name="40% - Accent5 7 115" xfId="33165"/>
    <cellStyle name="40% - Accent5 7 12" xfId="33166"/>
    <cellStyle name="40% - Accent5 7 13" xfId="33167"/>
    <cellStyle name="40% - Accent5 7 14" xfId="33168"/>
    <cellStyle name="40% - Accent5 7 15" xfId="33169"/>
    <cellStyle name="40% - Accent5 7 16" xfId="33170"/>
    <cellStyle name="40% - Accent5 7 17" xfId="33171"/>
    <cellStyle name="40% - Accent5 7 18" xfId="33172"/>
    <cellStyle name="40% - Accent5 7 19" xfId="33173"/>
    <cellStyle name="40% - Accent5 7 2" xfId="33174"/>
    <cellStyle name="40% - Accent5 7 20" xfId="33175"/>
    <cellStyle name="40% - Accent5 7 21" xfId="33176"/>
    <cellStyle name="40% - Accent5 7 22" xfId="33177"/>
    <cellStyle name="40% - Accent5 7 23" xfId="33178"/>
    <cellStyle name="40% - Accent5 7 24" xfId="33179"/>
    <cellStyle name="40% - Accent5 7 25" xfId="33180"/>
    <cellStyle name="40% - Accent5 7 26" xfId="33181"/>
    <cellStyle name="40% - Accent5 7 27" xfId="33182"/>
    <cellStyle name="40% - Accent5 7 28" xfId="33183"/>
    <cellStyle name="40% - Accent5 7 29" xfId="33184"/>
    <cellStyle name="40% - Accent5 7 3" xfId="33185"/>
    <cellStyle name="40% - Accent5 7 30" xfId="33186"/>
    <cellStyle name="40% - Accent5 7 31" xfId="33187"/>
    <cellStyle name="40% - Accent5 7 32" xfId="33188"/>
    <cellStyle name="40% - Accent5 7 33" xfId="33189"/>
    <cellStyle name="40% - Accent5 7 34" xfId="33190"/>
    <cellStyle name="40% - Accent5 7 35" xfId="33191"/>
    <cellStyle name="40% - Accent5 7 36" xfId="33192"/>
    <cellStyle name="40% - Accent5 7 37" xfId="33193"/>
    <cellStyle name="40% - Accent5 7 38" xfId="33194"/>
    <cellStyle name="40% - Accent5 7 39" xfId="33195"/>
    <cellStyle name="40% - Accent5 7 4" xfId="33196"/>
    <cellStyle name="40% - Accent5 7 40" xfId="33197"/>
    <cellStyle name="40% - Accent5 7 41" xfId="33198"/>
    <cellStyle name="40% - Accent5 7 42" xfId="33199"/>
    <cellStyle name="40% - Accent5 7 43" xfId="33200"/>
    <cellStyle name="40% - Accent5 7 44" xfId="33201"/>
    <cellStyle name="40% - Accent5 7 45" xfId="33202"/>
    <cellStyle name="40% - Accent5 7 46" xfId="33203"/>
    <cellStyle name="40% - Accent5 7 47" xfId="33204"/>
    <cellStyle name="40% - Accent5 7 48" xfId="33205"/>
    <cellStyle name="40% - Accent5 7 49" xfId="33206"/>
    <cellStyle name="40% - Accent5 7 5" xfId="33207"/>
    <cellStyle name="40% - Accent5 7 50" xfId="33208"/>
    <cellStyle name="40% - Accent5 7 51" xfId="33209"/>
    <cellStyle name="40% - Accent5 7 52" xfId="33210"/>
    <cellStyle name="40% - Accent5 7 53" xfId="33211"/>
    <cellStyle name="40% - Accent5 7 54" xfId="33212"/>
    <cellStyle name="40% - Accent5 7 55" xfId="33213"/>
    <cellStyle name="40% - Accent5 7 56" xfId="33214"/>
    <cellStyle name="40% - Accent5 7 57" xfId="33215"/>
    <cellStyle name="40% - Accent5 7 58" xfId="33216"/>
    <cellStyle name="40% - Accent5 7 59" xfId="33217"/>
    <cellStyle name="40% - Accent5 7 6" xfId="33218"/>
    <cellStyle name="40% - Accent5 7 60" xfId="33219"/>
    <cellStyle name="40% - Accent5 7 61" xfId="33220"/>
    <cellStyle name="40% - Accent5 7 62" xfId="33221"/>
    <cellStyle name="40% - Accent5 7 63" xfId="33222"/>
    <cellStyle name="40% - Accent5 7 64" xfId="33223"/>
    <cellStyle name="40% - Accent5 7 65" xfId="33224"/>
    <cellStyle name="40% - Accent5 7 66" xfId="33225"/>
    <cellStyle name="40% - Accent5 7 67" xfId="33226"/>
    <cellStyle name="40% - Accent5 7 68" xfId="33227"/>
    <cellStyle name="40% - Accent5 7 69" xfId="33228"/>
    <cellStyle name="40% - Accent5 7 7" xfId="33229"/>
    <cellStyle name="40% - Accent5 7 70" xfId="33230"/>
    <cellStyle name="40% - Accent5 7 71" xfId="33231"/>
    <cellStyle name="40% - Accent5 7 72" xfId="33232"/>
    <cellStyle name="40% - Accent5 7 73" xfId="33233"/>
    <cellStyle name="40% - Accent5 7 74" xfId="33234"/>
    <cellStyle name="40% - Accent5 7 75" xfId="33235"/>
    <cellStyle name="40% - Accent5 7 76" xfId="33236"/>
    <cellStyle name="40% - Accent5 7 77" xfId="33237"/>
    <cellStyle name="40% - Accent5 7 78" xfId="33238"/>
    <cellStyle name="40% - Accent5 7 79" xfId="33239"/>
    <cellStyle name="40% - Accent5 7 8" xfId="33240"/>
    <cellStyle name="40% - Accent5 7 80" xfId="33241"/>
    <cellStyle name="40% - Accent5 7 81" xfId="33242"/>
    <cellStyle name="40% - Accent5 7 82" xfId="33243"/>
    <cellStyle name="40% - Accent5 7 83" xfId="33244"/>
    <cellStyle name="40% - Accent5 7 84" xfId="33245"/>
    <cellStyle name="40% - Accent5 7 85" xfId="33246"/>
    <cellStyle name="40% - Accent5 7 86" xfId="33247"/>
    <cellStyle name="40% - Accent5 7 87" xfId="33248"/>
    <cellStyle name="40% - Accent5 7 88" xfId="33249"/>
    <cellStyle name="40% - Accent5 7 89" xfId="33250"/>
    <cellStyle name="40% - Accent5 7 9" xfId="33251"/>
    <cellStyle name="40% - Accent5 7 90" xfId="33252"/>
    <cellStyle name="40% - Accent5 7 91" xfId="33253"/>
    <cellStyle name="40% - Accent5 7 92" xfId="33254"/>
    <cellStyle name="40% - Accent5 7 93" xfId="33255"/>
    <cellStyle name="40% - Accent5 7 94" xfId="33256"/>
    <cellStyle name="40% - Accent5 7 95" xfId="33257"/>
    <cellStyle name="40% - Accent5 7 96" xfId="33258"/>
    <cellStyle name="40% - Accent5 7 97" xfId="33259"/>
    <cellStyle name="40% - Accent5 7 98" xfId="33260"/>
    <cellStyle name="40% - Accent5 7 99" xfId="33261"/>
    <cellStyle name="40% - Accent5 70" xfId="33262"/>
    <cellStyle name="40% - Accent5 71" xfId="33263"/>
    <cellStyle name="40% - Accent5 72" xfId="33264"/>
    <cellStyle name="40% - Accent5 73" xfId="33265"/>
    <cellStyle name="40% - Accent5 74" xfId="33266"/>
    <cellStyle name="40% - Accent5 75" xfId="33267"/>
    <cellStyle name="40% - Accent5 76" xfId="33268"/>
    <cellStyle name="40% - Accent5 77" xfId="33269"/>
    <cellStyle name="40% - Accent5 78" xfId="33270"/>
    <cellStyle name="40% - Accent5 79" xfId="33271"/>
    <cellStyle name="40% - Accent5 8" xfId="121"/>
    <cellStyle name="40% - Accent5 8 10" xfId="33272"/>
    <cellStyle name="40% - Accent5 8 100" xfId="33273"/>
    <cellStyle name="40% - Accent5 8 101" xfId="33274"/>
    <cellStyle name="40% - Accent5 8 102" xfId="33275"/>
    <cellStyle name="40% - Accent5 8 103" xfId="33276"/>
    <cellStyle name="40% - Accent5 8 104" xfId="33277"/>
    <cellStyle name="40% - Accent5 8 105" xfId="33278"/>
    <cellStyle name="40% - Accent5 8 106" xfId="33279"/>
    <cellStyle name="40% - Accent5 8 107" xfId="33280"/>
    <cellStyle name="40% - Accent5 8 108" xfId="33281"/>
    <cellStyle name="40% - Accent5 8 109" xfId="33282"/>
    <cellStyle name="40% - Accent5 8 11" xfId="33283"/>
    <cellStyle name="40% - Accent5 8 110" xfId="33284"/>
    <cellStyle name="40% - Accent5 8 111" xfId="33285"/>
    <cellStyle name="40% - Accent5 8 112" xfId="33286"/>
    <cellStyle name="40% - Accent5 8 113" xfId="33287"/>
    <cellStyle name="40% - Accent5 8 114" xfId="33288"/>
    <cellStyle name="40% - Accent5 8 115" xfId="33289"/>
    <cellStyle name="40% - Accent5 8 12" xfId="33290"/>
    <cellStyle name="40% - Accent5 8 13" xfId="33291"/>
    <cellStyle name="40% - Accent5 8 14" xfId="33292"/>
    <cellStyle name="40% - Accent5 8 15" xfId="33293"/>
    <cellStyle name="40% - Accent5 8 16" xfId="33294"/>
    <cellStyle name="40% - Accent5 8 17" xfId="33295"/>
    <cellStyle name="40% - Accent5 8 18" xfId="33296"/>
    <cellStyle name="40% - Accent5 8 19" xfId="33297"/>
    <cellStyle name="40% - Accent5 8 2" xfId="33298"/>
    <cellStyle name="40% - Accent5 8 20" xfId="33299"/>
    <cellStyle name="40% - Accent5 8 21" xfId="33300"/>
    <cellStyle name="40% - Accent5 8 22" xfId="33301"/>
    <cellStyle name="40% - Accent5 8 23" xfId="33302"/>
    <cellStyle name="40% - Accent5 8 24" xfId="33303"/>
    <cellStyle name="40% - Accent5 8 25" xfId="33304"/>
    <cellStyle name="40% - Accent5 8 26" xfId="33305"/>
    <cellStyle name="40% - Accent5 8 27" xfId="33306"/>
    <cellStyle name="40% - Accent5 8 28" xfId="33307"/>
    <cellStyle name="40% - Accent5 8 29" xfId="33308"/>
    <cellStyle name="40% - Accent5 8 3" xfId="33309"/>
    <cellStyle name="40% - Accent5 8 30" xfId="33310"/>
    <cellStyle name="40% - Accent5 8 31" xfId="33311"/>
    <cellStyle name="40% - Accent5 8 32" xfId="33312"/>
    <cellStyle name="40% - Accent5 8 33" xfId="33313"/>
    <cellStyle name="40% - Accent5 8 34" xfId="33314"/>
    <cellStyle name="40% - Accent5 8 35" xfId="33315"/>
    <cellStyle name="40% - Accent5 8 36" xfId="33316"/>
    <cellStyle name="40% - Accent5 8 37" xfId="33317"/>
    <cellStyle name="40% - Accent5 8 38" xfId="33318"/>
    <cellStyle name="40% - Accent5 8 39" xfId="33319"/>
    <cellStyle name="40% - Accent5 8 4" xfId="33320"/>
    <cellStyle name="40% - Accent5 8 40" xfId="33321"/>
    <cellStyle name="40% - Accent5 8 41" xfId="33322"/>
    <cellStyle name="40% - Accent5 8 42" xfId="33323"/>
    <cellStyle name="40% - Accent5 8 43" xfId="33324"/>
    <cellStyle name="40% - Accent5 8 44" xfId="33325"/>
    <cellStyle name="40% - Accent5 8 45" xfId="33326"/>
    <cellStyle name="40% - Accent5 8 46" xfId="33327"/>
    <cellStyle name="40% - Accent5 8 47" xfId="33328"/>
    <cellStyle name="40% - Accent5 8 48" xfId="33329"/>
    <cellStyle name="40% - Accent5 8 49" xfId="33330"/>
    <cellStyle name="40% - Accent5 8 5" xfId="33331"/>
    <cellStyle name="40% - Accent5 8 50" xfId="33332"/>
    <cellStyle name="40% - Accent5 8 51" xfId="33333"/>
    <cellStyle name="40% - Accent5 8 52" xfId="33334"/>
    <cellStyle name="40% - Accent5 8 53" xfId="33335"/>
    <cellStyle name="40% - Accent5 8 54" xfId="33336"/>
    <cellStyle name="40% - Accent5 8 55" xfId="33337"/>
    <cellStyle name="40% - Accent5 8 56" xfId="33338"/>
    <cellStyle name="40% - Accent5 8 57" xfId="33339"/>
    <cellStyle name="40% - Accent5 8 58" xfId="33340"/>
    <cellStyle name="40% - Accent5 8 59" xfId="33341"/>
    <cellStyle name="40% - Accent5 8 6" xfId="33342"/>
    <cellStyle name="40% - Accent5 8 60" xfId="33343"/>
    <cellStyle name="40% - Accent5 8 61" xfId="33344"/>
    <cellStyle name="40% - Accent5 8 62" xfId="33345"/>
    <cellStyle name="40% - Accent5 8 63" xfId="33346"/>
    <cellStyle name="40% - Accent5 8 64" xfId="33347"/>
    <cellStyle name="40% - Accent5 8 65" xfId="33348"/>
    <cellStyle name="40% - Accent5 8 66" xfId="33349"/>
    <cellStyle name="40% - Accent5 8 67" xfId="33350"/>
    <cellStyle name="40% - Accent5 8 68" xfId="33351"/>
    <cellStyle name="40% - Accent5 8 69" xfId="33352"/>
    <cellStyle name="40% - Accent5 8 7" xfId="33353"/>
    <cellStyle name="40% - Accent5 8 70" xfId="33354"/>
    <cellStyle name="40% - Accent5 8 71" xfId="33355"/>
    <cellStyle name="40% - Accent5 8 72" xfId="33356"/>
    <cellStyle name="40% - Accent5 8 73" xfId="33357"/>
    <cellStyle name="40% - Accent5 8 74" xfId="33358"/>
    <cellStyle name="40% - Accent5 8 75" xfId="33359"/>
    <cellStyle name="40% - Accent5 8 76" xfId="33360"/>
    <cellStyle name="40% - Accent5 8 77" xfId="33361"/>
    <cellStyle name="40% - Accent5 8 78" xfId="33362"/>
    <cellStyle name="40% - Accent5 8 79" xfId="33363"/>
    <cellStyle name="40% - Accent5 8 8" xfId="33364"/>
    <cellStyle name="40% - Accent5 8 80" xfId="33365"/>
    <cellStyle name="40% - Accent5 8 81" xfId="33366"/>
    <cellStyle name="40% - Accent5 8 82" xfId="33367"/>
    <cellStyle name="40% - Accent5 8 83" xfId="33368"/>
    <cellStyle name="40% - Accent5 8 84" xfId="33369"/>
    <cellStyle name="40% - Accent5 8 85" xfId="33370"/>
    <cellStyle name="40% - Accent5 8 86" xfId="33371"/>
    <cellStyle name="40% - Accent5 8 87" xfId="33372"/>
    <cellStyle name="40% - Accent5 8 88" xfId="33373"/>
    <cellStyle name="40% - Accent5 8 89" xfId="33374"/>
    <cellStyle name="40% - Accent5 8 9" xfId="33375"/>
    <cellStyle name="40% - Accent5 8 90" xfId="33376"/>
    <cellStyle name="40% - Accent5 8 91" xfId="33377"/>
    <cellStyle name="40% - Accent5 8 92" xfId="33378"/>
    <cellStyle name="40% - Accent5 8 93" xfId="33379"/>
    <cellStyle name="40% - Accent5 8 94" xfId="33380"/>
    <cellStyle name="40% - Accent5 8 95" xfId="33381"/>
    <cellStyle name="40% - Accent5 8 96" xfId="33382"/>
    <cellStyle name="40% - Accent5 8 97" xfId="33383"/>
    <cellStyle name="40% - Accent5 8 98" xfId="33384"/>
    <cellStyle name="40% - Accent5 8 99" xfId="33385"/>
    <cellStyle name="40% - Accent5 80" xfId="33386"/>
    <cellStyle name="40% - Accent5 81" xfId="33387"/>
    <cellStyle name="40% - Accent5 82" xfId="33388"/>
    <cellStyle name="40% - Accent5 83" xfId="33389"/>
    <cellStyle name="40% - Accent5 84" xfId="33390"/>
    <cellStyle name="40% - Accent5 85" xfId="33391"/>
    <cellStyle name="40% - Accent5 86" xfId="33392"/>
    <cellStyle name="40% - Accent5 87" xfId="33393"/>
    <cellStyle name="40% - Accent5 88" xfId="33394"/>
    <cellStyle name="40% - Accent5 89" xfId="33395"/>
    <cellStyle name="40% - Accent5 9" xfId="33396"/>
    <cellStyle name="40% - Accent5 9 10" xfId="33397"/>
    <cellStyle name="40% - Accent5 9 100" xfId="33398"/>
    <cellStyle name="40% - Accent5 9 101" xfId="33399"/>
    <cellStyle name="40% - Accent5 9 102" xfId="33400"/>
    <cellStyle name="40% - Accent5 9 103" xfId="33401"/>
    <cellStyle name="40% - Accent5 9 104" xfId="33402"/>
    <cellStyle name="40% - Accent5 9 105" xfId="33403"/>
    <cellStyle name="40% - Accent5 9 106" xfId="33404"/>
    <cellStyle name="40% - Accent5 9 107" xfId="33405"/>
    <cellStyle name="40% - Accent5 9 108" xfId="33406"/>
    <cellStyle name="40% - Accent5 9 109" xfId="33407"/>
    <cellStyle name="40% - Accent5 9 11" xfId="33408"/>
    <cellStyle name="40% - Accent5 9 110" xfId="33409"/>
    <cellStyle name="40% - Accent5 9 111" xfId="33410"/>
    <cellStyle name="40% - Accent5 9 112" xfId="33411"/>
    <cellStyle name="40% - Accent5 9 113" xfId="33412"/>
    <cellStyle name="40% - Accent5 9 114" xfId="33413"/>
    <cellStyle name="40% - Accent5 9 115" xfId="33414"/>
    <cellStyle name="40% - Accent5 9 12" xfId="33415"/>
    <cellStyle name="40% - Accent5 9 13" xfId="33416"/>
    <cellStyle name="40% - Accent5 9 14" xfId="33417"/>
    <cellStyle name="40% - Accent5 9 15" xfId="33418"/>
    <cellStyle name="40% - Accent5 9 16" xfId="33419"/>
    <cellStyle name="40% - Accent5 9 17" xfId="33420"/>
    <cellStyle name="40% - Accent5 9 18" xfId="33421"/>
    <cellStyle name="40% - Accent5 9 19" xfId="33422"/>
    <cellStyle name="40% - Accent5 9 2" xfId="33423"/>
    <cellStyle name="40% - Accent5 9 20" xfId="33424"/>
    <cellStyle name="40% - Accent5 9 21" xfId="33425"/>
    <cellStyle name="40% - Accent5 9 22" xfId="33426"/>
    <cellStyle name="40% - Accent5 9 23" xfId="33427"/>
    <cellStyle name="40% - Accent5 9 24" xfId="33428"/>
    <cellStyle name="40% - Accent5 9 25" xfId="33429"/>
    <cellStyle name="40% - Accent5 9 26" xfId="33430"/>
    <cellStyle name="40% - Accent5 9 27" xfId="33431"/>
    <cellStyle name="40% - Accent5 9 28" xfId="33432"/>
    <cellStyle name="40% - Accent5 9 29" xfId="33433"/>
    <cellStyle name="40% - Accent5 9 3" xfId="33434"/>
    <cellStyle name="40% - Accent5 9 30" xfId="33435"/>
    <cellStyle name="40% - Accent5 9 31" xfId="33436"/>
    <cellStyle name="40% - Accent5 9 32" xfId="33437"/>
    <cellStyle name="40% - Accent5 9 33" xfId="33438"/>
    <cellStyle name="40% - Accent5 9 34" xfId="33439"/>
    <cellStyle name="40% - Accent5 9 35" xfId="33440"/>
    <cellStyle name="40% - Accent5 9 36" xfId="33441"/>
    <cellStyle name="40% - Accent5 9 37" xfId="33442"/>
    <cellStyle name="40% - Accent5 9 38" xfId="33443"/>
    <cellStyle name="40% - Accent5 9 39" xfId="33444"/>
    <cellStyle name="40% - Accent5 9 4" xfId="33445"/>
    <cellStyle name="40% - Accent5 9 40" xfId="33446"/>
    <cellStyle name="40% - Accent5 9 41" xfId="33447"/>
    <cellStyle name="40% - Accent5 9 42" xfId="33448"/>
    <cellStyle name="40% - Accent5 9 43" xfId="33449"/>
    <cellStyle name="40% - Accent5 9 44" xfId="33450"/>
    <cellStyle name="40% - Accent5 9 45" xfId="33451"/>
    <cellStyle name="40% - Accent5 9 46" xfId="33452"/>
    <cellStyle name="40% - Accent5 9 47" xfId="33453"/>
    <cellStyle name="40% - Accent5 9 48" xfId="33454"/>
    <cellStyle name="40% - Accent5 9 49" xfId="33455"/>
    <cellStyle name="40% - Accent5 9 5" xfId="33456"/>
    <cellStyle name="40% - Accent5 9 50" xfId="33457"/>
    <cellStyle name="40% - Accent5 9 51" xfId="33458"/>
    <cellStyle name="40% - Accent5 9 52" xfId="33459"/>
    <cellStyle name="40% - Accent5 9 53" xfId="33460"/>
    <cellStyle name="40% - Accent5 9 54" xfId="33461"/>
    <cellStyle name="40% - Accent5 9 55" xfId="33462"/>
    <cellStyle name="40% - Accent5 9 56" xfId="33463"/>
    <cellStyle name="40% - Accent5 9 57" xfId="33464"/>
    <cellStyle name="40% - Accent5 9 58" xfId="33465"/>
    <cellStyle name="40% - Accent5 9 59" xfId="33466"/>
    <cellStyle name="40% - Accent5 9 6" xfId="33467"/>
    <cellStyle name="40% - Accent5 9 60" xfId="33468"/>
    <cellStyle name="40% - Accent5 9 61" xfId="33469"/>
    <cellStyle name="40% - Accent5 9 62" xfId="33470"/>
    <cellStyle name="40% - Accent5 9 63" xfId="33471"/>
    <cellStyle name="40% - Accent5 9 64" xfId="33472"/>
    <cellStyle name="40% - Accent5 9 65" xfId="33473"/>
    <cellStyle name="40% - Accent5 9 66" xfId="33474"/>
    <cellStyle name="40% - Accent5 9 67" xfId="33475"/>
    <cellStyle name="40% - Accent5 9 68" xfId="33476"/>
    <cellStyle name="40% - Accent5 9 69" xfId="33477"/>
    <cellStyle name="40% - Accent5 9 7" xfId="33478"/>
    <cellStyle name="40% - Accent5 9 70" xfId="33479"/>
    <cellStyle name="40% - Accent5 9 71" xfId="33480"/>
    <cellStyle name="40% - Accent5 9 72" xfId="33481"/>
    <cellStyle name="40% - Accent5 9 73" xfId="33482"/>
    <cellStyle name="40% - Accent5 9 74" xfId="33483"/>
    <cellStyle name="40% - Accent5 9 75" xfId="33484"/>
    <cellStyle name="40% - Accent5 9 76" xfId="33485"/>
    <cellStyle name="40% - Accent5 9 77" xfId="33486"/>
    <cellStyle name="40% - Accent5 9 78" xfId="33487"/>
    <cellStyle name="40% - Accent5 9 79" xfId="33488"/>
    <cellStyle name="40% - Accent5 9 8" xfId="33489"/>
    <cellStyle name="40% - Accent5 9 80" xfId="33490"/>
    <cellStyle name="40% - Accent5 9 81" xfId="33491"/>
    <cellStyle name="40% - Accent5 9 82" xfId="33492"/>
    <cellStyle name="40% - Accent5 9 83" xfId="33493"/>
    <cellStyle name="40% - Accent5 9 84" xfId="33494"/>
    <cellStyle name="40% - Accent5 9 85" xfId="33495"/>
    <cellStyle name="40% - Accent5 9 86" xfId="33496"/>
    <cellStyle name="40% - Accent5 9 87" xfId="33497"/>
    <cellStyle name="40% - Accent5 9 88" xfId="33498"/>
    <cellStyle name="40% - Accent5 9 89" xfId="33499"/>
    <cellStyle name="40% - Accent5 9 9" xfId="33500"/>
    <cellStyle name="40% - Accent5 9 90" xfId="33501"/>
    <cellStyle name="40% - Accent5 9 91" xfId="33502"/>
    <cellStyle name="40% - Accent5 9 92" xfId="33503"/>
    <cellStyle name="40% - Accent5 9 93" xfId="33504"/>
    <cellStyle name="40% - Accent5 9 94" xfId="33505"/>
    <cellStyle name="40% - Accent5 9 95" xfId="33506"/>
    <cellStyle name="40% - Accent5 9 96" xfId="33507"/>
    <cellStyle name="40% - Accent5 9 97" xfId="33508"/>
    <cellStyle name="40% - Accent5 9 98" xfId="33509"/>
    <cellStyle name="40% - Accent5 9 99" xfId="33510"/>
    <cellStyle name="40% - Accent5 90" xfId="33511"/>
    <cellStyle name="40% - Accent5 91" xfId="33512"/>
    <cellStyle name="40% - Accent5 92" xfId="33513"/>
    <cellStyle name="40% - Accent5 93" xfId="33514"/>
    <cellStyle name="40% - Accent5 94" xfId="33515"/>
    <cellStyle name="40% - Accent5 95" xfId="33516"/>
    <cellStyle name="40% - Accent5 96" xfId="33517"/>
    <cellStyle name="40% - Accent5 97" xfId="33518"/>
    <cellStyle name="40% - Accent5 98" xfId="33519"/>
    <cellStyle name="40% - Accent5 99" xfId="33520"/>
    <cellStyle name="40% - Accent6" xfId="41" builtinId="51" customBuiltin="1"/>
    <cellStyle name="40% - Accent6 10" xfId="33521"/>
    <cellStyle name="40% - Accent6 10 10" xfId="33522"/>
    <cellStyle name="40% - Accent6 10 100" xfId="33523"/>
    <cellStyle name="40% - Accent6 10 101" xfId="33524"/>
    <cellStyle name="40% - Accent6 10 102" xfId="33525"/>
    <cellStyle name="40% - Accent6 10 103" xfId="33526"/>
    <cellStyle name="40% - Accent6 10 104" xfId="33527"/>
    <cellStyle name="40% - Accent6 10 105" xfId="33528"/>
    <cellStyle name="40% - Accent6 10 106" xfId="33529"/>
    <cellStyle name="40% - Accent6 10 107" xfId="33530"/>
    <cellStyle name="40% - Accent6 10 108" xfId="33531"/>
    <cellStyle name="40% - Accent6 10 109" xfId="33532"/>
    <cellStyle name="40% - Accent6 10 11" xfId="33533"/>
    <cellStyle name="40% - Accent6 10 110" xfId="33534"/>
    <cellStyle name="40% - Accent6 10 111" xfId="33535"/>
    <cellStyle name="40% - Accent6 10 112" xfId="33536"/>
    <cellStyle name="40% - Accent6 10 113" xfId="33537"/>
    <cellStyle name="40% - Accent6 10 114" xfId="33538"/>
    <cellStyle name="40% - Accent6 10 115" xfId="33539"/>
    <cellStyle name="40% - Accent6 10 12" xfId="33540"/>
    <cellStyle name="40% - Accent6 10 13" xfId="33541"/>
    <cellStyle name="40% - Accent6 10 14" xfId="33542"/>
    <cellStyle name="40% - Accent6 10 15" xfId="33543"/>
    <cellStyle name="40% - Accent6 10 16" xfId="33544"/>
    <cellStyle name="40% - Accent6 10 17" xfId="33545"/>
    <cellStyle name="40% - Accent6 10 18" xfId="33546"/>
    <cellStyle name="40% - Accent6 10 19" xfId="33547"/>
    <cellStyle name="40% - Accent6 10 2" xfId="33548"/>
    <cellStyle name="40% - Accent6 10 20" xfId="33549"/>
    <cellStyle name="40% - Accent6 10 21" xfId="33550"/>
    <cellStyle name="40% - Accent6 10 22" xfId="33551"/>
    <cellStyle name="40% - Accent6 10 23" xfId="33552"/>
    <cellStyle name="40% - Accent6 10 24" xfId="33553"/>
    <cellStyle name="40% - Accent6 10 25" xfId="33554"/>
    <cellStyle name="40% - Accent6 10 26" xfId="33555"/>
    <cellStyle name="40% - Accent6 10 27" xfId="33556"/>
    <cellStyle name="40% - Accent6 10 28" xfId="33557"/>
    <cellStyle name="40% - Accent6 10 29" xfId="33558"/>
    <cellStyle name="40% - Accent6 10 3" xfId="33559"/>
    <cellStyle name="40% - Accent6 10 30" xfId="33560"/>
    <cellStyle name="40% - Accent6 10 31" xfId="33561"/>
    <cellStyle name="40% - Accent6 10 32" xfId="33562"/>
    <cellStyle name="40% - Accent6 10 33" xfId="33563"/>
    <cellStyle name="40% - Accent6 10 34" xfId="33564"/>
    <cellStyle name="40% - Accent6 10 35" xfId="33565"/>
    <cellStyle name="40% - Accent6 10 36" xfId="33566"/>
    <cellStyle name="40% - Accent6 10 37" xfId="33567"/>
    <cellStyle name="40% - Accent6 10 38" xfId="33568"/>
    <cellStyle name="40% - Accent6 10 39" xfId="33569"/>
    <cellStyle name="40% - Accent6 10 4" xfId="33570"/>
    <cellStyle name="40% - Accent6 10 40" xfId="33571"/>
    <cellStyle name="40% - Accent6 10 41" xfId="33572"/>
    <cellStyle name="40% - Accent6 10 42" xfId="33573"/>
    <cellStyle name="40% - Accent6 10 43" xfId="33574"/>
    <cellStyle name="40% - Accent6 10 44" xfId="33575"/>
    <cellStyle name="40% - Accent6 10 45" xfId="33576"/>
    <cellStyle name="40% - Accent6 10 46" xfId="33577"/>
    <cellStyle name="40% - Accent6 10 47" xfId="33578"/>
    <cellStyle name="40% - Accent6 10 48" xfId="33579"/>
    <cellStyle name="40% - Accent6 10 49" xfId="33580"/>
    <cellStyle name="40% - Accent6 10 5" xfId="33581"/>
    <cellStyle name="40% - Accent6 10 50" xfId="33582"/>
    <cellStyle name="40% - Accent6 10 51" xfId="33583"/>
    <cellStyle name="40% - Accent6 10 52" xfId="33584"/>
    <cellStyle name="40% - Accent6 10 53" xfId="33585"/>
    <cellStyle name="40% - Accent6 10 54" xfId="33586"/>
    <cellStyle name="40% - Accent6 10 55" xfId="33587"/>
    <cellStyle name="40% - Accent6 10 56" xfId="33588"/>
    <cellStyle name="40% - Accent6 10 57" xfId="33589"/>
    <cellStyle name="40% - Accent6 10 58" xfId="33590"/>
    <cellStyle name="40% - Accent6 10 59" xfId="33591"/>
    <cellStyle name="40% - Accent6 10 6" xfId="33592"/>
    <cellStyle name="40% - Accent6 10 60" xfId="33593"/>
    <cellStyle name="40% - Accent6 10 61" xfId="33594"/>
    <cellStyle name="40% - Accent6 10 62" xfId="33595"/>
    <cellStyle name="40% - Accent6 10 63" xfId="33596"/>
    <cellStyle name="40% - Accent6 10 64" xfId="33597"/>
    <cellStyle name="40% - Accent6 10 65" xfId="33598"/>
    <cellStyle name="40% - Accent6 10 66" xfId="33599"/>
    <cellStyle name="40% - Accent6 10 67" xfId="33600"/>
    <cellStyle name="40% - Accent6 10 68" xfId="33601"/>
    <cellStyle name="40% - Accent6 10 69" xfId="33602"/>
    <cellStyle name="40% - Accent6 10 7" xfId="33603"/>
    <cellStyle name="40% - Accent6 10 70" xfId="33604"/>
    <cellStyle name="40% - Accent6 10 71" xfId="33605"/>
    <cellStyle name="40% - Accent6 10 72" xfId="33606"/>
    <cellStyle name="40% - Accent6 10 73" xfId="33607"/>
    <cellStyle name="40% - Accent6 10 74" xfId="33608"/>
    <cellStyle name="40% - Accent6 10 75" xfId="33609"/>
    <cellStyle name="40% - Accent6 10 76" xfId="33610"/>
    <cellStyle name="40% - Accent6 10 77" xfId="33611"/>
    <cellStyle name="40% - Accent6 10 78" xfId="33612"/>
    <cellStyle name="40% - Accent6 10 79" xfId="33613"/>
    <cellStyle name="40% - Accent6 10 8" xfId="33614"/>
    <cellStyle name="40% - Accent6 10 80" xfId="33615"/>
    <cellStyle name="40% - Accent6 10 81" xfId="33616"/>
    <cellStyle name="40% - Accent6 10 82" xfId="33617"/>
    <cellStyle name="40% - Accent6 10 83" xfId="33618"/>
    <cellStyle name="40% - Accent6 10 84" xfId="33619"/>
    <cellStyle name="40% - Accent6 10 85" xfId="33620"/>
    <cellStyle name="40% - Accent6 10 86" xfId="33621"/>
    <cellStyle name="40% - Accent6 10 87" xfId="33622"/>
    <cellStyle name="40% - Accent6 10 88" xfId="33623"/>
    <cellStyle name="40% - Accent6 10 89" xfId="33624"/>
    <cellStyle name="40% - Accent6 10 9" xfId="33625"/>
    <cellStyle name="40% - Accent6 10 90" xfId="33626"/>
    <cellStyle name="40% - Accent6 10 91" xfId="33627"/>
    <cellStyle name="40% - Accent6 10 92" xfId="33628"/>
    <cellStyle name="40% - Accent6 10 93" xfId="33629"/>
    <cellStyle name="40% - Accent6 10 94" xfId="33630"/>
    <cellStyle name="40% - Accent6 10 95" xfId="33631"/>
    <cellStyle name="40% - Accent6 10 96" xfId="33632"/>
    <cellStyle name="40% - Accent6 10 97" xfId="33633"/>
    <cellStyle name="40% - Accent6 10 98" xfId="33634"/>
    <cellStyle name="40% - Accent6 10 99" xfId="33635"/>
    <cellStyle name="40% - Accent6 100" xfId="33636"/>
    <cellStyle name="40% - Accent6 101" xfId="33637"/>
    <cellStyle name="40% - Accent6 102" xfId="33638"/>
    <cellStyle name="40% - Accent6 103" xfId="33639"/>
    <cellStyle name="40% - Accent6 104" xfId="33640"/>
    <cellStyle name="40% - Accent6 105" xfId="33641"/>
    <cellStyle name="40% - Accent6 106" xfId="33642"/>
    <cellStyle name="40% - Accent6 107" xfId="33643"/>
    <cellStyle name="40% - Accent6 108" xfId="33644"/>
    <cellStyle name="40% - Accent6 109" xfId="33645"/>
    <cellStyle name="40% - Accent6 11" xfId="33646"/>
    <cellStyle name="40% - Accent6 11 10" xfId="33647"/>
    <cellStyle name="40% - Accent6 11 100" xfId="33648"/>
    <cellStyle name="40% - Accent6 11 101" xfId="33649"/>
    <cellStyle name="40% - Accent6 11 102" xfId="33650"/>
    <cellStyle name="40% - Accent6 11 103" xfId="33651"/>
    <cellStyle name="40% - Accent6 11 104" xfId="33652"/>
    <cellStyle name="40% - Accent6 11 105" xfId="33653"/>
    <cellStyle name="40% - Accent6 11 106" xfId="33654"/>
    <cellStyle name="40% - Accent6 11 107" xfId="33655"/>
    <cellStyle name="40% - Accent6 11 108" xfId="33656"/>
    <cellStyle name="40% - Accent6 11 109" xfId="33657"/>
    <cellStyle name="40% - Accent6 11 11" xfId="33658"/>
    <cellStyle name="40% - Accent6 11 110" xfId="33659"/>
    <cellStyle name="40% - Accent6 11 111" xfId="33660"/>
    <cellStyle name="40% - Accent6 11 112" xfId="33661"/>
    <cellStyle name="40% - Accent6 11 113" xfId="33662"/>
    <cellStyle name="40% - Accent6 11 114" xfId="33663"/>
    <cellStyle name="40% - Accent6 11 115" xfId="33664"/>
    <cellStyle name="40% - Accent6 11 12" xfId="33665"/>
    <cellStyle name="40% - Accent6 11 13" xfId="33666"/>
    <cellStyle name="40% - Accent6 11 14" xfId="33667"/>
    <cellStyle name="40% - Accent6 11 15" xfId="33668"/>
    <cellStyle name="40% - Accent6 11 16" xfId="33669"/>
    <cellStyle name="40% - Accent6 11 17" xfId="33670"/>
    <cellStyle name="40% - Accent6 11 18" xfId="33671"/>
    <cellStyle name="40% - Accent6 11 19" xfId="33672"/>
    <cellStyle name="40% - Accent6 11 2" xfId="33673"/>
    <cellStyle name="40% - Accent6 11 20" xfId="33674"/>
    <cellStyle name="40% - Accent6 11 21" xfId="33675"/>
    <cellStyle name="40% - Accent6 11 22" xfId="33676"/>
    <cellStyle name="40% - Accent6 11 23" xfId="33677"/>
    <cellStyle name="40% - Accent6 11 24" xfId="33678"/>
    <cellStyle name="40% - Accent6 11 25" xfId="33679"/>
    <cellStyle name="40% - Accent6 11 26" xfId="33680"/>
    <cellStyle name="40% - Accent6 11 27" xfId="33681"/>
    <cellStyle name="40% - Accent6 11 28" xfId="33682"/>
    <cellStyle name="40% - Accent6 11 29" xfId="33683"/>
    <cellStyle name="40% - Accent6 11 3" xfId="33684"/>
    <cellStyle name="40% - Accent6 11 30" xfId="33685"/>
    <cellStyle name="40% - Accent6 11 31" xfId="33686"/>
    <cellStyle name="40% - Accent6 11 32" xfId="33687"/>
    <cellStyle name="40% - Accent6 11 33" xfId="33688"/>
    <cellStyle name="40% - Accent6 11 34" xfId="33689"/>
    <cellStyle name="40% - Accent6 11 35" xfId="33690"/>
    <cellStyle name="40% - Accent6 11 36" xfId="33691"/>
    <cellStyle name="40% - Accent6 11 37" xfId="33692"/>
    <cellStyle name="40% - Accent6 11 38" xfId="33693"/>
    <cellStyle name="40% - Accent6 11 39" xfId="33694"/>
    <cellStyle name="40% - Accent6 11 4" xfId="33695"/>
    <cellStyle name="40% - Accent6 11 40" xfId="33696"/>
    <cellStyle name="40% - Accent6 11 41" xfId="33697"/>
    <cellStyle name="40% - Accent6 11 42" xfId="33698"/>
    <cellStyle name="40% - Accent6 11 43" xfId="33699"/>
    <cellStyle name="40% - Accent6 11 44" xfId="33700"/>
    <cellStyle name="40% - Accent6 11 45" xfId="33701"/>
    <cellStyle name="40% - Accent6 11 46" xfId="33702"/>
    <cellStyle name="40% - Accent6 11 47" xfId="33703"/>
    <cellStyle name="40% - Accent6 11 48" xfId="33704"/>
    <cellStyle name="40% - Accent6 11 49" xfId="33705"/>
    <cellStyle name="40% - Accent6 11 5" xfId="33706"/>
    <cellStyle name="40% - Accent6 11 50" xfId="33707"/>
    <cellStyle name="40% - Accent6 11 51" xfId="33708"/>
    <cellStyle name="40% - Accent6 11 52" xfId="33709"/>
    <cellStyle name="40% - Accent6 11 53" xfId="33710"/>
    <cellStyle name="40% - Accent6 11 54" xfId="33711"/>
    <cellStyle name="40% - Accent6 11 55" xfId="33712"/>
    <cellStyle name="40% - Accent6 11 56" xfId="33713"/>
    <cellStyle name="40% - Accent6 11 57" xfId="33714"/>
    <cellStyle name="40% - Accent6 11 58" xfId="33715"/>
    <cellStyle name="40% - Accent6 11 59" xfId="33716"/>
    <cellStyle name="40% - Accent6 11 6" xfId="33717"/>
    <cellStyle name="40% - Accent6 11 60" xfId="33718"/>
    <cellStyle name="40% - Accent6 11 61" xfId="33719"/>
    <cellStyle name="40% - Accent6 11 62" xfId="33720"/>
    <cellStyle name="40% - Accent6 11 63" xfId="33721"/>
    <cellStyle name="40% - Accent6 11 64" xfId="33722"/>
    <cellStyle name="40% - Accent6 11 65" xfId="33723"/>
    <cellStyle name="40% - Accent6 11 66" xfId="33724"/>
    <cellStyle name="40% - Accent6 11 67" xfId="33725"/>
    <cellStyle name="40% - Accent6 11 68" xfId="33726"/>
    <cellStyle name="40% - Accent6 11 69" xfId="33727"/>
    <cellStyle name="40% - Accent6 11 7" xfId="33728"/>
    <cellStyle name="40% - Accent6 11 70" xfId="33729"/>
    <cellStyle name="40% - Accent6 11 71" xfId="33730"/>
    <cellStyle name="40% - Accent6 11 72" xfId="33731"/>
    <cellStyle name="40% - Accent6 11 73" xfId="33732"/>
    <cellStyle name="40% - Accent6 11 74" xfId="33733"/>
    <cellStyle name="40% - Accent6 11 75" xfId="33734"/>
    <cellStyle name="40% - Accent6 11 76" xfId="33735"/>
    <cellStyle name="40% - Accent6 11 77" xfId="33736"/>
    <cellStyle name="40% - Accent6 11 78" xfId="33737"/>
    <cellStyle name="40% - Accent6 11 79" xfId="33738"/>
    <cellStyle name="40% - Accent6 11 8" xfId="33739"/>
    <cellStyle name="40% - Accent6 11 80" xfId="33740"/>
    <cellStyle name="40% - Accent6 11 81" xfId="33741"/>
    <cellStyle name="40% - Accent6 11 82" xfId="33742"/>
    <cellStyle name="40% - Accent6 11 83" xfId="33743"/>
    <cellStyle name="40% - Accent6 11 84" xfId="33744"/>
    <cellStyle name="40% - Accent6 11 85" xfId="33745"/>
    <cellStyle name="40% - Accent6 11 86" xfId="33746"/>
    <cellStyle name="40% - Accent6 11 87" xfId="33747"/>
    <cellStyle name="40% - Accent6 11 88" xfId="33748"/>
    <cellStyle name="40% - Accent6 11 89" xfId="33749"/>
    <cellStyle name="40% - Accent6 11 9" xfId="33750"/>
    <cellStyle name="40% - Accent6 11 90" xfId="33751"/>
    <cellStyle name="40% - Accent6 11 91" xfId="33752"/>
    <cellStyle name="40% - Accent6 11 92" xfId="33753"/>
    <cellStyle name="40% - Accent6 11 93" xfId="33754"/>
    <cellStyle name="40% - Accent6 11 94" xfId="33755"/>
    <cellStyle name="40% - Accent6 11 95" xfId="33756"/>
    <cellStyle name="40% - Accent6 11 96" xfId="33757"/>
    <cellStyle name="40% - Accent6 11 97" xfId="33758"/>
    <cellStyle name="40% - Accent6 11 98" xfId="33759"/>
    <cellStyle name="40% - Accent6 11 99" xfId="33760"/>
    <cellStyle name="40% - Accent6 110" xfId="33761"/>
    <cellStyle name="40% - Accent6 111" xfId="33762"/>
    <cellStyle name="40% - Accent6 112" xfId="33763"/>
    <cellStyle name="40% - Accent6 113" xfId="33764"/>
    <cellStyle name="40% - Accent6 114" xfId="33765"/>
    <cellStyle name="40% - Accent6 115" xfId="33766"/>
    <cellStyle name="40% - Accent6 116" xfId="33767"/>
    <cellStyle name="40% - Accent6 117" xfId="33768"/>
    <cellStyle name="40% - Accent6 118" xfId="33769"/>
    <cellStyle name="40% - Accent6 119" xfId="33770"/>
    <cellStyle name="40% - Accent6 12" xfId="33771"/>
    <cellStyle name="40% - Accent6 12 10" xfId="33772"/>
    <cellStyle name="40% - Accent6 12 100" xfId="33773"/>
    <cellStyle name="40% - Accent6 12 101" xfId="33774"/>
    <cellStyle name="40% - Accent6 12 102" xfId="33775"/>
    <cellStyle name="40% - Accent6 12 103" xfId="33776"/>
    <cellStyle name="40% - Accent6 12 104" xfId="33777"/>
    <cellStyle name="40% - Accent6 12 105" xfId="33778"/>
    <cellStyle name="40% - Accent6 12 106" xfId="33779"/>
    <cellStyle name="40% - Accent6 12 107" xfId="33780"/>
    <cellStyle name="40% - Accent6 12 108" xfId="33781"/>
    <cellStyle name="40% - Accent6 12 109" xfId="33782"/>
    <cellStyle name="40% - Accent6 12 11" xfId="33783"/>
    <cellStyle name="40% - Accent6 12 110" xfId="33784"/>
    <cellStyle name="40% - Accent6 12 111" xfId="33785"/>
    <cellStyle name="40% - Accent6 12 112" xfId="33786"/>
    <cellStyle name="40% - Accent6 12 113" xfId="33787"/>
    <cellStyle name="40% - Accent6 12 114" xfId="33788"/>
    <cellStyle name="40% - Accent6 12 115" xfId="33789"/>
    <cellStyle name="40% - Accent6 12 12" xfId="33790"/>
    <cellStyle name="40% - Accent6 12 13" xfId="33791"/>
    <cellStyle name="40% - Accent6 12 14" xfId="33792"/>
    <cellStyle name="40% - Accent6 12 15" xfId="33793"/>
    <cellStyle name="40% - Accent6 12 16" xfId="33794"/>
    <cellStyle name="40% - Accent6 12 17" xfId="33795"/>
    <cellStyle name="40% - Accent6 12 18" xfId="33796"/>
    <cellStyle name="40% - Accent6 12 19" xfId="33797"/>
    <cellStyle name="40% - Accent6 12 2" xfId="33798"/>
    <cellStyle name="40% - Accent6 12 20" xfId="33799"/>
    <cellStyle name="40% - Accent6 12 21" xfId="33800"/>
    <cellStyle name="40% - Accent6 12 22" xfId="33801"/>
    <cellStyle name="40% - Accent6 12 23" xfId="33802"/>
    <cellStyle name="40% - Accent6 12 24" xfId="33803"/>
    <cellStyle name="40% - Accent6 12 25" xfId="33804"/>
    <cellStyle name="40% - Accent6 12 26" xfId="33805"/>
    <cellStyle name="40% - Accent6 12 27" xfId="33806"/>
    <cellStyle name="40% - Accent6 12 28" xfId="33807"/>
    <cellStyle name="40% - Accent6 12 29" xfId="33808"/>
    <cellStyle name="40% - Accent6 12 3" xfId="33809"/>
    <cellStyle name="40% - Accent6 12 30" xfId="33810"/>
    <cellStyle name="40% - Accent6 12 31" xfId="33811"/>
    <cellStyle name="40% - Accent6 12 32" xfId="33812"/>
    <cellStyle name="40% - Accent6 12 33" xfId="33813"/>
    <cellStyle name="40% - Accent6 12 34" xfId="33814"/>
    <cellStyle name="40% - Accent6 12 35" xfId="33815"/>
    <cellStyle name="40% - Accent6 12 36" xfId="33816"/>
    <cellStyle name="40% - Accent6 12 37" xfId="33817"/>
    <cellStyle name="40% - Accent6 12 38" xfId="33818"/>
    <cellStyle name="40% - Accent6 12 39" xfId="33819"/>
    <cellStyle name="40% - Accent6 12 4" xfId="33820"/>
    <cellStyle name="40% - Accent6 12 40" xfId="33821"/>
    <cellStyle name="40% - Accent6 12 41" xfId="33822"/>
    <cellStyle name="40% - Accent6 12 42" xfId="33823"/>
    <cellStyle name="40% - Accent6 12 43" xfId="33824"/>
    <cellStyle name="40% - Accent6 12 44" xfId="33825"/>
    <cellStyle name="40% - Accent6 12 45" xfId="33826"/>
    <cellStyle name="40% - Accent6 12 46" xfId="33827"/>
    <cellStyle name="40% - Accent6 12 47" xfId="33828"/>
    <cellStyle name="40% - Accent6 12 48" xfId="33829"/>
    <cellStyle name="40% - Accent6 12 49" xfId="33830"/>
    <cellStyle name="40% - Accent6 12 5" xfId="33831"/>
    <cellStyle name="40% - Accent6 12 50" xfId="33832"/>
    <cellStyle name="40% - Accent6 12 51" xfId="33833"/>
    <cellStyle name="40% - Accent6 12 52" xfId="33834"/>
    <cellStyle name="40% - Accent6 12 53" xfId="33835"/>
    <cellStyle name="40% - Accent6 12 54" xfId="33836"/>
    <cellStyle name="40% - Accent6 12 55" xfId="33837"/>
    <cellStyle name="40% - Accent6 12 56" xfId="33838"/>
    <cellStyle name="40% - Accent6 12 57" xfId="33839"/>
    <cellStyle name="40% - Accent6 12 58" xfId="33840"/>
    <cellStyle name="40% - Accent6 12 59" xfId="33841"/>
    <cellStyle name="40% - Accent6 12 6" xfId="33842"/>
    <cellStyle name="40% - Accent6 12 60" xfId="33843"/>
    <cellStyle name="40% - Accent6 12 61" xfId="33844"/>
    <cellStyle name="40% - Accent6 12 62" xfId="33845"/>
    <cellStyle name="40% - Accent6 12 63" xfId="33846"/>
    <cellStyle name="40% - Accent6 12 64" xfId="33847"/>
    <cellStyle name="40% - Accent6 12 65" xfId="33848"/>
    <cellStyle name="40% - Accent6 12 66" xfId="33849"/>
    <cellStyle name="40% - Accent6 12 67" xfId="33850"/>
    <cellStyle name="40% - Accent6 12 68" xfId="33851"/>
    <cellStyle name="40% - Accent6 12 69" xfId="33852"/>
    <cellStyle name="40% - Accent6 12 7" xfId="33853"/>
    <cellStyle name="40% - Accent6 12 70" xfId="33854"/>
    <cellStyle name="40% - Accent6 12 71" xfId="33855"/>
    <cellStyle name="40% - Accent6 12 72" xfId="33856"/>
    <cellStyle name="40% - Accent6 12 73" xfId="33857"/>
    <cellStyle name="40% - Accent6 12 74" xfId="33858"/>
    <cellStyle name="40% - Accent6 12 75" xfId="33859"/>
    <cellStyle name="40% - Accent6 12 76" xfId="33860"/>
    <cellStyle name="40% - Accent6 12 77" xfId="33861"/>
    <cellStyle name="40% - Accent6 12 78" xfId="33862"/>
    <cellStyle name="40% - Accent6 12 79" xfId="33863"/>
    <cellStyle name="40% - Accent6 12 8" xfId="33864"/>
    <cellStyle name="40% - Accent6 12 80" xfId="33865"/>
    <cellStyle name="40% - Accent6 12 81" xfId="33866"/>
    <cellStyle name="40% - Accent6 12 82" xfId="33867"/>
    <cellStyle name="40% - Accent6 12 83" xfId="33868"/>
    <cellStyle name="40% - Accent6 12 84" xfId="33869"/>
    <cellStyle name="40% - Accent6 12 85" xfId="33870"/>
    <cellStyle name="40% - Accent6 12 86" xfId="33871"/>
    <cellStyle name="40% - Accent6 12 87" xfId="33872"/>
    <cellStyle name="40% - Accent6 12 88" xfId="33873"/>
    <cellStyle name="40% - Accent6 12 89" xfId="33874"/>
    <cellStyle name="40% - Accent6 12 9" xfId="33875"/>
    <cellStyle name="40% - Accent6 12 90" xfId="33876"/>
    <cellStyle name="40% - Accent6 12 91" xfId="33877"/>
    <cellStyle name="40% - Accent6 12 92" xfId="33878"/>
    <cellStyle name="40% - Accent6 12 93" xfId="33879"/>
    <cellStyle name="40% - Accent6 12 94" xfId="33880"/>
    <cellStyle name="40% - Accent6 12 95" xfId="33881"/>
    <cellStyle name="40% - Accent6 12 96" xfId="33882"/>
    <cellStyle name="40% - Accent6 12 97" xfId="33883"/>
    <cellStyle name="40% - Accent6 12 98" xfId="33884"/>
    <cellStyle name="40% - Accent6 12 99" xfId="33885"/>
    <cellStyle name="40% - Accent6 120" xfId="33886"/>
    <cellStyle name="40% - Accent6 121" xfId="33887"/>
    <cellStyle name="40% - Accent6 122" xfId="33888"/>
    <cellStyle name="40% - Accent6 123" xfId="33889"/>
    <cellStyle name="40% - Accent6 124" xfId="33890"/>
    <cellStyle name="40% - Accent6 125" xfId="33891"/>
    <cellStyle name="40% - Accent6 126" xfId="33892"/>
    <cellStyle name="40% - Accent6 127" xfId="33893"/>
    <cellStyle name="40% - Accent6 128" xfId="33894"/>
    <cellStyle name="40% - Accent6 129" xfId="33895"/>
    <cellStyle name="40% - Accent6 13" xfId="33896"/>
    <cellStyle name="40% - Accent6 13 10" xfId="33897"/>
    <cellStyle name="40% - Accent6 13 100" xfId="33898"/>
    <cellStyle name="40% - Accent6 13 101" xfId="33899"/>
    <cellStyle name="40% - Accent6 13 102" xfId="33900"/>
    <cellStyle name="40% - Accent6 13 103" xfId="33901"/>
    <cellStyle name="40% - Accent6 13 104" xfId="33902"/>
    <cellStyle name="40% - Accent6 13 105" xfId="33903"/>
    <cellStyle name="40% - Accent6 13 106" xfId="33904"/>
    <cellStyle name="40% - Accent6 13 107" xfId="33905"/>
    <cellStyle name="40% - Accent6 13 108" xfId="33906"/>
    <cellStyle name="40% - Accent6 13 109" xfId="33907"/>
    <cellStyle name="40% - Accent6 13 11" xfId="33908"/>
    <cellStyle name="40% - Accent6 13 110" xfId="33909"/>
    <cellStyle name="40% - Accent6 13 111" xfId="33910"/>
    <cellStyle name="40% - Accent6 13 112" xfId="33911"/>
    <cellStyle name="40% - Accent6 13 113" xfId="33912"/>
    <cellStyle name="40% - Accent6 13 114" xfId="33913"/>
    <cellStyle name="40% - Accent6 13 115" xfId="33914"/>
    <cellStyle name="40% - Accent6 13 12" xfId="33915"/>
    <cellStyle name="40% - Accent6 13 13" xfId="33916"/>
    <cellStyle name="40% - Accent6 13 14" xfId="33917"/>
    <cellStyle name="40% - Accent6 13 15" xfId="33918"/>
    <cellStyle name="40% - Accent6 13 16" xfId="33919"/>
    <cellStyle name="40% - Accent6 13 17" xfId="33920"/>
    <cellStyle name="40% - Accent6 13 18" xfId="33921"/>
    <cellStyle name="40% - Accent6 13 19" xfId="33922"/>
    <cellStyle name="40% - Accent6 13 2" xfId="33923"/>
    <cellStyle name="40% - Accent6 13 20" xfId="33924"/>
    <cellStyle name="40% - Accent6 13 21" xfId="33925"/>
    <cellStyle name="40% - Accent6 13 22" xfId="33926"/>
    <cellStyle name="40% - Accent6 13 23" xfId="33927"/>
    <cellStyle name="40% - Accent6 13 24" xfId="33928"/>
    <cellStyle name="40% - Accent6 13 25" xfId="33929"/>
    <cellStyle name="40% - Accent6 13 26" xfId="33930"/>
    <cellStyle name="40% - Accent6 13 27" xfId="33931"/>
    <cellStyle name="40% - Accent6 13 28" xfId="33932"/>
    <cellStyle name="40% - Accent6 13 29" xfId="33933"/>
    <cellStyle name="40% - Accent6 13 3" xfId="33934"/>
    <cellStyle name="40% - Accent6 13 30" xfId="33935"/>
    <cellStyle name="40% - Accent6 13 31" xfId="33936"/>
    <cellStyle name="40% - Accent6 13 32" xfId="33937"/>
    <cellStyle name="40% - Accent6 13 33" xfId="33938"/>
    <cellStyle name="40% - Accent6 13 34" xfId="33939"/>
    <cellStyle name="40% - Accent6 13 35" xfId="33940"/>
    <cellStyle name="40% - Accent6 13 36" xfId="33941"/>
    <cellStyle name="40% - Accent6 13 37" xfId="33942"/>
    <cellStyle name="40% - Accent6 13 38" xfId="33943"/>
    <cellStyle name="40% - Accent6 13 39" xfId="33944"/>
    <cellStyle name="40% - Accent6 13 4" xfId="33945"/>
    <cellStyle name="40% - Accent6 13 40" xfId="33946"/>
    <cellStyle name="40% - Accent6 13 41" xfId="33947"/>
    <cellStyle name="40% - Accent6 13 42" xfId="33948"/>
    <cellStyle name="40% - Accent6 13 43" xfId="33949"/>
    <cellStyle name="40% - Accent6 13 44" xfId="33950"/>
    <cellStyle name="40% - Accent6 13 45" xfId="33951"/>
    <cellStyle name="40% - Accent6 13 46" xfId="33952"/>
    <cellStyle name="40% - Accent6 13 47" xfId="33953"/>
    <cellStyle name="40% - Accent6 13 48" xfId="33954"/>
    <cellStyle name="40% - Accent6 13 49" xfId="33955"/>
    <cellStyle name="40% - Accent6 13 5" xfId="33956"/>
    <cellStyle name="40% - Accent6 13 50" xfId="33957"/>
    <cellStyle name="40% - Accent6 13 51" xfId="33958"/>
    <cellStyle name="40% - Accent6 13 52" xfId="33959"/>
    <cellStyle name="40% - Accent6 13 53" xfId="33960"/>
    <cellStyle name="40% - Accent6 13 54" xfId="33961"/>
    <cellStyle name="40% - Accent6 13 55" xfId="33962"/>
    <cellStyle name="40% - Accent6 13 56" xfId="33963"/>
    <cellStyle name="40% - Accent6 13 57" xfId="33964"/>
    <cellStyle name="40% - Accent6 13 58" xfId="33965"/>
    <cellStyle name="40% - Accent6 13 59" xfId="33966"/>
    <cellStyle name="40% - Accent6 13 6" xfId="33967"/>
    <cellStyle name="40% - Accent6 13 60" xfId="33968"/>
    <cellStyle name="40% - Accent6 13 61" xfId="33969"/>
    <cellStyle name="40% - Accent6 13 62" xfId="33970"/>
    <cellStyle name="40% - Accent6 13 63" xfId="33971"/>
    <cellStyle name="40% - Accent6 13 64" xfId="33972"/>
    <cellStyle name="40% - Accent6 13 65" xfId="33973"/>
    <cellStyle name="40% - Accent6 13 66" xfId="33974"/>
    <cellStyle name="40% - Accent6 13 67" xfId="33975"/>
    <cellStyle name="40% - Accent6 13 68" xfId="33976"/>
    <cellStyle name="40% - Accent6 13 69" xfId="33977"/>
    <cellStyle name="40% - Accent6 13 7" xfId="33978"/>
    <cellStyle name="40% - Accent6 13 70" xfId="33979"/>
    <cellStyle name="40% - Accent6 13 71" xfId="33980"/>
    <cellStyle name="40% - Accent6 13 72" xfId="33981"/>
    <cellStyle name="40% - Accent6 13 73" xfId="33982"/>
    <cellStyle name="40% - Accent6 13 74" xfId="33983"/>
    <cellStyle name="40% - Accent6 13 75" xfId="33984"/>
    <cellStyle name="40% - Accent6 13 76" xfId="33985"/>
    <cellStyle name="40% - Accent6 13 77" xfId="33986"/>
    <cellStyle name="40% - Accent6 13 78" xfId="33987"/>
    <cellStyle name="40% - Accent6 13 79" xfId="33988"/>
    <cellStyle name="40% - Accent6 13 8" xfId="33989"/>
    <cellStyle name="40% - Accent6 13 80" xfId="33990"/>
    <cellStyle name="40% - Accent6 13 81" xfId="33991"/>
    <cellStyle name="40% - Accent6 13 82" xfId="33992"/>
    <cellStyle name="40% - Accent6 13 83" xfId="33993"/>
    <cellStyle name="40% - Accent6 13 84" xfId="33994"/>
    <cellStyle name="40% - Accent6 13 85" xfId="33995"/>
    <cellStyle name="40% - Accent6 13 86" xfId="33996"/>
    <cellStyle name="40% - Accent6 13 87" xfId="33997"/>
    <cellStyle name="40% - Accent6 13 88" xfId="33998"/>
    <cellStyle name="40% - Accent6 13 89" xfId="33999"/>
    <cellStyle name="40% - Accent6 13 9" xfId="34000"/>
    <cellStyle name="40% - Accent6 13 90" xfId="34001"/>
    <cellStyle name="40% - Accent6 13 91" xfId="34002"/>
    <cellStyle name="40% - Accent6 13 92" xfId="34003"/>
    <cellStyle name="40% - Accent6 13 93" xfId="34004"/>
    <cellStyle name="40% - Accent6 13 94" xfId="34005"/>
    <cellStyle name="40% - Accent6 13 95" xfId="34006"/>
    <cellStyle name="40% - Accent6 13 96" xfId="34007"/>
    <cellStyle name="40% - Accent6 13 97" xfId="34008"/>
    <cellStyle name="40% - Accent6 13 98" xfId="34009"/>
    <cellStyle name="40% - Accent6 13 99" xfId="34010"/>
    <cellStyle name="40% - Accent6 130" xfId="34011"/>
    <cellStyle name="40% - Accent6 131" xfId="34012"/>
    <cellStyle name="40% - Accent6 132" xfId="34013"/>
    <cellStyle name="40% - Accent6 133" xfId="34014"/>
    <cellStyle name="40% - Accent6 134" xfId="34015"/>
    <cellStyle name="40% - Accent6 135" xfId="34016"/>
    <cellStyle name="40% - Accent6 136" xfId="34017"/>
    <cellStyle name="40% - Accent6 137" xfId="34018"/>
    <cellStyle name="40% - Accent6 138" xfId="34019"/>
    <cellStyle name="40% - Accent6 139" xfId="34020"/>
    <cellStyle name="40% - Accent6 14" xfId="34021"/>
    <cellStyle name="40% - Accent6 14 10" xfId="34022"/>
    <cellStyle name="40% - Accent6 14 100" xfId="34023"/>
    <cellStyle name="40% - Accent6 14 101" xfId="34024"/>
    <cellStyle name="40% - Accent6 14 102" xfId="34025"/>
    <cellStyle name="40% - Accent6 14 103" xfId="34026"/>
    <cellStyle name="40% - Accent6 14 104" xfId="34027"/>
    <cellStyle name="40% - Accent6 14 105" xfId="34028"/>
    <cellStyle name="40% - Accent6 14 106" xfId="34029"/>
    <cellStyle name="40% - Accent6 14 107" xfId="34030"/>
    <cellStyle name="40% - Accent6 14 108" xfId="34031"/>
    <cellStyle name="40% - Accent6 14 109" xfId="34032"/>
    <cellStyle name="40% - Accent6 14 11" xfId="34033"/>
    <cellStyle name="40% - Accent6 14 110" xfId="34034"/>
    <cellStyle name="40% - Accent6 14 111" xfId="34035"/>
    <cellStyle name="40% - Accent6 14 112" xfId="34036"/>
    <cellStyle name="40% - Accent6 14 113" xfId="34037"/>
    <cellStyle name="40% - Accent6 14 114" xfId="34038"/>
    <cellStyle name="40% - Accent6 14 115" xfId="34039"/>
    <cellStyle name="40% - Accent6 14 12" xfId="34040"/>
    <cellStyle name="40% - Accent6 14 13" xfId="34041"/>
    <cellStyle name="40% - Accent6 14 14" xfId="34042"/>
    <cellStyle name="40% - Accent6 14 15" xfId="34043"/>
    <cellStyle name="40% - Accent6 14 16" xfId="34044"/>
    <cellStyle name="40% - Accent6 14 17" xfId="34045"/>
    <cellStyle name="40% - Accent6 14 18" xfId="34046"/>
    <cellStyle name="40% - Accent6 14 19" xfId="34047"/>
    <cellStyle name="40% - Accent6 14 2" xfId="34048"/>
    <cellStyle name="40% - Accent6 14 20" xfId="34049"/>
    <cellStyle name="40% - Accent6 14 21" xfId="34050"/>
    <cellStyle name="40% - Accent6 14 22" xfId="34051"/>
    <cellStyle name="40% - Accent6 14 23" xfId="34052"/>
    <cellStyle name="40% - Accent6 14 24" xfId="34053"/>
    <cellStyle name="40% - Accent6 14 25" xfId="34054"/>
    <cellStyle name="40% - Accent6 14 26" xfId="34055"/>
    <cellStyle name="40% - Accent6 14 27" xfId="34056"/>
    <cellStyle name="40% - Accent6 14 28" xfId="34057"/>
    <cellStyle name="40% - Accent6 14 29" xfId="34058"/>
    <cellStyle name="40% - Accent6 14 3" xfId="34059"/>
    <cellStyle name="40% - Accent6 14 30" xfId="34060"/>
    <cellStyle name="40% - Accent6 14 31" xfId="34061"/>
    <cellStyle name="40% - Accent6 14 32" xfId="34062"/>
    <cellStyle name="40% - Accent6 14 33" xfId="34063"/>
    <cellStyle name="40% - Accent6 14 34" xfId="34064"/>
    <cellStyle name="40% - Accent6 14 35" xfId="34065"/>
    <cellStyle name="40% - Accent6 14 36" xfId="34066"/>
    <cellStyle name="40% - Accent6 14 37" xfId="34067"/>
    <cellStyle name="40% - Accent6 14 38" xfId="34068"/>
    <cellStyle name="40% - Accent6 14 39" xfId="34069"/>
    <cellStyle name="40% - Accent6 14 4" xfId="34070"/>
    <cellStyle name="40% - Accent6 14 40" xfId="34071"/>
    <cellStyle name="40% - Accent6 14 41" xfId="34072"/>
    <cellStyle name="40% - Accent6 14 42" xfId="34073"/>
    <cellStyle name="40% - Accent6 14 43" xfId="34074"/>
    <cellStyle name="40% - Accent6 14 44" xfId="34075"/>
    <cellStyle name="40% - Accent6 14 45" xfId="34076"/>
    <cellStyle name="40% - Accent6 14 46" xfId="34077"/>
    <cellStyle name="40% - Accent6 14 47" xfId="34078"/>
    <cellStyle name="40% - Accent6 14 48" xfId="34079"/>
    <cellStyle name="40% - Accent6 14 49" xfId="34080"/>
    <cellStyle name="40% - Accent6 14 5" xfId="34081"/>
    <cellStyle name="40% - Accent6 14 50" xfId="34082"/>
    <cellStyle name="40% - Accent6 14 51" xfId="34083"/>
    <cellStyle name="40% - Accent6 14 52" xfId="34084"/>
    <cellStyle name="40% - Accent6 14 53" xfId="34085"/>
    <cellStyle name="40% - Accent6 14 54" xfId="34086"/>
    <cellStyle name="40% - Accent6 14 55" xfId="34087"/>
    <cellStyle name="40% - Accent6 14 56" xfId="34088"/>
    <cellStyle name="40% - Accent6 14 57" xfId="34089"/>
    <cellStyle name="40% - Accent6 14 58" xfId="34090"/>
    <cellStyle name="40% - Accent6 14 59" xfId="34091"/>
    <cellStyle name="40% - Accent6 14 6" xfId="34092"/>
    <cellStyle name="40% - Accent6 14 60" xfId="34093"/>
    <cellStyle name="40% - Accent6 14 61" xfId="34094"/>
    <cellStyle name="40% - Accent6 14 62" xfId="34095"/>
    <cellStyle name="40% - Accent6 14 63" xfId="34096"/>
    <cellStyle name="40% - Accent6 14 64" xfId="34097"/>
    <cellStyle name="40% - Accent6 14 65" xfId="34098"/>
    <cellStyle name="40% - Accent6 14 66" xfId="34099"/>
    <cellStyle name="40% - Accent6 14 67" xfId="34100"/>
    <cellStyle name="40% - Accent6 14 68" xfId="34101"/>
    <cellStyle name="40% - Accent6 14 69" xfId="34102"/>
    <cellStyle name="40% - Accent6 14 7" xfId="34103"/>
    <cellStyle name="40% - Accent6 14 70" xfId="34104"/>
    <cellStyle name="40% - Accent6 14 71" xfId="34105"/>
    <cellStyle name="40% - Accent6 14 72" xfId="34106"/>
    <cellStyle name="40% - Accent6 14 73" xfId="34107"/>
    <cellStyle name="40% - Accent6 14 74" xfId="34108"/>
    <cellStyle name="40% - Accent6 14 75" xfId="34109"/>
    <cellStyle name="40% - Accent6 14 76" xfId="34110"/>
    <cellStyle name="40% - Accent6 14 77" xfId="34111"/>
    <cellStyle name="40% - Accent6 14 78" xfId="34112"/>
    <cellStyle name="40% - Accent6 14 79" xfId="34113"/>
    <cellStyle name="40% - Accent6 14 8" xfId="34114"/>
    <cellStyle name="40% - Accent6 14 80" xfId="34115"/>
    <cellStyle name="40% - Accent6 14 81" xfId="34116"/>
    <cellStyle name="40% - Accent6 14 82" xfId="34117"/>
    <cellStyle name="40% - Accent6 14 83" xfId="34118"/>
    <cellStyle name="40% - Accent6 14 84" xfId="34119"/>
    <cellStyle name="40% - Accent6 14 85" xfId="34120"/>
    <cellStyle name="40% - Accent6 14 86" xfId="34121"/>
    <cellStyle name="40% - Accent6 14 87" xfId="34122"/>
    <cellStyle name="40% - Accent6 14 88" xfId="34123"/>
    <cellStyle name="40% - Accent6 14 89" xfId="34124"/>
    <cellStyle name="40% - Accent6 14 9" xfId="34125"/>
    <cellStyle name="40% - Accent6 14 90" xfId="34126"/>
    <cellStyle name="40% - Accent6 14 91" xfId="34127"/>
    <cellStyle name="40% - Accent6 14 92" xfId="34128"/>
    <cellStyle name="40% - Accent6 14 93" xfId="34129"/>
    <cellStyle name="40% - Accent6 14 94" xfId="34130"/>
    <cellStyle name="40% - Accent6 14 95" xfId="34131"/>
    <cellStyle name="40% - Accent6 14 96" xfId="34132"/>
    <cellStyle name="40% - Accent6 14 97" xfId="34133"/>
    <cellStyle name="40% - Accent6 14 98" xfId="34134"/>
    <cellStyle name="40% - Accent6 14 99" xfId="34135"/>
    <cellStyle name="40% - Accent6 140" xfId="34136"/>
    <cellStyle name="40% - Accent6 141" xfId="34137"/>
    <cellStyle name="40% - Accent6 142" xfId="34138"/>
    <cellStyle name="40% - Accent6 143" xfId="34139"/>
    <cellStyle name="40% - Accent6 144" xfId="34140"/>
    <cellStyle name="40% - Accent6 145" xfId="34141"/>
    <cellStyle name="40% - Accent6 146" xfId="34142"/>
    <cellStyle name="40% - Accent6 147" xfId="34143"/>
    <cellStyle name="40% - Accent6 148" xfId="34144"/>
    <cellStyle name="40% - Accent6 149" xfId="34145"/>
    <cellStyle name="40% - Accent6 15" xfId="34146"/>
    <cellStyle name="40% - Accent6 15 10" xfId="34147"/>
    <cellStyle name="40% - Accent6 15 100" xfId="34148"/>
    <cellStyle name="40% - Accent6 15 101" xfId="34149"/>
    <cellStyle name="40% - Accent6 15 102" xfId="34150"/>
    <cellStyle name="40% - Accent6 15 103" xfId="34151"/>
    <cellStyle name="40% - Accent6 15 104" xfId="34152"/>
    <cellStyle name="40% - Accent6 15 105" xfId="34153"/>
    <cellStyle name="40% - Accent6 15 106" xfId="34154"/>
    <cellStyle name="40% - Accent6 15 107" xfId="34155"/>
    <cellStyle name="40% - Accent6 15 108" xfId="34156"/>
    <cellStyle name="40% - Accent6 15 109" xfId="34157"/>
    <cellStyle name="40% - Accent6 15 11" xfId="34158"/>
    <cellStyle name="40% - Accent6 15 110" xfId="34159"/>
    <cellStyle name="40% - Accent6 15 111" xfId="34160"/>
    <cellStyle name="40% - Accent6 15 112" xfId="34161"/>
    <cellStyle name="40% - Accent6 15 113" xfId="34162"/>
    <cellStyle name="40% - Accent6 15 114" xfId="34163"/>
    <cellStyle name="40% - Accent6 15 115" xfId="34164"/>
    <cellStyle name="40% - Accent6 15 12" xfId="34165"/>
    <cellStyle name="40% - Accent6 15 13" xfId="34166"/>
    <cellStyle name="40% - Accent6 15 14" xfId="34167"/>
    <cellStyle name="40% - Accent6 15 15" xfId="34168"/>
    <cellStyle name="40% - Accent6 15 16" xfId="34169"/>
    <cellStyle name="40% - Accent6 15 17" xfId="34170"/>
    <cellStyle name="40% - Accent6 15 18" xfId="34171"/>
    <cellStyle name="40% - Accent6 15 19" xfId="34172"/>
    <cellStyle name="40% - Accent6 15 2" xfId="34173"/>
    <cellStyle name="40% - Accent6 15 20" xfId="34174"/>
    <cellStyle name="40% - Accent6 15 21" xfId="34175"/>
    <cellStyle name="40% - Accent6 15 22" xfId="34176"/>
    <cellStyle name="40% - Accent6 15 23" xfId="34177"/>
    <cellStyle name="40% - Accent6 15 24" xfId="34178"/>
    <cellStyle name="40% - Accent6 15 25" xfId="34179"/>
    <cellStyle name="40% - Accent6 15 26" xfId="34180"/>
    <cellStyle name="40% - Accent6 15 27" xfId="34181"/>
    <cellStyle name="40% - Accent6 15 28" xfId="34182"/>
    <cellStyle name="40% - Accent6 15 29" xfId="34183"/>
    <cellStyle name="40% - Accent6 15 3" xfId="34184"/>
    <cellStyle name="40% - Accent6 15 30" xfId="34185"/>
    <cellStyle name="40% - Accent6 15 31" xfId="34186"/>
    <cellStyle name="40% - Accent6 15 32" xfId="34187"/>
    <cellStyle name="40% - Accent6 15 33" xfId="34188"/>
    <cellStyle name="40% - Accent6 15 34" xfId="34189"/>
    <cellStyle name="40% - Accent6 15 35" xfId="34190"/>
    <cellStyle name="40% - Accent6 15 36" xfId="34191"/>
    <cellStyle name="40% - Accent6 15 37" xfId="34192"/>
    <cellStyle name="40% - Accent6 15 38" xfId="34193"/>
    <cellStyle name="40% - Accent6 15 39" xfId="34194"/>
    <cellStyle name="40% - Accent6 15 4" xfId="34195"/>
    <cellStyle name="40% - Accent6 15 40" xfId="34196"/>
    <cellStyle name="40% - Accent6 15 41" xfId="34197"/>
    <cellStyle name="40% - Accent6 15 42" xfId="34198"/>
    <cellStyle name="40% - Accent6 15 43" xfId="34199"/>
    <cellStyle name="40% - Accent6 15 44" xfId="34200"/>
    <cellStyle name="40% - Accent6 15 45" xfId="34201"/>
    <cellStyle name="40% - Accent6 15 46" xfId="34202"/>
    <cellStyle name="40% - Accent6 15 47" xfId="34203"/>
    <cellStyle name="40% - Accent6 15 48" xfId="34204"/>
    <cellStyle name="40% - Accent6 15 49" xfId="34205"/>
    <cellStyle name="40% - Accent6 15 5" xfId="34206"/>
    <cellStyle name="40% - Accent6 15 50" xfId="34207"/>
    <cellStyle name="40% - Accent6 15 51" xfId="34208"/>
    <cellStyle name="40% - Accent6 15 52" xfId="34209"/>
    <cellStyle name="40% - Accent6 15 53" xfId="34210"/>
    <cellStyle name="40% - Accent6 15 54" xfId="34211"/>
    <cellStyle name="40% - Accent6 15 55" xfId="34212"/>
    <cellStyle name="40% - Accent6 15 56" xfId="34213"/>
    <cellStyle name="40% - Accent6 15 57" xfId="34214"/>
    <cellStyle name="40% - Accent6 15 58" xfId="34215"/>
    <cellStyle name="40% - Accent6 15 59" xfId="34216"/>
    <cellStyle name="40% - Accent6 15 6" xfId="34217"/>
    <cellStyle name="40% - Accent6 15 60" xfId="34218"/>
    <cellStyle name="40% - Accent6 15 61" xfId="34219"/>
    <cellStyle name="40% - Accent6 15 62" xfId="34220"/>
    <cellStyle name="40% - Accent6 15 63" xfId="34221"/>
    <cellStyle name="40% - Accent6 15 64" xfId="34222"/>
    <cellStyle name="40% - Accent6 15 65" xfId="34223"/>
    <cellStyle name="40% - Accent6 15 66" xfId="34224"/>
    <cellStyle name="40% - Accent6 15 67" xfId="34225"/>
    <cellStyle name="40% - Accent6 15 68" xfId="34226"/>
    <cellStyle name="40% - Accent6 15 69" xfId="34227"/>
    <cellStyle name="40% - Accent6 15 7" xfId="34228"/>
    <cellStyle name="40% - Accent6 15 70" xfId="34229"/>
    <cellStyle name="40% - Accent6 15 71" xfId="34230"/>
    <cellStyle name="40% - Accent6 15 72" xfId="34231"/>
    <cellStyle name="40% - Accent6 15 73" xfId="34232"/>
    <cellStyle name="40% - Accent6 15 74" xfId="34233"/>
    <cellStyle name="40% - Accent6 15 75" xfId="34234"/>
    <cellStyle name="40% - Accent6 15 76" xfId="34235"/>
    <cellStyle name="40% - Accent6 15 77" xfId="34236"/>
    <cellStyle name="40% - Accent6 15 78" xfId="34237"/>
    <cellStyle name="40% - Accent6 15 79" xfId="34238"/>
    <cellStyle name="40% - Accent6 15 8" xfId="34239"/>
    <cellStyle name="40% - Accent6 15 80" xfId="34240"/>
    <cellStyle name="40% - Accent6 15 81" xfId="34241"/>
    <cellStyle name="40% - Accent6 15 82" xfId="34242"/>
    <cellStyle name="40% - Accent6 15 83" xfId="34243"/>
    <cellStyle name="40% - Accent6 15 84" xfId="34244"/>
    <cellStyle name="40% - Accent6 15 85" xfId="34245"/>
    <cellStyle name="40% - Accent6 15 86" xfId="34246"/>
    <cellStyle name="40% - Accent6 15 87" xfId="34247"/>
    <cellStyle name="40% - Accent6 15 88" xfId="34248"/>
    <cellStyle name="40% - Accent6 15 89" xfId="34249"/>
    <cellStyle name="40% - Accent6 15 9" xfId="34250"/>
    <cellStyle name="40% - Accent6 15 90" xfId="34251"/>
    <cellStyle name="40% - Accent6 15 91" xfId="34252"/>
    <cellStyle name="40% - Accent6 15 92" xfId="34253"/>
    <cellStyle name="40% - Accent6 15 93" xfId="34254"/>
    <cellStyle name="40% - Accent6 15 94" xfId="34255"/>
    <cellStyle name="40% - Accent6 15 95" xfId="34256"/>
    <cellStyle name="40% - Accent6 15 96" xfId="34257"/>
    <cellStyle name="40% - Accent6 15 97" xfId="34258"/>
    <cellStyle name="40% - Accent6 15 98" xfId="34259"/>
    <cellStyle name="40% - Accent6 15 99" xfId="34260"/>
    <cellStyle name="40% - Accent6 150" xfId="34261"/>
    <cellStyle name="40% - Accent6 151" xfId="34262"/>
    <cellStyle name="40% - Accent6 152" xfId="34263"/>
    <cellStyle name="40% - Accent6 153" xfId="34264"/>
    <cellStyle name="40% - Accent6 154" xfId="34265"/>
    <cellStyle name="40% - Accent6 155" xfId="34266"/>
    <cellStyle name="40% - Accent6 156" xfId="34267"/>
    <cellStyle name="40% - Accent6 157" xfId="34268"/>
    <cellStyle name="40% - Accent6 158" xfId="34269"/>
    <cellStyle name="40% - Accent6 159" xfId="34270"/>
    <cellStyle name="40% - Accent6 16" xfId="34271"/>
    <cellStyle name="40% - Accent6 16 10" xfId="34272"/>
    <cellStyle name="40% - Accent6 16 100" xfId="34273"/>
    <cellStyle name="40% - Accent6 16 101" xfId="34274"/>
    <cellStyle name="40% - Accent6 16 102" xfId="34275"/>
    <cellStyle name="40% - Accent6 16 103" xfId="34276"/>
    <cellStyle name="40% - Accent6 16 104" xfId="34277"/>
    <cellStyle name="40% - Accent6 16 105" xfId="34278"/>
    <cellStyle name="40% - Accent6 16 106" xfId="34279"/>
    <cellStyle name="40% - Accent6 16 107" xfId="34280"/>
    <cellStyle name="40% - Accent6 16 108" xfId="34281"/>
    <cellStyle name="40% - Accent6 16 109" xfId="34282"/>
    <cellStyle name="40% - Accent6 16 11" xfId="34283"/>
    <cellStyle name="40% - Accent6 16 110" xfId="34284"/>
    <cellStyle name="40% - Accent6 16 111" xfId="34285"/>
    <cellStyle name="40% - Accent6 16 112" xfId="34286"/>
    <cellStyle name="40% - Accent6 16 113" xfId="34287"/>
    <cellStyle name="40% - Accent6 16 114" xfId="34288"/>
    <cellStyle name="40% - Accent6 16 115" xfId="34289"/>
    <cellStyle name="40% - Accent6 16 12" xfId="34290"/>
    <cellStyle name="40% - Accent6 16 13" xfId="34291"/>
    <cellStyle name="40% - Accent6 16 14" xfId="34292"/>
    <cellStyle name="40% - Accent6 16 15" xfId="34293"/>
    <cellStyle name="40% - Accent6 16 16" xfId="34294"/>
    <cellStyle name="40% - Accent6 16 17" xfId="34295"/>
    <cellStyle name="40% - Accent6 16 18" xfId="34296"/>
    <cellStyle name="40% - Accent6 16 19" xfId="34297"/>
    <cellStyle name="40% - Accent6 16 2" xfId="34298"/>
    <cellStyle name="40% - Accent6 16 20" xfId="34299"/>
    <cellStyle name="40% - Accent6 16 21" xfId="34300"/>
    <cellStyle name="40% - Accent6 16 22" xfId="34301"/>
    <cellStyle name="40% - Accent6 16 23" xfId="34302"/>
    <cellStyle name="40% - Accent6 16 24" xfId="34303"/>
    <cellStyle name="40% - Accent6 16 25" xfId="34304"/>
    <cellStyle name="40% - Accent6 16 26" xfId="34305"/>
    <cellStyle name="40% - Accent6 16 27" xfId="34306"/>
    <cellStyle name="40% - Accent6 16 28" xfId="34307"/>
    <cellStyle name="40% - Accent6 16 29" xfId="34308"/>
    <cellStyle name="40% - Accent6 16 3" xfId="34309"/>
    <cellStyle name="40% - Accent6 16 30" xfId="34310"/>
    <cellStyle name="40% - Accent6 16 31" xfId="34311"/>
    <cellStyle name="40% - Accent6 16 32" xfId="34312"/>
    <cellStyle name="40% - Accent6 16 33" xfId="34313"/>
    <cellStyle name="40% - Accent6 16 34" xfId="34314"/>
    <cellStyle name="40% - Accent6 16 35" xfId="34315"/>
    <cellStyle name="40% - Accent6 16 36" xfId="34316"/>
    <cellStyle name="40% - Accent6 16 37" xfId="34317"/>
    <cellStyle name="40% - Accent6 16 38" xfId="34318"/>
    <cellStyle name="40% - Accent6 16 39" xfId="34319"/>
    <cellStyle name="40% - Accent6 16 4" xfId="34320"/>
    <cellStyle name="40% - Accent6 16 40" xfId="34321"/>
    <cellStyle name="40% - Accent6 16 41" xfId="34322"/>
    <cellStyle name="40% - Accent6 16 42" xfId="34323"/>
    <cellStyle name="40% - Accent6 16 43" xfId="34324"/>
    <cellStyle name="40% - Accent6 16 44" xfId="34325"/>
    <cellStyle name="40% - Accent6 16 45" xfId="34326"/>
    <cellStyle name="40% - Accent6 16 46" xfId="34327"/>
    <cellStyle name="40% - Accent6 16 47" xfId="34328"/>
    <cellStyle name="40% - Accent6 16 48" xfId="34329"/>
    <cellStyle name="40% - Accent6 16 49" xfId="34330"/>
    <cellStyle name="40% - Accent6 16 5" xfId="34331"/>
    <cellStyle name="40% - Accent6 16 50" xfId="34332"/>
    <cellStyle name="40% - Accent6 16 51" xfId="34333"/>
    <cellStyle name="40% - Accent6 16 52" xfId="34334"/>
    <cellStyle name="40% - Accent6 16 53" xfId="34335"/>
    <cellStyle name="40% - Accent6 16 54" xfId="34336"/>
    <cellStyle name="40% - Accent6 16 55" xfId="34337"/>
    <cellStyle name="40% - Accent6 16 56" xfId="34338"/>
    <cellStyle name="40% - Accent6 16 57" xfId="34339"/>
    <cellStyle name="40% - Accent6 16 58" xfId="34340"/>
    <cellStyle name="40% - Accent6 16 59" xfId="34341"/>
    <cellStyle name="40% - Accent6 16 6" xfId="34342"/>
    <cellStyle name="40% - Accent6 16 60" xfId="34343"/>
    <cellStyle name="40% - Accent6 16 61" xfId="34344"/>
    <cellStyle name="40% - Accent6 16 62" xfId="34345"/>
    <cellStyle name="40% - Accent6 16 63" xfId="34346"/>
    <cellStyle name="40% - Accent6 16 64" xfId="34347"/>
    <cellStyle name="40% - Accent6 16 65" xfId="34348"/>
    <cellStyle name="40% - Accent6 16 66" xfId="34349"/>
    <cellStyle name="40% - Accent6 16 67" xfId="34350"/>
    <cellStyle name="40% - Accent6 16 68" xfId="34351"/>
    <cellStyle name="40% - Accent6 16 69" xfId="34352"/>
    <cellStyle name="40% - Accent6 16 7" xfId="34353"/>
    <cellStyle name="40% - Accent6 16 70" xfId="34354"/>
    <cellStyle name="40% - Accent6 16 71" xfId="34355"/>
    <cellStyle name="40% - Accent6 16 72" xfId="34356"/>
    <cellStyle name="40% - Accent6 16 73" xfId="34357"/>
    <cellStyle name="40% - Accent6 16 74" xfId="34358"/>
    <cellStyle name="40% - Accent6 16 75" xfId="34359"/>
    <cellStyle name="40% - Accent6 16 76" xfId="34360"/>
    <cellStyle name="40% - Accent6 16 77" xfId="34361"/>
    <cellStyle name="40% - Accent6 16 78" xfId="34362"/>
    <cellStyle name="40% - Accent6 16 79" xfId="34363"/>
    <cellStyle name="40% - Accent6 16 8" xfId="34364"/>
    <cellStyle name="40% - Accent6 16 80" xfId="34365"/>
    <cellStyle name="40% - Accent6 16 81" xfId="34366"/>
    <cellStyle name="40% - Accent6 16 82" xfId="34367"/>
    <cellStyle name="40% - Accent6 16 83" xfId="34368"/>
    <cellStyle name="40% - Accent6 16 84" xfId="34369"/>
    <cellStyle name="40% - Accent6 16 85" xfId="34370"/>
    <cellStyle name="40% - Accent6 16 86" xfId="34371"/>
    <cellStyle name="40% - Accent6 16 87" xfId="34372"/>
    <cellStyle name="40% - Accent6 16 88" xfId="34373"/>
    <cellStyle name="40% - Accent6 16 89" xfId="34374"/>
    <cellStyle name="40% - Accent6 16 9" xfId="34375"/>
    <cellStyle name="40% - Accent6 16 90" xfId="34376"/>
    <cellStyle name="40% - Accent6 16 91" xfId="34377"/>
    <cellStyle name="40% - Accent6 16 92" xfId="34378"/>
    <cellStyle name="40% - Accent6 16 93" xfId="34379"/>
    <cellStyle name="40% - Accent6 16 94" xfId="34380"/>
    <cellStyle name="40% - Accent6 16 95" xfId="34381"/>
    <cellStyle name="40% - Accent6 16 96" xfId="34382"/>
    <cellStyle name="40% - Accent6 16 97" xfId="34383"/>
    <cellStyle name="40% - Accent6 16 98" xfId="34384"/>
    <cellStyle name="40% - Accent6 16 99" xfId="34385"/>
    <cellStyle name="40% - Accent6 160" xfId="34386"/>
    <cellStyle name="40% - Accent6 161" xfId="34387"/>
    <cellStyle name="40% - Accent6 162" xfId="34388"/>
    <cellStyle name="40% - Accent6 163" xfId="34389"/>
    <cellStyle name="40% - Accent6 164" xfId="34390"/>
    <cellStyle name="40% - Accent6 165" xfId="34391"/>
    <cellStyle name="40% - Accent6 166" xfId="34392"/>
    <cellStyle name="40% - Accent6 167" xfId="34393"/>
    <cellStyle name="40% - Accent6 168" xfId="34394"/>
    <cellStyle name="40% - Accent6 17" xfId="34395"/>
    <cellStyle name="40% - Accent6 17 10" xfId="34396"/>
    <cellStyle name="40% - Accent6 17 100" xfId="34397"/>
    <cellStyle name="40% - Accent6 17 101" xfId="34398"/>
    <cellStyle name="40% - Accent6 17 102" xfId="34399"/>
    <cellStyle name="40% - Accent6 17 103" xfId="34400"/>
    <cellStyle name="40% - Accent6 17 104" xfId="34401"/>
    <cellStyle name="40% - Accent6 17 105" xfId="34402"/>
    <cellStyle name="40% - Accent6 17 106" xfId="34403"/>
    <cellStyle name="40% - Accent6 17 107" xfId="34404"/>
    <cellStyle name="40% - Accent6 17 108" xfId="34405"/>
    <cellStyle name="40% - Accent6 17 109" xfId="34406"/>
    <cellStyle name="40% - Accent6 17 11" xfId="34407"/>
    <cellStyle name="40% - Accent6 17 110" xfId="34408"/>
    <cellStyle name="40% - Accent6 17 111" xfId="34409"/>
    <cellStyle name="40% - Accent6 17 112" xfId="34410"/>
    <cellStyle name="40% - Accent6 17 113" xfId="34411"/>
    <cellStyle name="40% - Accent6 17 114" xfId="34412"/>
    <cellStyle name="40% - Accent6 17 115" xfId="34413"/>
    <cellStyle name="40% - Accent6 17 12" xfId="34414"/>
    <cellStyle name="40% - Accent6 17 13" xfId="34415"/>
    <cellStyle name="40% - Accent6 17 14" xfId="34416"/>
    <cellStyle name="40% - Accent6 17 15" xfId="34417"/>
    <cellStyle name="40% - Accent6 17 16" xfId="34418"/>
    <cellStyle name="40% - Accent6 17 17" xfId="34419"/>
    <cellStyle name="40% - Accent6 17 18" xfId="34420"/>
    <cellStyle name="40% - Accent6 17 19" xfId="34421"/>
    <cellStyle name="40% - Accent6 17 2" xfId="34422"/>
    <cellStyle name="40% - Accent6 17 20" xfId="34423"/>
    <cellStyle name="40% - Accent6 17 21" xfId="34424"/>
    <cellStyle name="40% - Accent6 17 22" xfId="34425"/>
    <cellStyle name="40% - Accent6 17 23" xfId="34426"/>
    <cellStyle name="40% - Accent6 17 24" xfId="34427"/>
    <cellStyle name="40% - Accent6 17 25" xfId="34428"/>
    <cellStyle name="40% - Accent6 17 26" xfId="34429"/>
    <cellStyle name="40% - Accent6 17 27" xfId="34430"/>
    <cellStyle name="40% - Accent6 17 28" xfId="34431"/>
    <cellStyle name="40% - Accent6 17 29" xfId="34432"/>
    <cellStyle name="40% - Accent6 17 3" xfId="34433"/>
    <cellStyle name="40% - Accent6 17 30" xfId="34434"/>
    <cellStyle name="40% - Accent6 17 31" xfId="34435"/>
    <cellStyle name="40% - Accent6 17 32" xfId="34436"/>
    <cellStyle name="40% - Accent6 17 33" xfId="34437"/>
    <cellStyle name="40% - Accent6 17 34" xfId="34438"/>
    <cellStyle name="40% - Accent6 17 35" xfId="34439"/>
    <cellStyle name="40% - Accent6 17 36" xfId="34440"/>
    <cellStyle name="40% - Accent6 17 37" xfId="34441"/>
    <cellStyle name="40% - Accent6 17 38" xfId="34442"/>
    <cellStyle name="40% - Accent6 17 39" xfId="34443"/>
    <cellStyle name="40% - Accent6 17 4" xfId="34444"/>
    <cellStyle name="40% - Accent6 17 40" xfId="34445"/>
    <cellStyle name="40% - Accent6 17 41" xfId="34446"/>
    <cellStyle name="40% - Accent6 17 42" xfId="34447"/>
    <cellStyle name="40% - Accent6 17 43" xfId="34448"/>
    <cellStyle name="40% - Accent6 17 44" xfId="34449"/>
    <cellStyle name="40% - Accent6 17 45" xfId="34450"/>
    <cellStyle name="40% - Accent6 17 46" xfId="34451"/>
    <cellStyle name="40% - Accent6 17 47" xfId="34452"/>
    <cellStyle name="40% - Accent6 17 48" xfId="34453"/>
    <cellStyle name="40% - Accent6 17 49" xfId="34454"/>
    <cellStyle name="40% - Accent6 17 5" xfId="34455"/>
    <cellStyle name="40% - Accent6 17 50" xfId="34456"/>
    <cellStyle name="40% - Accent6 17 51" xfId="34457"/>
    <cellStyle name="40% - Accent6 17 52" xfId="34458"/>
    <cellStyle name="40% - Accent6 17 53" xfId="34459"/>
    <cellStyle name="40% - Accent6 17 54" xfId="34460"/>
    <cellStyle name="40% - Accent6 17 55" xfId="34461"/>
    <cellStyle name="40% - Accent6 17 56" xfId="34462"/>
    <cellStyle name="40% - Accent6 17 57" xfId="34463"/>
    <cellStyle name="40% - Accent6 17 58" xfId="34464"/>
    <cellStyle name="40% - Accent6 17 59" xfId="34465"/>
    <cellStyle name="40% - Accent6 17 6" xfId="34466"/>
    <cellStyle name="40% - Accent6 17 60" xfId="34467"/>
    <cellStyle name="40% - Accent6 17 61" xfId="34468"/>
    <cellStyle name="40% - Accent6 17 62" xfId="34469"/>
    <cellStyle name="40% - Accent6 17 63" xfId="34470"/>
    <cellStyle name="40% - Accent6 17 64" xfId="34471"/>
    <cellStyle name="40% - Accent6 17 65" xfId="34472"/>
    <cellStyle name="40% - Accent6 17 66" xfId="34473"/>
    <cellStyle name="40% - Accent6 17 67" xfId="34474"/>
    <cellStyle name="40% - Accent6 17 68" xfId="34475"/>
    <cellStyle name="40% - Accent6 17 69" xfId="34476"/>
    <cellStyle name="40% - Accent6 17 7" xfId="34477"/>
    <cellStyle name="40% - Accent6 17 70" xfId="34478"/>
    <cellStyle name="40% - Accent6 17 71" xfId="34479"/>
    <cellStyle name="40% - Accent6 17 72" xfId="34480"/>
    <cellStyle name="40% - Accent6 17 73" xfId="34481"/>
    <cellStyle name="40% - Accent6 17 74" xfId="34482"/>
    <cellStyle name="40% - Accent6 17 75" xfId="34483"/>
    <cellStyle name="40% - Accent6 17 76" xfId="34484"/>
    <cellStyle name="40% - Accent6 17 77" xfId="34485"/>
    <cellStyle name="40% - Accent6 17 78" xfId="34486"/>
    <cellStyle name="40% - Accent6 17 79" xfId="34487"/>
    <cellStyle name="40% - Accent6 17 8" xfId="34488"/>
    <cellStyle name="40% - Accent6 17 80" xfId="34489"/>
    <cellStyle name="40% - Accent6 17 81" xfId="34490"/>
    <cellStyle name="40% - Accent6 17 82" xfId="34491"/>
    <cellStyle name="40% - Accent6 17 83" xfId="34492"/>
    <cellStyle name="40% - Accent6 17 84" xfId="34493"/>
    <cellStyle name="40% - Accent6 17 85" xfId="34494"/>
    <cellStyle name="40% - Accent6 17 86" xfId="34495"/>
    <cellStyle name="40% - Accent6 17 87" xfId="34496"/>
    <cellStyle name="40% - Accent6 17 88" xfId="34497"/>
    <cellStyle name="40% - Accent6 17 89" xfId="34498"/>
    <cellStyle name="40% - Accent6 17 9" xfId="34499"/>
    <cellStyle name="40% - Accent6 17 90" xfId="34500"/>
    <cellStyle name="40% - Accent6 17 91" xfId="34501"/>
    <cellStyle name="40% - Accent6 17 92" xfId="34502"/>
    <cellStyle name="40% - Accent6 17 93" xfId="34503"/>
    <cellStyle name="40% - Accent6 17 94" xfId="34504"/>
    <cellStyle name="40% - Accent6 17 95" xfId="34505"/>
    <cellStyle name="40% - Accent6 17 96" xfId="34506"/>
    <cellStyle name="40% - Accent6 17 97" xfId="34507"/>
    <cellStyle name="40% - Accent6 17 98" xfId="34508"/>
    <cellStyle name="40% - Accent6 17 99" xfId="34509"/>
    <cellStyle name="40% - Accent6 18" xfId="34510"/>
    <cellStyle name="40% - Accent6 18 10" xfId="34511"/>
    <cellStyle name="40% - Accent6 18 100" xfId="34512"/>
    <cellStyle name="40% - Accent6 18 101" xfId="34513"/>
    <cellStyle name="40% - Accent6 18 102" xfId="34514"/>
    <cellStyle name="40% - Accent6 18 103" xfId="34515"/>
    <cellStyle name="40% - Accent6 18 104" xfId="34516"/>
    <cellStyle name="40% - Accent6 18 105" xfId="34517"/>
    <cellStyle name="40% - Accent6 18 106" xfId="34518"/>
    <cellStyle name="40% - Accent6 18 107" xfId="34519"/>
    <cellStyle name="40% - Accent6 18 108" xfId="34520"/>
    <cellStyle name="40% - Accent6 18 109" xfId="34521"/>
    <cellStyle name="40% - Accent6 18 11" xfId="34522"/>
    <cellStyle name="40% - Accent6 18 110" xfId="34523"/>
    <cellStyle name="40% - Accent6 18 111" xfId="34524"/>
    <cellStyle name="40% - Accent6 18 112" xfId="34525"/>
    <cellStyle name="40% - Accent6 18 113" xfId="34526"/>
    <cellStyle name="40% - Accent6 18 114" xfId="34527"/>
    <cellStyle name="40% - Accent6 18 115" xfId="34528"/>
    <cellStyle name="40% - Accent6 18 12" xfId="34529"/>
    <cellStyle name="40% - Accent6 18 13" xfId="34530"/>
    <cellStyle name="40% - Accent6 18 14" xfId="34531"/>
    <cellStyle name="40% - Accent6 18 15" xfId="34532"/>
    <cellStyle name="40% - Accent6 18 16" xfId="34533"/>
    <cellStyle name="40% - Accent6 18 17" xfId="34534"/>
    <cellStyle name="40% - Accent6 18 18" xfId="34535"/>
    <cellStyle name="40% - Accent6 18 19" xfId="34536"/>
    <cellStyle name="40% - Accent6 18 2" xfId="34537"/>
    <cellStyle name="40% - Accent6 18 20" xfId="34538"/>
    <cellStyle name="40% - Accent6 18 21" xfId="34539"/>
    <cellStyle name="40% - Accent6 18 22" xfId="34540"/>
    <cellStyle name="40% - Accent6 18 23" xfId="34541"/>
    <cellStyle name="40% - Accent6 18 24" xfId="34542"/>
    <cellStyle name="40% - Accent6 18 25" xfId="34543"/>
    <cellStyle name="40% - Accent6 18 26" xfId="34544"/>
    <cellStyle name="40% - Accent6 18 27" xfId="34545"/>
    <cellStyle name="40% - Accent6 18 28" xfId="34546"/>
    <cellStyle name="40% - Accent6 18 29" xfId="34547"/>
    <cellStyle name="40% - Accent6 18 3" xfId="34548"/>
    <cellStyle name="40% - Accent6 18 30" xfId="34549"/>
    <cellStyle name="40% - Accent6 18 31" xfId="34550"/>
    <cellStyle name="40% - Accent6 18 32" xfId="34551"/>
    <cellStyle name="40% - Accent6 18 33" xfId="34552"/>
    <cellStyle name="40% - Accent6 18 34" xfId="34553"/>
    <cellStyle name="40% - Accent6 18 35" xfId="34554"/>
    <cellStyle name="40% - Accent6 18 36" xfId="34555"/>
    <cellStyle name="40% - Accent6 18 37" xfId="34556"/>
    <cellStyle name="40% - Accent6 18 38" xfId="34557"/>
    <cellStyle name="40% - Accent6 18 39" xfId="34558"/>
    <cellStyle name="40% - Accent6 18 4" xfId="34559"/>
    <cellStyle name="40% - Accent6 18 40" xfId="34560"/>
    <cellStyle name="40% - Accent6 18 41" xfId="34561"/>
    <cellStyle name="40% - Accent6 18 42" xfId="34562"/>
    <cellStyle name="40% - Accent6 18 43" xfId="34563"/>
    <cellStyle name="40% - Accent6 18 44" xfId="34564"/>
    <cellStyle name="40% - Accent6 18 45" xfId="34565"/>
    <cellStyle name="40% - Accent6 18 46" xfId="34566"/>
    <cellStyle name="40% - Accent6 18 47" xfId="34567"/>
    <cellStyle name="40% - Accent6 18 48" xfId="34568"/>
    <cellStyle name="40% - Accent6 18 49" xfId="34569"/>
    <cellStyle name="40% - Accent6 18 5" xfId="34570"/>
    <cellStyle name="40% - Accent6 18 50" xfId="34571"/>
    <cellStyle name="40% - Accent6 18 51" xfId="34572"/>
    <cellStyle name="40% - Accent6 18 52" xfId="34573"/>
    <cellStyle name="40% - Accent6 18 53" xfId="34574"/>
    <cellStyle name="40% - Accent6 18 54" xfId="34575"/>
    <cellStyle name="40% - Accent6 18 55" xfId="34576"/>
    <cellStyle name="40% - Accent6 18 56" xfId="34577"/>
    <cellStyle name="40% - Accent6 18 57" xfId="34578"/>
    <cellStyle name="40% - Accent6 18 58" xfId="34579"/>
    <cellStyle name="40% - Accent6 18 59" xfId="34580"/>
    <cellStyle name="40% - Accent6 18 6" xfId="34581"/>
    <cellStyle name="40% - Accent6 18 60" xfId="34582"/>
    <cellStyle name="40% - Accent6 18 61" xfId="34583"/>
    <cellStyle name="40% - Accent6 18 62" xfId="34584"/>
    <cellStyle name="40% - Accent6 18 63" xfId="34585"/>
    <cellStyle name="40% - Accent6 18 64" xfId="34586"/>
    <cellStyle name="40% - Accent6 18 65" xfId="34587"/>
    <cellStyle name="40% - Accent6 18 66" xfId="34588"/>
    <cellStyle name="40% - Accent6 18 67" xfId="34589"/>
    <cellStyle name="40% - Accent6 18 68" xfId="34590"/>
    <cellStyle name="40% - Accent6 18 69" xfId="34591"/>
    <cellStyle name="40% - Accent6 18 7" xfId="34592"/>
    <cellStyle name="40% - Accent6 18 70" xfId="34593"/>
    <cellStyle name="40% - Accent6 18 71" xfId="34594"/>
    <cellStyle name="40% - Accent6 18 72" xfId="34595"/>
    <cellStyle name="40% - Accent6 18 73" xfId="34596"/>
    <cellStyle name="40% - Accent6 18 74" xfId="34597"/>
    <cellStyle name="40% - Accent6 18 75" xfId="34598"/>
    <cellStyle name="40% - Accent6 18 76" xfId="34599"/>
    <cellStyle name="40% - Accent6 18 77" xfId="34600"/>
    <cellStyle name="40% - Accent6 18 78" xfId="34601"/>
    <cellStyle name="40% - Accent6 18 79" xfId="34602"/>
    <cellStyle name="40% - Accent6 18 8" xfId="34603"/>
    <cellStyle name="40% - Accent6 18 80" xfId="34604"/>
    <cellStyle name="40% - Accent6 18 81" xfId="34605"/>
    <cellStyle name="40% - Accent6 18 82" xfId="34606"/>
    <cellStyle name="40% - Accent6 18 83" xfId="34607"/>
    <cellStyle name="40% - Accent6 18 84" xfId="34608"/>
    <cellStyle name="40% - Accent6 18 85" xfId="34609"/>
    <cellStyle name="40% - Accent6 18 86" xfId="34610"/>
    <cellStyle name="40% - Accent6 18 87" xfId="34611"/>
    <cellStyle name="40% - Accent6 18 88" xfId="34612"/>
    <cellStyle name="40% - Accent6 18 89" xfId="34613"/>
    <cellStyle name="40% - Accent6 18 9" xfId="34614"/>
    <cellStyle name="40% - Accent6 18 90" xfId="34615"/>
    <cellStyle name="40% - Accent6 18 91" xfId="34616"/>
    <cellStyle name="40% - Accent6 18 92" xfId="34617"/>
    <cellStyle name="40% - Accent6 18 93" xfId="34618"/>
    <cellStyle name="40% - Accent6 18 94" xfId="34619"/>
    <cellStyle name="40% - Accent6 18 95" xfId="34620"/>
    <cellStyle name="40% - Accent6 18 96" xfId="34621"/>
    <cellStyle name="40% - Accent6 18 97" xfId="34622"/>
    <cellStyle name="40% - Accent6 18 98" xfId="34623"/>
    <cellStyle name="40% - Accent6 18 99" xfId="34624"/>
    <cellStyle name="40% - Accent6 19" xfId="34625"/>
    <cellStyle name="40% - Accent6 19 10" xfId="34626"/>
    <cellStyle name="40% - Accent6 19 100" xfId="34627"/>
    <cellStyle name="40% - Accent6 19 101" xfId="34628"/>
    <cellStyle name="40% - Accent6 19 102" xfId="34629"/>
    <cellStyle name="40% - Accent6 19 103" xfId="34630"/>
    <cellStyle name="40% - Accent6 19 104" xfId="34631"/>
    <cellStyle name="40% - Accent6 19 105" xfId="34632"/>
    <cellStyle name="40% - Accent6 19 106" xfId="34633"/>
    <cellStyle name="40% - Accent6 19 107" xfId="34634"/>
    <cellStyle name="40% - Accent6 19 108" xfId="34635"/>
    <cellStyle name="40% - Accent6 19 109" xfId="34636"/>
    <cellStyle name="40% - Accent6 19 11" xfId="34637"/>
    <cellStyle name="40% - Accent6 19 110" xfId="34638"/>
    <cellStyle name="40% - Accent6 19 111" xfId="34639"/>
    <cellStyle name="40% - Accent6 19 112" xfId="34640"/>
    <cellStyle name="40% - Accent6 19 113" xfId="34641"/>
    <cellStyle name="40% - Accent6 19 114" xfId="34642"/>
    <cellStyle name="40% - Accent6 19 115" xfId="34643"/>
    <cellStyle name="40% - Accent6 19 12" xfId="34644"/>
    <cellStyle name="40% - Accent6 19 13" xfId="34645"/>
    <cellStyle name="40% - Accent6 19 14" xfId="34646"/>
    <cellStyle name="40% - Accent6 19 15" xfId="34647"/>
    <cellStyle name="40% - Accent6 19 16" xfId="34648"/>
    <cellStyle name="40% - Accent6 19 17" xfId="34649"/>
    <cellStyle name="40% - Accent6 19 18" xfId="34650"/>
    <cellStyle name="40% - Accent6 19 19" xfId="34651"/>
    <cellStyle name="40% - Accent6 19 2" xfId="34652"/>
    <cellStyle name="40% - Accent6 19 20" xfId="34653"/>
    <cellStyle name="40% - Accent6 19 21" xfId="34654"/>
    <cellStyle name="40% - Accent6 19 22" xfId="34655"/>
    <cellStyle name="40% - Accent6 19 23" xfId="34656"/>
    <cellStyle name="40% - Accent6 19 24" xfId="34657"/>
    <cellStyle name="40% - Accent6 19 25" xfId="34658"/>
    <cellStyle name="40% - Accent6 19 26" xfId="34659"/>
    <cellStyle name="40% - Accent6 19 27" xfId="34660"/>
    <cellStyle name="40% - Accent6 19 28" xfId="34661"/>
    <cellStyle name="40% - Accent6 19 29" xfId="34662"/>
    <cellStyle name="40% - Accent6 19 3" xfId="34663"/>
    <cellStyle name="40% - Accent6 19 30" xfId="34664"/>
    <cellStyle name="40% - Accent6 19 31" xfId="34665"/>
    <cellStyle name="40% - Accent6 19 32" xfId="34666"/>
    <cellStyle name="40% - Accent6 19 33" xfId="34667"/>
    <cellStyle name="40% - Accent6 19 34" xfId="34668"/>
    <cellStyle name="40% - Accent6 19 35" xfId="34669"/>
    <cellStyle name="40% - Accent6 19 36" xfId="34670"/>
    <cellStyle name="40% - Accent6 19 37" xfId="34671"/>
    <cellStyle name="40% - Accent6 19 38" xfId="34672"/>
    <cellStyle name="40% - Accent6 19 39" xfId="34673"/>
    <cellStyle name="40% - Accent6 19 4" xfId="34674"/>
    <cellStyle name="40% - Accent6 19 40" xfId="34675"/>
    <cellStyle name="40% - Accent6 19 41" xfId="34676"/>
    <cellStyle name="40% - Accent6 19 42" xfId="34677"/>
    <cellStyle name="40% - Accent6 19 43" xfId="34678"/>
    <cellStyle name="40% - Accent6 19 44" xfId="34679"/>
    <cellStyle name="40% - Accent6 19 45" xfId="34680"/>
    <cellStyle name="40% - Accent6 19 46" xfId="34681"/>
    <cellStyle name="40% - Accent6 19 47" xfId="34682"/>
    <cellStyle name="40% - Accent6 19 48" xfId="34683"/>
    <cellStyle name="40% - Accent6 19 49" xfId="34684"/>
    <cellStyle name="40% - Accent6 19 5" xfId="34685"/>
    <cellStyle name="40% - Accent6 19 50" xfId="34686"/>
    <cellStyle name="40% - Accent6 19 51" xfId="34687"/>
    <cellStyle name="40% - Accent6 19 52" xfId="34688"/>
    <cellStyle name="40% - Accent6 19 53" xfId="34689"/>
    <cellStyle name="40% - Accent6 19 54" xfId="34690"/>
    <cellStyle name="40% - Accent6 19 55" xfId="34691"/>
    <cellStyle name="40% - Accent6 19 56" xfId="34692"/>
    <cellStyle name="40% - Accent6 19 57" xfId="34693"/>
    <cellStyle name="40% - Accent6 19 58" xfId="34694"/>
    <cellStyle name="40% - Accent6 19 59" xfId="34695"/>
    <cellStyle name="40% - Accent6 19 6" xfId="34696"/>
    <cellStyle name="40% - Accent6 19 60" xfId="34697"/>
    <cellStyle name="40% - Accent6 19 61" xfId="34698"/>
    <cellStyle name="40% - Accent6 19 62" xfId="34699"/>
    <cellStyle name="40% - Accent6 19 63" xfId="34700"/>
    <cellStyle name="40% - Accent6 19 64" xfId="34701"/>
    <cellStyle name="40% - Accent6 19 65" xfId="34702"/>
    <cellStyle name="40% - Accent6 19 66" xfId="34703"/>
    <cellStyle name="40% - Accent6 19 67" xfId="34704"/>
    <cellStyle name="40% - Accent6 19 68" xfId="34705"/>
    <cellStyle name="40% - Accent6 19 69" xfId="34706"/>
    <cellStyle name="40% - Accent6 19 7" xfId="34707"/>
    <cellStyle name="40% - Accent6 19 70" xfId="34708"/>
    <cellStyle name="40% - Accent6 19 71" xfId="34709"/>
    <cellStyle name="40% - Accent6 19 72" xfId="34710"/>
    <cellStyle name="40% - Accent6 19 73" xfId="34711"/>
    <cellStyle name="40% - Accent6 19 74" xfId="34712"/>
    <cellStyle name="40% - Accent6 19 75" xfId="34713"/>
    <cellStyle name="40% - Accent6 19 76" xfId="34714"/>
    <cellStyle name="40% - Accent6 19 77" xfId="34715"/>
    <cellStyle name="40% - Accent6 19 78" xfId="34716"/>
    <cellStyle name="40% - Accent6 19 79" xfId="34717"/>
    <cellStyle name="40% - Accent6 19 8" xfId="34718"/>
    <cellStyle name="40% - Accent6 19 80" xfId="34719"/>
    <cellStyle name="40% - Accent6 19 81" xfId="34720"/>
    <cellStyle name="40% - Accent6 19 82" xfId="34721"/>
    <cellStyle name="40% - Accent6 19 83" xfId="34722"/>
    <cellStyle name="40% - Accent6 19 84" xfId="34723"/>
    <cellStyle name="40% - Accent6 19 85" xfId="34724"/>
    <cellStyle name="40% - Accent6 19 86" xfId="34725"/>
    <cellStyle name="40% - Accent6 19 87" xfId="34726"/>
    <cellStyle name="40% - Accent6 19 88" xfId="34727"/>
    <cellStyle name="40% - Accent6 19 89" xfId="34728"/>
    <cellStyle name="40% - Accent6 19 9" xfId="34729"/>
    <cellStyle name="40% - Accent6 19 90" xfId="34730"/>
    <cellStyle name="40% - Accent6 19 91" xfId="34731"/>
    <cellStyle name="40% - Accent6 19 92" xfId="34732"/>
    <cellStyle name="40% - Accent6 19 93" xfId="34733"/>
    <cellStyle name="40% - Accent6 19 94" xfId="34734"/>
    <cellStyle name="40% - Accent6 19 95" xfId="34735"/>
    <cellStyle name="40% - Accent6 19 96" xfId="34736"/>
    <cellStyle name="40% - Accent6 19 97" xfId="34737"/>
    <cellStyle name="40% - Accent6 19 98" xfId="34738"/>
    <cellStyle name="40% - Accent6 19 99" xfId="34739"/>
    <cellStyle name="40% - Accent6 2" xfId="122"/>
    <cellStyle name="40% - Accent6 2 10" xfId="34740"/>
    <cellStyle name="40% - Accent6 2 100" xfId="34741"/>
    <cellStyle name="40% - Accent6 2 101" xfId="34742"/>
    <cellStyle name="40% - Accent6 2 102" xfId="34743"/>
    <cellStyle name="40% - Accent6 2 103" xfId="34744"/>
    <cellStyle name="40% - Accent6 2 104" xfId="34745"/>
    <cellStyle name="40% - Accent6 2 105" xfId="34746"/>
    <cellStyle name="40% - Accent6 2 106" xfId="34747"/>
    <cellStyle name="40% - Accent6 2 107" xfId="34748"/>
    <cellStyle name="40% - Accent6 2 108" xfId="34749"/>
    <cellStyle name="40% - Accent6 2 109" xfId="34750"/>
    <cellStyle name="40% - Accent6 2 11" xfId="34751"/>
    <cellStyle name="40% - Accent6 2 110" xfId="34752"/>
    <cellStyle name="40% - Accent6 2 111" xfId="34753"/>
    <cellStyle name="40% - Accent6 2 112" xfId="34754"/>
    <cellStyle name="40% - Accent6 2 113" xfId="34755"/>
    <cellStyle name="40% - Accent6 2 114" xfId="34756"/>
    <cellStyle name="40% - Accent6 2 115" xfId="34757"/>
    <cellStyle name="40% - Accent6 2 116" xfId="34758"/>
    <cellStyle name="40% - Accent6 2 117" xfId="34759"/>
    <cellStyle name="40% - Accent6 2 118" xfId="34760"/>
    <cellStyle name="40% - Accent6 2 12" xfId="34761"/>
    <cellStyle name="40% - Accent6 2 13" xfId="34762"/>
    <cellStyle name="40% - Accent6 2 14" xfId="34763"/>
    <cellStyle name="40% - Accent6 2 15" xfId="34764"/>
    <cellStyle name="40% - Accent6 2 16" xfId="34765"/>
    <cellStyle name="40% - Accent6 2 17" xfId="34766"/>
    <cellStyle name="40% - Accent6 2 18" xfId="34767"/>
    <cellStyle name="40% - Accent6 2 19" xfId="34768"/>
    <cellStyle name="40% - Accent6 2 2" xfId="34769"/>
    <cellStyle name="40% - Accent6 2 2 10" xfId="34770"/>
    <cellStyle name="40% - Accent6 2 2 100" xfId="34771"/>
    <cellStyle name="40% - Accent6 2 2 101" xfId="34772"/>
    <cellStyle name="40% - Accent6 2 2 102" xfId="34773"/>
    <cellStyle name="40% - Accent6 2 2 103" xfId="34774"/>
    <cellStyle name="40% - Accent6 2 2 104" xfId="34775"/>
    <cellStyle name="40% - Accent6 2 2 105" xfId="34776"/>
    <cellStyle name="40% - Accent6 2 2 106" xfId="34777"/>
    <cellStyle name="40% - Accent6 2 2 107" xfId="34778"/>
    <cellStyle name="40% - Accent6 2 2 108" xfId="34779"/>
    <cellStyle name="40% - Accent6 2 2 109" xfId="34780"/>
    <cellStyle name="40% - Accent6 2 2 11" xfId="34781"/>
    <cellStyle name="40% - Accent6 2 2 110" xfId="34782"/>
    <cellStyle name="40% - Accent6 2 2 111" xfId="34783"/>
    <cellStyle name="40% - Accent6 2 2 112" xfId="34784"/>
    <cellStyle name="40% - Accent6 2 2 113" xfId="34785"/>
    <cellStyle name="40% - Accent6 2 2 114" xfId="34786"/>
    <cellStyle name="40% - Accent6 2 2 115" xfId="34787"/>
    <cellStyle name="40% - Accent6 2 2 12" xfId="34788"/>
    <cellStyle name="40% - Accent6 2 2 13" xfId="34789"/>
    <cellStyle name="40% - Accent6 2 2 14" xfId="34790"/>
    <cellStyle name="40% - Accent6 2 2 15" xfId="34791"/>
    <cellStyle name="40% - Accent6 2 2 16" xfId="34792"/>
    <cellStyle name="40% - Accent6 2 2 17" xfId="34793"/>
    <cellStyle name="40% - Accent6 2 2 18" xfId="34794"/>
    <cellStyle name="40% - Accent6 2 2 19" xfId="34795"/>
    <cellStyle name="40% - Accent6 2 2 2" xfId="34796"/>
    <cellStyle name="40% - Accent6 2 2 20" xfId="34797"/>
    <cellStyle name="40% - Accent6 2 2 21" xfId="34798"/>
    <cellStyle name="40% - Accent6 2 2 22" xfId="34799"/>
    <cellStyle name="40% - Accent6 2 2 23" xfId="34800"/>
    <cellStyle name="40% - Accent6 2 2 24" xfId="34801"/>
    <cellStyle name="40% - Accent6 2 2 25" xfId="34802"/>
    <cellStyle name="40% - Accent6 2 2 26" xfId="34803"/>
    <cellStyle name="40% - Accent6 2 2 27" xfId="34804"/>
    <cellStyle name="40% - Accent6 2 2 28" xfId="34805"/>
    <cellStyle name="40% - Accent6 2 2 29" xfId="34806"/>
    <cellStyle name="40% - Accent6 2 2 3" xfId="34807"/>
    <cellStyle name="40% - Accent6 2 2 30" xfId="34808"/>
    <cellStyle name="40% - Accent6 2 2 31" xfId="34809"/>
    <cellStyle name="40% - Accent6 2 2 32" xfId="34810"/>
    <cellStyle name="40% - Accent6 2 2 33" xfId="34811"/>
    <cellStyle name="40% - Accent6 2 2 34" xfId="34812"/>
    <cellStyle name="40% - Accent6 2 2 35" xfId="34813"/>
    <cellStyle name="40% - Accent6 2 2 36" xfId="34814"/>
    <cellStyle name="40% - Accent6 2 2 37" xfId="34815"/>
    <cellStyle name="40% - Accent6 2 2 38" xfId="34816"/>
    <cellStyle name="40% - Accent6 2 2 39" xfId="34817"/>
    <cellStyle name="40% - Accent6 2 2 4" xfId="34818"/>
    <cellStyle name="40% - Accent6 2 2 40" xfId="34819"/>
    <cellStyle name="40% - Accent6 2 2 41" xfId="34820"/>
    <cellStyle name="40% - Accent6 2 2 42" xfId="34821"/>
    <cellStyle name="40% - Accent6 2 2 43" xfId="34822"/>
    <cellStyle name="40% - Accent6 2 2 44" xfId="34823"/>
    <cellStyle name="40% - Accent6 2 2 45" xfId="34824"/>
    <cellStyle name="40% - Accent6 2 2 46" xfId="34825"/>
    <cellStyle name="40% - Accent6 2 2 47" xfId="34826"/>
    <cellStyle name="40% - Accent6 2 2 48" xfId="34827"/>
    <cellStyle name="40% - Accent6 2 2 49" xfId="34828"/>
    <cellStyle name="40% - Accent6 2 2 5" xfId="34829"/>
    <cellStyle name="40% - Accent6 2 2 50" xfId="34830"/>
    <cellStyle name="40% - Accent6 2 2 51" xfId="34831"/>
    <cellStyle name="40% - Accent6 2 2 52" xfId="34832"/>
    <cellStyle name="40% - Accent6 2 2 53" xfId="34833"/>
    <cellStyle name="40% - Accent6 2 2 54" xfId="34834"/>
    <cellStyle name="40% - Accent6 2 2 55" xfId="34835"/>
    <cellStyle name="40% - Accent6 2 2 56" xfId="34836"/>
    <cellStyle name="40% - Accent6 2 2 57" xfId="34837"/>
    <cellStyle name="40% - Accent6 2 2 58" xfId="34838"/>
    <cellStyle name="40% - Accent6 2 2 59" xfId="34839"/>
    <cellStyle name="40% - Accent6 2 2 6" xfId="34840"/>
    <cellStyle name="40% - Accent6 2 2 60" xfId="34841"/>
    <cellStyle name="40% - Accent6 2 2 61" xfId="34842"/>
    <cellStyle name="40% - Accent6 2 2 62" xfId="34843"/>
    <cellStyle name="40% - Accent6 2 2 63" xfId="34844"/>
    <cellStyle name="40% - Accent6 2 2 64" xfId="34845"/>
    <cellStyle name="40% - Accent6 2 2 65" xfId="34846"/>
    <cellStyle name="40% - Accent6 2 2 66" xfId="34847"/>
    <cellStyle name="40% - Accent6 2 2 67" xfId="34848"/>
    <cellStyle name="40% - Accent6 2 2 68" xfId="34849"/>
    <cellStyle name="40% - Accent6 2 2 69" xfId="34850"/>
    <cellStyle name="40% - Accent6 2 2 7" xfId="34851"/>
    <cellStyle name="40% - Accent6 2 2 70" xfId="34852"/>
    <cellStyle name="40% - Accent6 2 2 71" xfId="34853"/>
    <cellStyle name="40% - Accent6 2 2 72" xfId="34854"/>
    <cellStyle name="40% - Accent6 2 2 73" xfId="34855"/>
    <cellStyle name="40% - Accent6 2 2 74" xfId="34856"/>
    <cellStyle name="40% - Accent6 2 2 75" xfId="34857"/>
    <cellStyle name="40% - Accent6 2 2 76" xfId="34858"/>
    <cellStyle name="40% - Accent6 2 2 77" xfId="34859"/>
    <cellStyle name="40% - Accent6 2 2 78" xfId="34860"/>
    <cellStyle name="40% - Accent6 2 2 79" xfId="34861"/>
    <cellStyle name="40% - Accent6 2 2 8" xfId="34862"/>
    <cellStyle name="40% - Accent6 2 2 80" xfId="34863"/>
    <cellStyle name="40% - Accent6 2 2 81" xfId="34864"/>
    <cellStyle name="40% - Accent6 2 2 82" xfId="34865"/>
    <cellStyle name="40% - Accent6 2 2 83" xfId="34866"/>
    <cellStyle name="40% - Accent6 2 2 84" xfId="34867"/>
    <cellStyle name="40% - Accent6 2 2 85" xfId="34868"/>
    <cellStyle name="40% - Accent6 2 2 86" xfId="34869"/>
    <cellStyle name="40% - Accent6 2 2 87" xfId="34870"/>
    <cellStyle name="40% - Accent6 2 2 88" xfId="34871"/>
    <cellStyle name="40% - Accent6 2 2 89" xfId="34872"/>
    <cellStyle name="40% - Accent6 2 2 9" xfId="34873"/>
    <cellStyle name="40% - Accent6 2 2 90" xfId="34874"/>
    <cellStyle name="40% - Accent6 2 2 91" xfId="34875"/>
    <cellStyle name="40% - Accent6 2 2 92" xfId="34876"/>
    <cellStyle name="40% - Accent6 2 2 93" xfId="34877"/>
    <cellStyle name="40% - Accent6 2 2 94" xfId="34878"/>
    <cellStyle name="40% - Accent6 2 2 95" xfId="34879"/>
    <cellStyle name="40% - Accent6 2 2 96" xfId="34880"/>
    <cellStyle name="40% - Accent6 2 2 97" xfId="34881"/>
    <cellStyle name="40% - Accent6 2 2 98" xfId="34882"/>
    <cellStyle name="40% - Accent6 2 2 99" xfId="34883"/>
    <cellStyle name="40% - Accent6 2 20" xfId="34884"/>
    <cellStyle name="40% - Accent6 2 21" xfId="34885"/>
    <cellStyle name="40% - Accent6 2 22" xfId="34886"/>
    <cellStyle name="40% - Accent6 2 23" xfId="34887"/>
    <cellStyle name="40% - Accent6 2 24" xfId="34888"/>
    <cellStyle name="40% - Accent6 2 25" xfId="34889"/>
    <cellStyle name="40% - Accent6 2 26" xfId="34890"/>
    <cellStyle name="40% - Accent6 2 27" xfId="34891"/>
    <cellStyle name="40% - Accent6 2 28" xfId="34892"/>
    <cellStyle name="40% - Accent6 2 29" xfId="34893"/>
    <cellStyle name="40% - Accent6 2 3" xfId="34894"/>
    <cellStyle name="40% - Accent6 2 3 10" xfId="34895"/>
    <cellStyle name="40% - Accent6 2 3 100" xfId="34896"/>
    <cellStyle name="40% - Accent6 2 3 101" xfId="34897"/>
    <cellStyle name="40% - Accent6 2 3 102" xfId="34898"/>
    <cellStyle name="40% - Accent6 2 3 103" xfId="34899"/>
    <cellStyle name="40% - Accent6 2 3 104" xfId="34900"/>
    <cellStyle name="40% - Accent6 2 3 105" xfId="34901"/>
    <cellStyle name="40% - Accent6 2 3 106" xfId="34902"/>
    <cellStyle name="40% - Accent6 2 3 107" xfId="34903"/>
    <cellStyle name="40% - Accent6 2 3 108" xfId="34904"/>
    <cellStyle name="40% - Accent6 2 3 109" xfId="34905"/>
    <cellStyle name="40% - Accent6 2 3 11" xfId="34906"/>
    <cellStyle name="40% - Accent6 2 3 110" xfId="34907"/>
    <cellStyle name="40% - Accent6 2 3 111" xfId="34908"/>
    <cellStyle name="40% - Accent6 2 3 112" xfId="34909"/>
    <cellStyle name="40% - Accent6 2 3 113" xfId="34910"/>
    <cellStyle name="40% - Accent6 2 3 114" xfId="34911"/>
    <cellStyle name="40% - Accent6 2 3 115" xfId="34912"/>
    <cellStyle name="40% - Accent6 2 3 12" xfId="34913"/>
    <cellStyle name="40% - Accent6 2 3 13" xfId="34914"/>
    <cellStyle name="40% - Accent6 2 3 14" xfId="34915"/>
    <cellStyle name="40% - Accent6 2 3 15" xfId="34916"/>
    <cellStyle name="40% - Accent6 2 3 16" xfId="34917"/>
    <cellStyle name="40% - Accent6 2 3 17" xfId="34918"/>
    <cellStyle name="40% - Accent6 2 3 18" xfId="34919"/>
    <cellStyle name="40% - Accent6 2 3 19" xfId="34920"/>
    <cellStyle name="40% - Accent6 2 3 2" xfId="34921"/>
    <cellStyle name="40% - Accent6 2 3 20" xfId="34922"/>
    <cellStyle name="40% - Accent6 2 3 21" xfId="34923"/>
    <cellStyle name="40% - Accent6 2 3 22" xfId="34924"/>
    <cellStyle name="40% - Accent6 2 3 23" xfId="34925"/>
    <cellStyle name="40% - Accent6 2 3 24" xfId="34926"/>
    <cellStyle name="40% - Accent6 2 3 25" xfId="34927"/>
    <cellStyle name="40% - Accent6 2 3 26" xfId="34928"/>
    <cellStyle name="40% - Accent6 2 3 27" xfId="34929"/>
    <cellStyle name="40% - Accent6 2 3 28" xfId="34930"/>
    <cellStyle name="40% - Accent6 2 3 29" xfId="34931"/>
    <cellStyle name="40% - Accent6 2 3 3" xfId="34932"/>
    <cellStyle name="40% - Accent6 2 3 30" xfId="34933"/>
    <cellStyle name="40% - Accent6 2 3 31" xfId="34934"/>
    <cellStyle name="40% - Accent6 2 3 32" xfId="34935"/>
    <cellStyle name="40% - Accent6 2 3 33" xfId="34936"/>
    <cellStyle name="40% - Accent6 2 3 34" xfId="34937"/>
    <cellStyle name="40% - Accent6 2 3 35" xfId="34938"/>
    <cellStyle name="40% - Accent6 2 3 36" xfId="34939"/>
    <cellStyle name="40% - Accent6 2 3 37" xfId="34940"/>
    <cellStyle name="40% - Accent6 2 3 38" xfId="34941"/>
    <cellStyle name="40% - Accent6 2 3 39" xfId="34942"/>
    <cellStyle name="40% - Accent6 2 3 4" xfId="34943"/>
    <cellStyle name="40% - Accent6 2 3 40" xfId="34944"/>
    <cellStyle name="40% - Accent6 2 3 41" xfId="34945"/>
    <cellStyle name="40% - Accent6 2 3 42" xfId="34946"/>
    <cellStyle name="40% - Accent6 2 3 43" xfId="34947"/>
    <cellStyle name="40% - Accent6 2 3 44" xfId="34948"/>
    <cellStyle name="40% - Accent6 2 3 45" xfId="34949"/>
    <cellStyle name="40% - Accent6 2 3 46" xfId="34950"/>
    <cellStyle name="40% - Accent6 2 3 47" xfId="34951"/>
    <cellStyle name="40% - Accent6 2 3 48" xfId="34952"/>
    <cellStyle name="40% - Accent6 2 3 49" xfId="34953"/>
    <cellStyle name="40% - Accent6 2 3 5" xfId="34954"/>
    <cellStyle name="40% - Accent6 2 3 50" xfId="34955"/>
    <cellStyle name="40% - Accent6 2 3 51" xfId="34956"/>
    <cellStyle name="40% - Accent6 2 3 52" xfId="34957"/>
    <cellStyle name="40% - Accent6 2 3 53" xfId="34958"/>
    <cellStyle name="40% - Accent6 2 3 54" xfId="34959"/>
    <cellStyle name="40% - Accent6 2 3 55" xfId="34960"/>
    <cellStyle name="40% - Accent6 2 3 56" xfId="34961"/>
    <cellStyle name="40% - Accent6 2 3 57" xfId="34962"/>
    <cellStyle name="40% - Accent6 2 3 58" xfId="34963"/>
    <cellStyle name="40% - Accent6 2 3 59" xfId="34964"/>
    <cellStyle name="40% - Accent6 2 3 6" xfId="34965"/>
    <cellStyle name="40% - Accent6 2 3 60" xfId="34966"/>
    <cellStyle name="40% - Accent6 2 3 61" xfId="34967"/>
    <cellStyle name="40% - Accent6 2 3 62" xfId="34968"/>
    <cellStyle name="40% - Accent6 2 3 63" xfId="34969"/>
    <cellStyle name="40% - Accent6 2 3 64" xfId="34970"/>
    <cellStyle name="40% - Accent6 2 3 65" xfId="34971"/>
    <cellStyle name="40% - Accent6 2 3 66" xfId="34972"/>
    <cellStyle name="40% - Accent6 2 3 67" xfId="34973"/>
    <cellStyle name="40% - Accent6 2 3 68" xfId="34974"/>
    <cellStyle name="40% - Accent6 2 3 69" xfId="34975"/>
    <cellStyle name="40% - Accent6 2 3 7" xfId="34976"/>
    <cellStyle name="40% - Accent6 2 3 70" xfId="34977"/>
    <cellStyle name="40% - Accent6 2 3 71" xfId="34978"/>
    <cellStyle name="40% - Accent6 2 3 72" xfId="34979"/>
    <cellStyle name="40% - Accent6 2 3 73" xfId="34980"/>
    <cellStyle name="40% - Accent6 2 3 74" xfId="34981"/>
    <cellStyle name="40% - Accent6 2 3 75" xfId="34982"/>
    <cellStyle name="40% - Accent6 2 3 76" xfId="34983"/>
    <cellStyle name="40% - Accent6 2 3 77" xfId="34984"/>
    <cellStyle name="40% - Accent6 2 3 78" xfId="34985"/>
    <cellStyle name="40% - Accent6 2 3 79" xfId="34986"/>
    <cellStyle name="40% - Accent6 2 3 8" xfId="34987"/>
    <cellStyle name="40% - Accent6 2 3 80" xfId="34988"/>
    <cellStyle name="40% - Accent6 2 3 81" xfId="34989"/>
    <cellStyle name="40% - Accent6 2 3 82" xfId="34990"/>
    <cellStyle name="40% - Accent6 2 3 83" xfId="34991"/>
    <cellStyle name="40% - Accent6 2 3 84" xfId="34992"/>
    <cellStyle name="40% - Accent6 2 3 85" xfId="34993"/>
    <cellStyle name="40% - Accent6 2 3 86" xfId="34994"/>
    <cellStyle name="40% - Accent6 2 3 87" xfId="34995"/>
    <cellStyle name="40% - Accent6 2 3 88" xfId="34996"/>
    <cellStyle name="40% - Accent6 2 3 89" xfId="34997"/>
    <cellStyle name="40% - Accent6 2 3 9" xfId="34998"/>
    <cellStyle name="40% - Accent6 2 3 90" xfId="34999"/>
    <cellStyle name="40% - Accent6 2 3 91" xfId="35000"/>
    <cellStyle name="40% - Accent6 2 3 92" xfId="35001"/>
    <cellStyle name="40% - Accent6 2 3 93" xfId="35002"/>
    <cellStyle name="40% - Accent6 2 3 94" xfId="35003"/>
    <cellStyle name="40% - Accent6 2 3 95" xfId="35004"/>
    <cellStyle name="40% - Accent6 2 3 96" xfId="35005"/>
    <cellStyle name="40% - Accent6 2 3 97" xfId="35006"/>
    <cellStyle name="40% - Accent6 2 3 98" xfId="35007"/>
    <cellStyle name="40% - Accent6 2 3 99" xfId="35008"/>
    <cellStyle name="40% - Accent6 2 30" xfId="35009"/>
    <cellStyle name="40% - Accent6 2 31" xfId="35010"/>
    <cellStyle name="40% - Accent6 2 32" xfId="35011"/>
    <cellStyle name="40% - Accent6 2 33" xfId="35012"/>
    <cellStyle name="40% - Accent6 2 34" xfId="35013"/>
    <cellStyle name="40% - Accent6 2 35" xfId="35014"/>
    <cellStyle name="40% - Accent6 2 36" xfId="35015"/>
    <cellStyle name="40% - Accent6 2 37" xfId="35016"/>
    <cellStyle name="40% - Accent6 2 38" xfId="35017"/>
    <cellStyle name="40% - Accent6 2 39" xfId="35018"/>
    <cellStyle name="40% - Accent6 2 4" xfId="35019"/>
    <cellStyle name="40% - Accent6 2 4 10" xfId="35020"/>
    <cellStyle name="40% - Accent6 2 4 100" xfId="35021"/>
    <cellStyle name="40% - Accent6 2 4 101" xfId="35022"/>
    <cellStyle name="40% - Accent6 2 4 102" xfId="35023"/>
    <cellStyle name="40% - Accent6 2 4 103" xfId="35024"/>
    <cellStyle name="40% - Accent6 2 4 104" xfId="35025"/>
    <cellStyle name="40% - Accent6 2 4 105" xfId="35026"/>
    <cellStyle name="40% - Accent6 2 4 106" xfId="35027"/>
    <cellStyle name="40% - Accent6 2 4 107" xfId="35028"/>
    <cellStyle name="40% - Accent6 2 4 108" xfId="35029"/>
    <cellStyle name="40% - Accent6 2 4 109" xfId="35030"/>
    <cellStyle name="40% - Accent6 2 4 11" xfId="35031"/>
    <cellStyle name="40% - Accent6 2 4 110" xfId="35032"/>
    <cellStyle name="40% - Accent6 2 4 111" xfId="35033"/>
    <cellStyle name="40% - Accent6 2 4 112" xfId="35034"/>
    <cellStyle name="40% - Accent6 2 4 113" xfId="35035"/>
    <cellStyle name="40% - Accent6 2 4 114" xfId="35036"/>
    <cellStyle name="40% - Accent6 2 4 115" xfId="35037"/>
    <cellStyle name="40% - Accent6 2 4 12" xfId="35038"/>
    <cellStyle name="40% - Accent6 2 4 13" xfId="35039"/>
    <cellStyle name="40% - Accent6 2 4 14" xfId="35040"/>
    <cellStyle name="40% - Accent6 2 4 15" xfId="35041"/>
    <cellStyle name="40% - Accent6 2 4 16" xfId="35042"/>
    <cellStyle name="40% - Accent6 2 4 17" xfId="35043"/>
    <cellStyle name="40% - Accent6 2 4 18" xfId="35044"/>
    <cellStyle name="40% - Accent6 2 4 19" xfId="35045"/>
    <cellStyle name="40% - Accent6 2 4 2" xfId="35046"/>
    <cellStyle name="40% - Accent6 2 4 20" xfId="35047"/>
    <cellStyle name="40% - Accent6 2 4 21" xfId="35048"/>
    <cellStyle name="40% - Accent6 2 4 22" xfId="35049"/>
    <cellStyle name="40% - Accent6 2 4 23" xfId="35050"/>
    <cellStyle name="40% - Accent6 2 4 24" xfId="35051"/>
    <cellStyle name="40% - Accent6 2 4 25" xfId="35052"/>
    <cellStyle name="40% - Accent6 2 4 26" xfId="35053"/>
    <cellStyle name="40% - Accent6 2 4 27" xfId="35054"/>
    <cellStyle name="40% - Accent6 2 4 28" xfId="35055"/>
    <cellStyle name="40% - Accent6 2 4 29" xfId="35056"/>
    <cellStyle name="40% - Accent6 2 4 3" xfId="35057"/>
    <cellStyle name="40% - Accent6 2 4 30" xfId="35058"/>
    <cellStyle name="40% - Accent6 2 4 31" xfId="35059"/>
    <cellStyle name="40% - Accent6 2 4 32" xfId="35060"/>
    <cellStyle name="40% - Accent6 2 4 33" xfId="35061"/>
    <cellStyle name="40% - Accent6 2 4 34" xfId="35062"/>
    <cellStyle name="40% - Accent6 2 4 35" xfId="35063"/>
    <cellStyle name="40% - Accent6 2 4 36" xfId="35064"/>
    <cellStyle name="40% - Accent6 2 4 37" xfId="35065"/>
    <cellStyle name="40% - Accent6 2 4 38" xfId="35066"/>
    <cellStyle name="40% - Accent6 2 4 39" xfId="35067"/>
    <cellStyle name="40% - Accent6 2 4 4" xfId="35068"/>
    <cellStyle name="40% - Accent6 2 4 40" xfId="35069"/>
    <cellStyle name="40% - Accent6 2 4 41" xfId="35070"/>
    <cellStyle name="40% - Accent6 2 4 42" xfId="35071"/>
    <cellStyle name="40% - Accent6 2 4 43" xfId="35072"/>
    <cellStyle name="40% - Accent6 2 4 44" xfId="35073"/>
    <cellStyle name="40% - Accent6 2 4 45" xfId="35074"/>
    <cellStyle name="40% - Accent6 2 4 46" xfId="35075"/>
    <cellStyle name="40% - Accent6 2 4 47" xfId="35076"/>
    <cellStyle name="40% - Accent6 2 4 48" xfId="35077"/>
    <cellStyle name="40% - Accent6 2 4 49" xfId="35078"/>
    <cellStyle name="40% - Accent6 2 4 5" xfId="35079"/>
    <cellStyle name="40% - Accent6 2 4 50" xfId="35080"/>
    <cellStyle name="40% - Accent6 2 4 51" xfId="35081"/>
    <cellStyle name="40% - Accent6 2 4 52" xfId="35082"/>
    <cellStyle name="40% - Accent6 2 4 53" xfId="35083"/>
    <cellStyle name="40% - Accent6 2 4 54" xfId="35084"/>
    <cellStyle name="40% - Accent6 2 4 55" xfId="35085"/>
    <cellStyle name="40% - Accent6 2 4 56" xfId="35086"/>
    <cellStyle name="40% - Accent6 2 4 57" xfId="35087"/>
    <cellStyle name="40% - Accent6 2 4 58" xfId="35088"/>
    <cellStyle name="40% - Accent6 2 4 59" xfId="35089"/>
    <cellStyle name="40% - Accent6 2 4 6" xfId="35090"/>
    <cellStyle name="40% - Accent6 2 4 60" xfId="35091"/>
    <cellStyle name="40% - Accent6 2 4 61" xfId="35092"/>
    <cellStyle name="40% - Accent6 2 4 62" xfId="35093"/>
    <cellStyle name="40% - Accent6 2 4 63" xfId="35094"/>
    <cellStyle name="40% - Accent6 2 4 64" xfId="35095"/>
    <cellStyle name="40% - Accent6 2 4 65" xfId="35096"/>
    <cellStyle name="40% - Accent6 2 4 66" xfId="35097"/>
    <cellStyle name="40% - Accent6 2 4 67" xfId="35098"/>
    <cellStyle name="40% - Accent6 2 4 68" xfId="35099"/>
    <cellStyle name="40% - Accent6 2 4 69" xfId="35100"/>
    <cellStyle name="40% - Accent6 2 4 7" xfId="35101"/>
    <cellStyle name="40% - Accent6 2 4 70" xfId="35102"/>
    <cellStyle name="40% - Accent6 2 4 71" xfId="35103"/>
    <cellStyle name="40% - Accent6 2 4 72" xfId="35104"/>
    <cellStyle name="40% - Accent6 2 4 73" xfId="35105"/>
    <cellStyle name="40% - Accent6 2 4 74" xfId="35106"/>
    <cellStyle name="40% - Accent6 2 4 75" xfId="35107"/>
    <cellStyle name="40% - Accent6 2 4 76" xfId="35108"/>
    <cellStyle name="40% - Accent6 2 4 77" xfId="35109"/>
    <cellStyle name="40% - Accent6 2 4 78" xfId="35110"/>
    <cellStyle name="40% - Accent6 2 4 79" xfId="35111"/>
    <cellStyle name="40% - Accent6 2 4 8" xfId="35112"/>
    <cellStyle name="40% - Accent6 2 4 80" xfId="35113"/>
    <cellStyle name="40% - Accent6 2 4 81" xfId="35114"/>
    <cellStyle name="40% - Accent6 2 4 82" xfId="35115"/>
    <cellStyle name="40% - Accent6 2 4 83" xfId="35116"/>
    <cellStyle name="40% - Accent6 2 4 84" xfId="35117"/>
    <cellStyle name="40% - Accent6 2 4 85" xfId="35118"/>
    <cellStyle name="40% - Accent6 2 4 86" xfId="35119"/>
    <cellStyle name="40% - Accent6 2 4 87" xfId="35120"/>
    <cellStyle name="40% - Accent6 2 4 88" xfId="35121"/>
    <cellStyle name="40% - Accent6 2 4 89" xfId="35122"/>
    <cellStyle name="40% - Accent6 2 4 9" xfId="35123"/>
    <cellStyle name="40% - Accent6 2 4 90" xfId="35124"/>
    <cellStyle name="40% - Accent6 2 4 91" xfId="35125"/>
    <cellStyle name="40% - Accent6 2 4 92" xfId="35126"/>
    <cellStyle name="40% - Accent6 2 4 93" xfId="35127"/>
    <cellStyle name="40% - Accent6 2 4 94" xfId="35128"/>
    <cellStyle name="40% - Accent6 2 4 95" xfId="35129"/>
    <cellStyle name="40% - Accent6 2 4 96" xfId="35130"/>
    <cellStyle name="40% - Accent6 2 4 97" xfId="35131"/>
    <cellStyle name="40% - Accent6 2 4 98" xfId="35132"/>
    <cellStyle name="40% - Accent6 2 4 99" xfId="35133"/>
    <cellStyle name="40% - Accent6 2 40" xfId="35134"/>
    <cellStyle name="40% - Accent6 2 41" xfId="35135"/>
    <cellStyle name="40% - Accent6 2 42" xfId="35136"/>
    <cellStyle name="40% - Accent6 2 43" xfId="35137"/>
    <cellStyle name="40% - Accent6 2 44" xfId="35138"/>
    <cellStyle name="40% - Accent6 2 45" xfId="35139"/>
    <cellStyle name="40% - Accent6 2 46" xfId="35140"/>
    <cellStyle name="40% - Accent6 2 47" xfId="35141"/>
    <cellStyle name="40% - Accent6 2 48" xfId="35142"/>
    <cellStyle name="40% - Accent6 2 49" xfId="35143"/>
    <cellStyle name="40% - Accent6 2 5" xfId="35144"/>
    <cellStyle name="40% - Accent6 2 50" xfId="35145"/>
    <cellStyle name="40% - Accent6 2 51" xfId="35146"/>
    <cellStyle name="40% - Accent6 2 52" xfId="35147"/>
    <cellStyle name="40% - Accent6 2 53" xfId="35148"/>
    <cellStyle name="40% - Accent6 2 54" xfId="35149"/>
    <cellStyle name="40% - Accent6 2 55" xfId="35150"/>
    <cellStyle name="40% - Accent6 2 56" xfId="35151"/>
    <cellStyle name="40% - Accent6 2 57" xfId="35152"/>
    <cellStyle name="40% - Accent6 2 58" xfId="35153"/>
    <cellStyle name="40% - Accent6 2 59" xfId="35154"/>
    <cellStyle name="40% - Accent6 2 6" xfId="35155"/>
    <cellStyle name="40% - Accent6 2 60" xfId="35156"/>
    <cellStyle name="40% - Accent6 2 61" xfId="35157"/>
    <cellStyle name="40% - Accent6 2 62" xfId="35158"/>
    <cellStyle name="40% - Accent6 2 63" xfId="35159"/>
    <cellStyle name="40% - Accent6 2 64" xfId="35160"/>
    <cellStyle name="40% - Accent6 2 65" xfId="35161"/>
    <cellStyle name="40% - Accent6 2 66" xfId="35162"/>
    <cellStyle name="40% - Accent6 2 67" xfId="35163"/>
    <cellStyle name="40% - Accent6 2 68" xfId="35164"/>
    <cellStyle name="40% - Accent6 2 69" xfId="35165"/>
    <cellStyle name="40% - Accent6 2 7" xfId="35166"/>
    <cellStyle name="40% - Accent6 2 70" xfId="35167"/>
    <cellStyle name="40% - Accent6 2 71" xfId="35168"/>
    <cellStyle name="40% - Accent6 2 72" xfId="35169"/>
    <cellStyle name="40% - Accent6 2 73" xfId="35170"/>
    <cellStyle name="40% - Accent6 2 74" xfId="35171"/>
    <cellStyle name="40% - Accent6 2 75" xfId="35172"/>
    <cellStyle name="40% - Accent6 2 76" xfId="35173"/>
    <cellStyle name="40% - Accent6 2 77" xfId="35174"/>
    <cellStyle name="40% - Accent6 2 78" xfId="35175"/>
    <cellStyle name="40% - Accent6 2 79" xfId="35176"/>
    <cellStyle name="40% - Accent6 2 8" xfId="35177"/>
    <cellStyle name="40% - Accent6 2 80" xfId="35178"/>
    <cellStyle name="40% - Accent6 2 81" xfId="35179"/>
    <cellStyle name="40% - Accent6 2 82" xfId="35180"/>
    <cellStyle name="40% - Accent6 2 83" xfId="35181"/>
    <cellStyle name="40% - Accent6 2 84" xfId="35182"/>
    <cellStyle name="40% - Accent6 2 85" xfId="35183"/>
    <cellStyle name="40% - Accent6 2 86" xfId="35184"/>
    <cellStyle name="40% - Accent6 2 87" xfId="35185"/>
    <cellStyle name="40% - Accent6 2 88" xfId="35186"/>
    <cellStyle name="40% - Accent6 2 89" xfId="35187"/>
    <cellStyle name="40% - Accent6 2 9" xfId="35188"/>
    <cellStyle name="40% - Accent6 2 90" xfId="35189"/>
    <cellStyle name="40% - Accent6 2 91" xfId="35190"/>
    <cellStyle name="40% - Accent6 2 92" xfId="35191"/>
    <cellStyle name="40% - Accent6 2 93" xfId="35192"/>
    <cellStyle name="40% - Accent6 2 94" xfId="35193"/>
    <cellStyle name="40% - Accent6 2 95" xfId="35194"/>
    <cellStyle name="40% - Accent6 2 96" xfId="35195"/>
    <cellStyle name="40% - Accent6 2 97" xfId="35196"/>
    <cellStyle name="40% - Accent6 2 98" xfId="35197"/>
    <cellStyle name="40% - Accent6 2 99" xfId="35198"/>
    <cellStyle name="40% - Accent6 20" xfId="35199"/>
    <cellStyle name="40% - Accent6 20 10" xfId="35200"/>
    <cellStyle name="40% - Accent6 20 100" xfId="35201"/>
    <cellStyle name="40% - Accent6 20 101" xfId="35202"/>
    <cellStyle name="40% - Accent6 20 102" xfId="35203"/>
    <cellStyle name="40% - Accent6 20 103" xfId="35204"/>
    <cellStyle name="40% - Accent6 20 104" xfId="35205"/>
    <cellStyle name="40% - Accent6 20 105" xfId="35206"/>
    <cellStyle name="40% - Accent6 20 106" xfId="35207"/>
    <cellStyle name="40% - Accent6 20 107" xfId="35208"/>
    <cellStyle name="40% - Accent6 20 108" xfId="35209"/>
    <cellStyle name="40% - Accent6 20 109" xfId="35210"/>
    <cellStyle name="40% - Accent6 20 11" xfId="35211"/>
    <cellStyle name="40% - Accent6 20 110" xfId="35212"/>
    <cellStyle name="40% - Accent6 20 111" xfId="35213"/>
    <cellStyle name="40% - Accent6 20 112" xfId="35214"/>
    <cellStyle name="40% - Accent6 20 113" xfId="35215"/>
    <cellStyle name="40% - Accent6 20 114" xfId="35216"/>
    <cellStyle name="40% - Accent6 20 115" xfId="35217"/>
    <cellStyle name="40% - Accent6 20 12" xfId="35218"/>
    <cellStyle name="40% - Accent6 20 13" xfId="35219"/>
    <cellStyle name="40% - Accent6 20 14" xfId="35220"/>
    <cellStyle name="40% - Accent6 20 15" xfId="35221"/>
    <cellStyle name="40% - Accent6 20 16" xfId="35222"/>
    <cellStyle name="40% - Accent6 20 17" xfId="35223"/>
    <cellStyle name="40% - Accent6 20 18" xfId="35224"/>
    <cellStyle name="40% - Accent6 20 19" xfId="35225"/>
    <cellStyle name="40% - Accent6 20 2" xfId="35226"/>
    <cellStyle name="40% - Accent6 20 20" xfId="35227"/>
    <cellStyle name="40% - Accent6 20 21" xfId="35228"/>
    <cellStyle name="40% - Accent6 20 22" xfId="35229"/>
    <cellStyle name="40% - Accent6 20 23" xfId="35230"/>
    <cellStyle name="40% - Accent6 20 24" xfId="35231"/>
    <cellStyle name="40% - Accent6 20 25" xfId="35232"/>
    <cellStyle name="40% - Accent6 20 26" xfId="35233"/>
    <cellStyle name="40% - Accent6 20 27" xfId="35234"/>
    <cellStyle name="40% - Accent6 20 28" xfId="35235"/>
    <cellStyle name="40% - Accent6 20 29" xfId="35236"/>
    <cellStyle name="40% - Accent6 20 3" xfId="35237"/>
    <cellStyle name="40% - Accent6 20 30" xfId="35238"/>
    <cellStyle name="40% - Accent6 20 31" xfId="35239"/>
    <cellStyle name="40% - Accent6 20 32" xfId="35240"/>
    <cellStyle name="40% - Accent6 20 33" xfId="35241"/>
    <cellStyle name="40% - Accent6 20 34" xfId="35242"/>
    <cellStyle name="40% - Accent6 20 35" xfId="35243"/>
    <cellStyle name="40% - Accent6 20 36" xfId="35244"/>
    <cellStyle name="40% - Accent6 20 37" xfId="35245"/>
    <cellStyle name="40% - Accent6 20 38" xfId="35246"/>
    <cellStyle name="40% - Accent6 20 39" xfId="35247"/>
    <cellStyle name="40% - Accent6 20 4" xfId="35248"/>
    <cellStyle name="40% - Accent6 20 40" xfId="35249"/>
    <cellStyle name="40% - Accent6 20 41" xfId="35250"/>
    <cellStyle name="40% - Accent6 20 42" xfId="35251"/>
    <cellStyle name="40% - Accent6 20 43" xfId="35252"/>
    <cellStyle name="40% - Accent6 20 44" xfId="35253"/>
    <cellStyle name="40% - Accent6 20 45" xfId="35254"/>
    <cellStyle name="40% - Accent6 20 46" xfId="35255"/>
    <cellStyle name="40% - Accent6 20 47" xfId="35256"/>
    <cellStyle name="40% - Accent6 20 48" xfId="35257"/>
    <cellStyle name="40% - Accent6 20 49" xfId="35258"/>
    <cellStyle name="40% - Accent6 20 5" xfId="35259"/>
    <cellStyle name="40% - Accent6 20 50" xfId="35260"/>
    <cellStyle name="40% - Accent6 20 51" xfId="35261"/>
    <cellStyle name="40% - Accent6 20 52" xfId="35262"/>
    <cellStyle name="40% - Accent6 20 53" xfId="35263"/>
    <cellStyle name="40% - Accent6 20 54" xfId="35264"/>
    <cellStyle name="40% - Accent6 20 55" xfId="35265"/>
    <cellStyle name="40% - Accent6 20 56" xfId="35266"/>
    <cellStyle name="40% - Accent6 20 57" xfId="35267"/>
    <cellStyle name="40% - Accent6 20 58" xfId="35268"/>
    <cellStyle name="40% - Accent6 20 59" xfId="35269"/>
    <cellStyle name="40% - Accent6 20 6" xfId="35270"/>
    <cellStyle name="40% - Accent6 20 60" xfId="35271"/>
    <cellStyle name="40% - Accent6 20 61" xfId="35272"/>
    <cellStyle name="40% - Accent6 20 62" xfId="35273"/>
    <cellStyle name="40% - Accent6 20 63" xfId="35274"/>
    <cellStyle name="40% - Accent6 20 64" xfId="35275"/>
    <cellStyle name="40% - Accent6 20 65" xfId="35276"/>
    <cellStyle name="40% - Accent6 20 66" xfId="35277"/>
    <cellStyle name="40% - Accent6 20 67" xfId="35278"/>
    <cellStyle name="40% - Accent6 20 68" xfId="35279"/>
    <cellStyle name="40% - Accent6 20 69" xfId="35280"/>
    <cellStyle name="40% - Accent6 20 7" xfId="35281"/>
    <cellStyle name="40% - Accent6 20 70" xfId="35282"/>
    <cellStyle name="40% - Accent6 20 71" xfId="35283"/>
    <cellStyle name="40% - Accent6 20 72" xfId="35284"/>
    <cellStyle name="40% - Accent6 20 73" xfId="35285"/>
    <cellStyle name="40% - Accent6 20 74" xfId="35286"/>
    <cellStyle name="40% - Accent6 20 75" xfId="35287"/>
    <cellStyle name="40% - Accent6 20 76" xfId="35288"/>
    <cellStyle name="40% - Accent6 20 77" xfId="35289"/>
    <cellStyle name="40% - Accent6 20 78" xfId="35290"/>
    <cellStyle name="40% - Accent6 20 79" xfId="35291"/>
    <cellStyle name="40% - Accent6 20 8" xfId="35292"/>
    <cellStyle name="40% - Accent6 20 80" xfId="35293"/>
    <cellStyle name="40% - Accent6 20 81" xfId="35294"/>
    <cellStyle name="40% - Accent6 20 82" xfId="35295"/>
    <cellStyle name="40% - Accent6 20 83" xfId="35296"/>
    <cellStyle name="40% - Accent6 20 84" xfId="35297"/>
    <cellStyle name="40% - Accent6 20 85" xfId="35298"/>
    <cellStyle name="40% - Accent6 20 86" xfId="35299"/>
    <cellStyle name="40% - Accent6 20 87" xfId="35300"/>
    <cellStyle name="40% - Accent6 20 88" xfId="35301"/>
    <cellStyle name="40% - Accent6 20 89" xfId="35302"/>
    <cellStyle name="40% - Accent6 20 9" xfId="35303"/>
    <cellStyle name="40% - Accent6 20 90" xfId="35304"/>
    <cellStyle name="40% - Accent6 20 91" xfId="35305"/>
    <cellStyle name="40% - Accent6 20 92" xfId="35306"/>
    <cellStyle name="40% - Accent6 20 93" xfId="35307"/>
    <cellStyle name="40% - Accent6 20 94" xfId="35308"/>
    <cellStyle name="40% - Accent6 20 95" xfId="35309"/>
    <cellStyle name="40% - Accent6 20 96" xfId="35310"/>
    <cellStyle name="40% - Accent6 20 97" xfId="35311"/>
    <cellStyle name="40% - Accent6 20 98" xfId="35312"/>
    <cellStyle name="40% - Accent6 20 99" xfId="35313"/>
    <cellStyle name="40% - Accent6 21" xfId="35314"/>
    <cellStyle name="40% - Accent6 21 10" xfId="35315"/>
    <cellStyle name="40% - Accent6 21 100" xfId="35316"/>
    <cellStyle name="40% - Accent6 21 101" xfId="35317"/>
    <cellStyle name="40% - Accent6 21 102" xfId="35318"/>
    <cellStyle name="40% - Accent6 21 103" xfId="35319"/>
    <cellStyle name="40% - Accent6 21 104" xfId="35320"/>
    <cellStyle name="40% - Accent6 21 105" xfId="35321"/>
    <cellStyle name="40% - Accent6 21 106" xfId="35322"/>
    <cellStyle name="40% - Accent6 21 107" xfId="35323"/>
    <cellStyle name="40% - Accent6 21 108" xfId="35324"/>
    <cellStyle name="40% - Accent6 21 109" xfId="35325"/>
    <cellStyle name="40% - Accent6 21 11" xfId="35326"/>
    <cellStyle name="40% - Accent6 21 110" xfId="35327"/>
    <cellStyle name="40% - Accent6 21 111" xfId="35328"/>
    <cellStyle name="40% - Accent6 21 112" xfId="35329"/>
    <cellStyle name="40% - Accent6 21 113" xfId="35330"/>
    <cellStyle name="40% - Accent6 21 114" xfId="35331"/>
    <cellStyle name="40% - Accent6 21 115" xfId="35332"/>
    <cellStyle name="40% - Accent6 21 12" xfId="35333"/>
    <cellStyle name="40% - Accent6 21 13" xfId="35334"/>
    <cellStyle name="40% - Accent6 21 14" xfId="35335"/>
    <cellStyle name="40% - Accent6 21 15" xfId="35336"/>
    <cellStyle name="40% - Accent6 21 16" xfId="35337"/>
    <cellStyle name="40% - Accent6 21 17" xfId="35338"/>
    <cellStyle name="40% - Accent6 21 18" xfId="35339"/>
    <cellStyle name="40% - Accent6 21 19" xfId="35340"/>
    <cellStyle name="40% - Accent6 21 2" xfId="35341"/>
    <cellStyle name="40% - Accent6 21 20" xfId="35342"/>
    <cellStyle name="40% - Accent6 21 21" xfId="35343"/>
    <cellStyle name="40% - Accent6 21 22" xfId="35344"/>
    <cellStyle name="40% - Accent6 21 23" xfId="35345"/>
    <cellStyle name="40% - Accent6 21 24" xfId="35346"/>
    <cellStyle name="40% - Accent6 21 25" xfId="35347"/>
    <cellStyle name="40% - Accent6 21 26" xfId="35348"/>
    <cellStyle name="40% - Accent6 21 27" xfId="35349"/>
    <cellStyle name="40% - Accent6 21 28" xfId="35350"/>
    <cellStyle name="40% - Accent6 21 29" xfId="35351"/>
    <cellStyle name="40% - Accent6 21 3" xfId="35352"/>
    <cellStyle name="40% - Accent6 21 30" xfId="35353"/>
    <cellStyle name="40% - Accent6 21 31" xfId="35354"/>
    <cellStyle name="40% - Accent6 21 32" xfId="35355"/>
    <cellStyle name="40% - Accent6 21 33" xfId="35356"/>
    <cellStyle name="40% - Accent6 21 34" xfId="35357"/>
    <cellStyle name="40% - Accent6 21 35" xfId="35358"/>
    <cellStyle name="40% - Accent6 21 36" xfId="35359"/>
    <cellStyle name="40% - Accent6 21 37" xfId="35360"/>
    <cellStyle name="40% - Accent6 21 38" xfId="35361"/>
    <cellStyle name="40% - Accent6 21 39" xfId="35362"/>
    <cellStyle name="40% - Accent6 21 4" xfId="35363"/>
    <cellStyle name="40% - Accent6 21 40" xfId="35364"/>
    <cellStyle name="40% - Accent6 21 41" xfId="35365"/>
    <cellStyle name="40% - Accent6 21 42" xfId="35366"/>
    <cellStyle name="40% - Accent6 21 43" xfId="35367"/>
    <cellStyle name="40% - Accent6 21 44" xfId="35368"/>
    <cellStyle name="40% - Accent6 21 45" xfId="35369"/>
    <cellStyle name="40% - Accent6 21 46" xfId="35370"/>
    <cellStyle name="40% - Accent6 21 47" xfId="35371"/>
    <cellStyle name="40% - Accent6 21 48" xfId="35372"/>
    <cellStyle name="40% - Accent6 21 49" xfId="35373"/>
    <cellStyle name="40% - Accent6 21 5" xfId="35374"/>
    <cellStyle name="40% - Accent6 21 50" xfId="35375"/>
    <cellStyle name="40% - Accent6 21 51" xfId="35376"/>
    <cellStyle name="40% - Accent6 21 52" xfId="35377"/>
    <cellStyle name="40% - Accent6 21 53" xfId="35378"/>
    <cellStyle name="40% - Accent6 21 54" xfId="35379"/>
    <cellStyle name="40% - Accent6 21 55" xfId="35380"/>
    <cellStyle name="40% - Accent6 21 56" xfId="35381"/>
    <cellStyle name="40% - Accent6 21 57" xfId="35382"/>
    <cellStyle name="40% - Accent6 21 58" xfId="35383"/>
    <cellStyle name="40% - Accent6 21 59" xfId="35384"/>
    <cellStyle name="40% - Accent6 21 6" xfId="35385"/>
    <cellStyle name="40% - Accent6 21 60" xfId="35386"/>
    <cellStyle name="40% - Accent6 21 61" xfId="35387"/>
    <cellStyle name="40% - Accent6 21 62" xfId="35388"/>
    <cellStyle name="40% - Accent6 21 63" xfId="35389"/>
    <cellStyle name="40% - Accent6 21 64" xfId="35390"/>
    <cellStyle name="40% - Accent6 21 65" xfId="35391"/>
    <cellStyle name="40% - Accent6 21 66" xfId="35392"/>
    <cellStyle name="40% - Accent6 21 67" xfId="35393"/>
    <cellStyle name="40% - Accent6 21 68" xfId="35394"/>
    <cellStyle name="40% - Accent6 21 69" xfId="35395"/>
    <cellStyle name="40% - Accent6 21 7" xfId="35396"/>
    <cellStyle name="40% - Accent6 21 70" xfId="35397"/>
    <cellStyle name="40% - Accent6 21 71" xfId="35398"/>
    <cellStyle name="40% - Accent6 21 72" xfId="35399"/>
    <cellStyle name="40% - Accent6 21 73" xfId="35400"/>
    <cellStyle name="40% - Accent6 21 74" xfId="35401"/>
    <cellStyle name="40% - Accent6 21 75" xfId="35402"/>
    <cellStyle name="40% - Accent6 21 76" xfId="35403"/>
    <cellStyle name="40% - Accent6 21 77" xfId="35404"/>
    <cellStyle name="40% - Accent6 21 78" xfId="35405"/>
    <cellStyle name="40% - Accent6 21 79" xfId="35406"/>
    <cellStyle name="40% - Accent6 21 8" xfId="35407"/>
    <cellStyle name="40% - Accent6 21 80" xfId="35408"/>
    <cellStyle name="40% - Accent6 21 81" xfId="35409"/>
    <cellStyle name="40% - Accent6 21 82" xfId="35410"/>
    <cellStyle name="40% - Accent6 21 83" xfId="35411"/>
    <cellStyle name="40% - Accent6 21 84" xfId="35412"/>
    <cellStyle name="40% - Accent6 21 85" xfId="35413"/>
    <cellStyle name="40% - Accent6 21 86" xfId="35414"/>
    <cellStyle name="40% - Accent6 21 87" xfId="35415"/>
    <cellStyle name="40% - Accent6 21 88" xfId="35416"/>
    <cellStyle name="40% - Accent6 21 89" xfId="35417"/>
    <cellStyle name="40% - Accent6 21 9" xfId="35418"/>
    <cellStyle name="40% - Accent6 21 90" xfId="35419"/>
    <cellStyle name="40% - Accent6 21 91" xfId="35420"/>
    <cellStyle name="40% - Accent6 21 92" xfId="35421"/>
    <cellStyle name="40% - Accent6 21 93" xfId="35422"/>
    <cellStyle name="40% - Accent6 21 94" xfId="35423"/>
    <cellStyle name="40% - Accent6 21 95" xfId="35424"/>
    <cellStyle name="40% - Accent6 21 96" xfId="35425"/>
    <cellStyle name="40% - Accent6 21 97" xfId="35426"/>
    <cellStyle name="40% - Accent6 21 98" xfId="35427"/>
    <cellStyle name="40% - Accent6 21 99" xfId="35428"/>
    <cellStyle name="40% - Accent6 22" xfId="35429"/>
    <cellStyle name="40% - Accent6 22 10" xfId="35430"/>
    <cellStyle name="40% - Accent6 22 100" xfId="35431"/>
    <cellStyle name="40% - Accent6 22 101" xfId="35432"/>
    <cellStyle name="40% - Accent6 22 102" xfId="35433"/>
    <cellStyle name="40% - Accent6 22 103" xfId="35434"/>
    <cellStyle name="40% - Accent6 22 104" xfId="35435"/>
    <cellStyle name="40% - Accent6 22 105" xfId="35436"/>
    <cellStyle name="40% - Accent6 22 106" xfId="35437"/>
    <cellStyle name="40% - Accent6 22 107" xfId="35438"/>
    <cellStyle name="40% - Accent6 22 108" xfId="35439"/>
    <cellStyle name="40% - Accent6 22 109" xfId="35440"/>
    <cellStyle name="40% - Accent6 22 11" xfId="35441"/>
    <cellStyle name="40% - Accent6 22 110" xfId="35442"/>
    <cellStyle name="40% - Accent6 22 111" xfId="35443"/>
    <cellStyle name="40% - Accent6 22 112" xfId="35444"/>
    <cellStyle name="40% - Accent6 22 113" xfId="35445"/>
    <cellStyle name="40% - Accent6 22 114" xfId="35446"/>
    <cellStyle name="40% - Accent6 22 115" xfId="35447"/>
    <cellStyle name="40% - Accent6 22 12" xfId="35448"/>
    <cellStyle name="40% - Accent6 22 13" xfId="35449"/>
    <cellStyle name="40% - Accent6 22 14" xfId="35450"/>
    <cellStyle name="40% - Accent6 22 15" xfId="35451"/>
    <cellStyle name="40% - Accent6 22 16" xfId="35452"/>
    <cellStyle name="40% - Accent6 22 17" xfId="35453"/>
    <cellStyle name="40% - Accent6 22 18" xfId="35454"/>
    <cellStyle name="40% - Accent6 22 19" xfId="35455"/>
    <cellStyle name="40% - Accent6 22 2" xfId="35456"/>
    <cellStyle name="40% - Accent6 22 20" xfId="35457"/>
    <cellStyle name="40% - Accent6 22 21" xfId="35458"/>
    <cellStyle name="40% - Accent6 22 22" xfId="35459"/>
    <cellStyle name="40% - Accent6 22 23" xfId="35460"/>
    <cellStyle name="40% - Accent6 22 24" xfId="35461"/>
    <cellStyle name="40% - Accent6 22 25" xfId="35462"/>
    <cellStyle name="40% - Accent6 22 26" xfId="35463"/>
    <cellStyle name="40% - Accent6 22 27" xfId="35464"/>
    <cellStyle name="40% - Accent6 22 28" xfId="35465"/>
    <cellStyle name="40% - Accent6 22 29" xfId="35466"/>
    <cellStyle name="40% - Accent6 22 3" xfId="35467"/>
    <cellStyle name="40% - Accent6 22 30" xfId="35468"/>
    <cellStyle name="40% - Accent6 22 31" xfId="35469"/>
    <cellStyle name="40% - Accent6 22 32" xfId="35470"/>
    <cellStyle name="40% - Accent6 22 33" xfId="35471"/>
    <cellStyle name="40% - Accent6 22 34" xfId="35472"/>
    <cellStyle name="40% - Accent6 22 35" xfId="35473"/>
    <cellStyle name="40% - Accent6 22 36" xfId="35474"/>
    <cellStyle name="40% - Accent6 22 37" xfId="35475"/>
    <cellStyle name="40% - Accent6 22 38" xfId="35476"/>
    <cellStyle name="40% - Accent6 22 39" xfId="35477"/>
    <cellStyle name="40% - Accent6 22 4" xfId="35478"/>
    <cellStyle name="40% - Accent6 22 40" xfId="35479"/>
    <cellStyle name="40% - Accent6 22 41" xfId="35480"/>
    <cellStyle name="40% - Accent6 22 42" xfId="35481"/>
    <cellStyle name="40% - Accent6 22 43" xfId="35482"/>
    <cellStyle name="40% - Accent6 22 44" xfId="35483"/>
    <cellStyle name="40% - Accent6 22 45" xfId="35484"/>
    <cellStyle name="40% - Accent6 22 46" xfId="35485"/>
    <cellStyle name="40% - Accent6 22 47" xfId="35486"/>
    <cellStyle name="40% - Accent6 22 48" xfId="35487"/>
    <cellStyle name="40% - Accent6 22 49" xfId="35488"/>
    <cellStyle name="40% - Accent6 22 5" xfId="35489"/>
    <cellStyle name="40% - Accent6 22 50" xfId="35490"/>
    <cellStyle name="40% - Accent6 22 51" xfId="35491"/>
    <cellStyle name="40% - Accent6 22 52" xfId="35492"/>
    <cellStyle name="40% - Accent6 22 53" xfId="35493"/>
    <cellStyle name="40% - Accent6 22 54" xfId="35494"/>
    <cellStyle name="40% - Accent6 22 55" xfId="35495"/>
    <cellStyle name="40% - Accent6 22 56" xfId="35496"/>
    <cellStyle name="40% - Accent6 22 57" xfId="35497"/>
    <cellStyle name="40% - Accent6 22 58" xfId="35498"/>
    <cellStyle name="40% - Accent6 22 59" xfId="35499"/>
    <cellStyle name="40% - Accent6 22 6" xfId="35500"/>
    <cellStyle name="40% - Accent6 22 60" xfId="35501"/>
    <cellStyle name="40% - Accent6 22 61" xfId="35502"/>
    <cellStyle name="40% - Accent6 22 62" xfId="35503"/>
    <cellStyle name="40% - Accent6 22 63" xfId="35504"/>
    <cellStyle name="40% - Accent6 22 64" xfId="35505"/>
    <cellStyle name="40% - Accent6 22 65" xfId="35506"/>
    <cellStyle name="40% - Accent6 22 66" xfId="35507"/>
    <cellStyle name="40% - Accent6 22 67" xfId="35508"/>
    <cellStyle name="40% - Accent6 22 68" xfId="35509"/>
    <cellStyle name="40% - Accent6 22 69" xfId="35510"/>
    <cellStyle name="40% - Accent6 22 7" xfId="35511"/>
    <cellStyle name="40% - Accent6 22 70" xfId="35512"/>
    <cellStyle name="40% - Accent6 22 71" xfId="35513"/>
    <cellStyle name="40% - Accent6 22 72" xfId="35514"/>
    <cellStyle name="40% - Accent6 22 73" xfId="35515"/>
    <cellStyle name="40% - Accent6 22 74" xfId="35516"/>
    <cellStyle name="40% - Accent6 22 75" xfId="35517"/>
    <cellStyle name="40% - Accent6 22 76" xfId="35518"/>
    <cellStyle name="40% - Accent6 22 77" xfId="35519"/>
    <cellStyle name="40% - Accent6 22 78" xfId="35520"/>
    <cellStyle name="40% - Accent6 22 79" xfId="35521"/>
    <cellStyle name="40% - Accent6 22 8" xfId="35522"/>
    <cellStyle name="40% - Accent6 22 80" xfId="35523"/>
    <cellStyle name="40% - Accent6 22 81" xfId="35524"/>
    <cellStyle name="40% - Accent6 22 82" xfId="35525"/>
    <cellStyle name="40% - Accent6 22 83" xfId="35526"/>
    <cellStyle name="40% - Accent6 22 84" xfId="35527"/>
    <cellStyle name="40% - Accent6 22 85" xfId="35528"/>
    <cellStyle name="40% - Accent6 22 86" xfId="35529"/>
    <cellStyle name="40% - Accent6 22 87" xfId="35530"/>
    <cellStyle name="40% - Accent6 22 88" xfId="35531"/>
    <cellStyle name="40% - Accent6 22 89" xfId="35532"/>
    <cellStyle name="40% - Accent6 22 9" xfId="35533"/>
    <cellStyle name="40% - Accent6 22 90" xfId="35534"/>
    <cellStyle name="40% - Accent6 22 91" xfId="35535"/>
    <cellStyle name="40% - Accent6 22 92" xfId="35536"/>
    <cellStyle name="40% - Accent6 22 93" xfId="35537"/>
    <cellStyle name="40% - Accent6 22 94" xfId="35538"/>
    <cellStyle name="40% - Accent6 22 95" xfId="35539"/>
    <cellStyle name="40% - Accent6 22 96" xfId="35540"/>
    <cellStyle name="40% - Accent6 22 97" xfId="35541"/>
    <cellStyle name="40% - Accent6 22 98" xfId="35542"/>
    <cellStyle name="40% - Accent6 22 99" xfId="35543"/>
    <cellStyle name="40% - Accent6 23" xfId="35544"/>
    <cellStyle name="40% - Accent6 23 10" xfId="35545"/>
    <cellStyle name="40% - Accent6 23 100" xfId="35546"/>
    <cellStyle name="40% - Accent6 23 101" xfId="35547"/>
    <cellStyle name="40% - Accent6 23 102" xfId="35548"/>
    <cellStyle name="40% - Accent6 23 103" xfId="35549"/>
    <cellStyle name="40% - Accent6 23 104" xfId="35550"/>
    <cellStyle name="40% - Accent6 23 105" xfId="35551"/>
    <cellStyle name="40% - Accent6 23 106" xfId="35552"/>
    <cellStyle name="40% - Accent6 23 107" xfId="35553"/>
    <cellStyle name="40% - Accent6 23 108" xfId="35554"/>
    <cellStyle name="40% - Accent6 23 109" xfId="35555"/>
    <cellStyle name="40% - Accent6 23 11" xfId="35556"/>
    <cellStyle name="40% - Accent6 23 110" xfId="35557"/>
    <cellStyle name="40% - Accent6 23 111" xfId="35558"/>
    <cellStyle name="40% - Accent6 23 112" xfId="35559"/>
    <cellStyle name="40% - Accent6 23 113" xfId="35560"/>
    <cellStyle name="40% - Accent6 23 114" xfId="35561"/>
    <cellStyle name="40% - Accent6 23 115" xfId="35562"/>
    <cellStyle name="40% - Accent6 23 12" xfId="35563"/>
    <cellStyle name="40% - Accent6 23 13" xfId="35564"/>
    <cellStyle name="40% - Accent6 23 14" xfId="35565"/>
    <cellStyle name="40% - Accent6 23 15" xfId="35566"/>
    <cellStyle name="40% - Accent6 23 16" xfId="35567"/>
    <cellStyle name="40% - Accent6 23 17" xfId="35568"/>
    <cellStyle name="40% - Accent6 23 18" xfId="35569"/>
    <cellStyle name="40% - Accent6 23 19" xfId="35570"/>
    <cellStyle name="40% - Accent6 23 2" xfId="35571"/>
    <cellStyle name="40% - Accent6 23 20" xfId="35572"/>
    <cellStyle name="40% - Accent6 23 21" xfId="35573"/>
    <cellStyle name="40% - Accent6 23 22" xfId="35574"/>
    <cellStyle name="40% - Accent6 23 23" xfId="35575"/>
    <cellStyle name="40% - Accent6 23 24" xfId="35576"/>
    <cellStyle name="40% - Accent6 23 25" xfId="35577"/>
    <cellStyle name="40% - Accent6 23 26" xfId="35578"/>
    <cellStyle name="40% - Accent6 23 27" xfId="35579"/>
    <cellStyle name="40% - Accent6 23 28" xfId="35580"/>
    <cellStyle name="40% - Accent6 23 29" xfId="35581"/>
    <cellStyle name="40% - Accent6 23 3" xfId="35582"/>
    <cellStyle name="40% - Accent6 23 30" xfId="35583"/>
    <cellStyle name="40% - Accent6 23 31" xfId="35584"/>
    <cellStyle name="40% - Accent6 23 32" xfId="35585"/>
    <cellStyle name="40% - Accent6 23 33" xfId="35586"/>
    <cellStyle name="40% - Accent6 23 34" xfId="35587"/>
    <cellStyle name="40% - Accent6 23 35" xfId="35588"/>
    <cellStyle name="40% - Accent6 23 36" xfId="35589"/>
    <cellStyle name="40% - Accent6 23 37" xfId="35590"/>
    <cellStyle name="40% - Accent6 23 38" xfId="35591"/>
    <cellStyle name="40% - Accent6 23 39" xfId="35592"/>
    <cellStyle name="40% - Accent6 23 4" xfId="35593"/>
    <cellStyle name="40% - Accent6 23 40" xfId="35594"/>
    <cellStyle name="40% - Accent6 23 41" xfId="35595"/>
    <cellStyle name="40% - Accent6 23 42" xfId="35596"/>
    <cellStyle name="40% - Accent6 23 43" xfId="35597"/>
    <cellStyle name="40% - Accent6 23 44" xfId="35598"/>
    <cellStyle name="40% - Accent6 23 45" xfId="35599"/>
    <cellStyle name="40% - Accent6 23 46" xfId="35600"/>
    <cellStyle name="40% - Accent6 23 47" xfId="35601"/>
    <cellStyle name="40% - Accent6 23 48" xfId="35602"/>
    <cellStyle name="40% - Accent6 23 49" xfId="35603"/>
    <cellStyle name="40% - Accent6 23 5" xfId="35604"/>
    <cellStyle name="40% - Accent6 23 50" xfId="35605"/>
    <cellStyle name="40% - Accent6 23 51" xfId="35606"/>
    <cellStyle name="40% - Accent6 23 52" xfId="35607"/>
    <cellStyle name="40% - Accent6 23 53" xfId="35608"/>
    <cellStyle name="40% - Accent6 23 54" xfId="35609"/>
    <cellStyle name="40% - Accent6 23 55" xfId="35610"/>
    <cellStyle name="40% - Accent6 23 56" xfId="35611"/>
    <cellStyle name="40% - Accent6 23 57" xfId="35612"/>
    <cellStyle name="40% - Accent6 23 58" xfId="35613"/>
    <cellStyle name="40% - Accent6 23 59" xfId="35614"/>
    <cellStyle name="40% - Accent6 23 6" xfId="35615"/>
    <cellStyle name="40% - Accent6 23 60" xfId="35616"/>
    <cellStyle name="40% - Accent6 23 61" xfId="35617"/>
    <cellStyle name="40% - Accent6 23 62" xfId="35618"/>
    <cellStyle name="40% - Accent6 23 63" xfId="35619"/>
    <cellStyle name="40% - Accent6 23 64" xfId="35620"/>
    <cellStyle name="40% - Accent6 23 65" xfId="35621"/>
    <cellStyle name="40% - Accent6 23 66" xfId="35622"/>
    <cellStyle name="40% - Accent6 23 67" xfId="35623"/>
    <cellStyle name="40% - Accent6 23 68" xfId="35624"/>
    <cellStyle name="40% - Accent6 23 69" xfId="35625"/>
    <cellStyle name="40% - Accent6 23 7" xfId="35626"/>
    <cellStyle name="40% - Accent6 23 70" xfId="35627"/>
    <cellStyle name="40% - Accent6 23 71" xfId="35628"/>
    <cellStyle name="40% - Accent6 23 72" xfId="35629"/>
    <cellStyle name="40% - Accent6 23 73" xfId="35630"/>
    <cellStyle name="40% - Accent6 23 74" xfId="35631"/>
    <cellStyle name="40% - Accent6 23 75" xfId="35632"/>
    <cellStyle name="40% - Accent6 23 76" xfId="35633"/>
    <cellStyle name="40% - Accent6 23 77" xfId="35634"/>
    <cellStyle name="40% - Accent6 23 78" xfId="35635"/>
    <cellStyle name="40% - Accent6 23 79" xfId="35636"/>
    <cellStyle name="40% - Accent6 23 8" xfId="35637"/>
    <cellStyle name="40% - Accent6 23 80" xfId="35638"/>
    <cellStyle name="40% - Accent6 23 81" xfId="35639"/>
    <cellStyle name="40% - Accent6 23 82" xfId="35640"/>
    <cellStyle name="40% - Accent6 23 83" xfId="35641"/>
    <cellStyle name="40% - Accent6 23 84" xfId="35642"/>
    <cellStyle name="40% - Accent6 23 85" xfId="35643"/>
    <cellStyle name="40% - Accent6 23 86" xfId="35644"/>
    <cellStyle name="40% - Accent6 23 87" xfId="35645"/>
    <cellStyle name="40% - Accent6 23 88" xfId="35646"/>
    <cellStyle name="40% - Accent6 23 89" xfId="35647"/>
    <cellStyle name="40% - Accent6 23 9" xfId="35648"/>
    <cellStyle name="40% - Accent6 23 90" xfId="35649"/>
    <cellStyle name="40% - Accent6 23 91" xfId="35650"/>
    <cellStyle name="40% - Accent6 23 92" xfId="35651"/>
    <cellStyle name="40% - Accent6 23 93" xfId="35652"/>
    <cellStyle name="40% - Accent6 23 94" xfId="35653"/>
    <cellStyle name="40% - Accent6 23 95" xfId="35654"/>
    <cellStyle name="40% - Accent6 23 96" xfId="35655"/>
    <cellStyle name="40% - Accent6 23 97" xfId="35656"/>
    <cellStyle name="40% - Accent6 23 98" xfId="35657"/>
    <cellStyle name="40% - Accent6 23 99" xfId="35658"/>
    <cellStyle name="40% - Accent6 24" xfId="35659"/>
    <cellStyle name="40% - Accent6 25" xfId="35660"/>
    <cellStyle name="40% - Accent6 26" xfId="35661"/>
    <cellStyle name="40% - Accent6 27" xfId="35662"/>
    <cellStyle name="40% - Accent6 28" xfId="35663"/>
    <cellStyle name="40% - Accent6 29" xfId="35664"/>
    <cellStyle name="40% - Accent6 3" xfId="123"/>
    <cellStyle name="40% - Accent6 3 10" xfId="35665"/>
    <cellStyle name="40% - Accent6 3 100" xfId="35666"/>
    <cellStyle name="40% - Accent6 3 101" xfId="35667"/>
    <cellStyle name="40% - Accent6 3 102" xfId="35668"/>
    <cellStyle name="40% - Accent6 3 103" xfId="35669"/>
    <cellStyle name="40% - Accent6 3 104" xfId="35670"/>
    <cellStyle name="40% - Accent6 3 105" xfId="35671"/>
    <cellStyle name="40% - Accent6 3 106" xfId="35672"/>
    <cellStyle name="40% - Accent6 3 107" xfId="35673"/>
    <cellStyle name="40% - Accent6 3 108" xfId="35674"/>
    <cellStyle name="40% - Accent6 3 109" xfId="35675"/>
    <cellStyle name="40% - Accent6 3 11" xfId="35676"/>
    <cellStyle name="40% - Accent6 3 110" xfId="35677"/>
    <cellStyle name="40% - Accent6 3 111" xfId="35678"/>
    <cellStyle name="40% - Accent6 3 112" xfId="35679"/>
    <cellStyle name="40% - Accent6 3 113" xfId="35680"/>
    <cellStyle name="40% - Accent6 3 114" xfId="35681"/>
    <cellStyle name="40% - Accent6 3 115" xfId="35682"/>
    <cellStyle name="40% - Accent6 3 12" xfId="35683"/>
    <cellStyle name="40% - Accent6 3 13" xfId="35684"/>
    <cellStyle name="40% - Accent6 3 14" xfId="35685"/>
    <cellStyle name="40% - Accent6 3 15" xfId="35686"/>
    <cellStyle name="40% - Accent6 3 16" xfId="35687"/>
    <cellStyle name="40% - Accent6 3 17" xfId="35688"/>
    <cellStyle name="40% - Accent6 3 18" xfId="35689"/>
    <cellStyle name="40% - Accent6 3 19" xfId="35690"/>
    <cellStyle name="40% - Accent6 3 2" xfId="35691"/>
    <cellStyle name="40% - Accent6 3 20" xfId="35692"/>
    <cellStyle name="40% - Accent6 3 21" xfId="35693"/>
    <cellStyle name="40% - Accent6 3 22" xfId="35694"/>
    <cellStyle name="40% - Accent6 3 23" xfId="35695"/>
    <cellStyle name="40% - Accent6 3 24" xfId="35696"/>
    <cellStyle name="40% - Accent6 3 25" xfId="35697"/>
    <cellStyle name="40% - Accent6 3 26" xfId="35698"/>
    <cellStyle name="40% - Accent6 3 27" xfId="35699"/>
    <cellStyle name="40% - Accent6 3 28" xfId="35700"/>
    <cellStyle name="40% - Accent6 3 29" xfId="35701"/>
    <cellStyle name="40% - Accent6 3 3" xfId="35702"/>
    <cellStyle name="40% - Accent6 3 30" xfId="35703"/>
    <cellStyle name="40% - Accent6 3 31" xfId="35704"/>
    <cellStyle name="40% - Accent6 3 32" xfId="35705"/>
    <cellStyle name="40% - Accent6 3 33" xfId="35706"/>
    <cellStyle name="40% - Accent6 3 34" xfId="35707"/>
    <cellStyle name="40% - Accent6 3 35" xfId="35708"/>
    <cellStyle name="40% - Accent6 3 36" xfId="35709"/>
    <cellStyle name="40% - Accent6 3 37" xfId="35710"/>
    <cellStyle name="40% - Accent6 3 38" xfId="35711"/>
    <cellStyle name="40% - Accent6 3 39" xfId="35712"/>
    <cellStyle name="40% - Accent6 3 4" xfId="35713"/>
    <cellStyle name="40% - Accent6 3 40" xfId="35714"/>
    <cellStyle name="40% - Accent6 3 41" xfId="35715"/>
    <cellStyle name="40% - Accent6 3 42" xfId="35716"/>
    <cellStyle name="40% - Accent6 3 43" xfId="35717"/>
    <cellStyle name="40% - Accent6 3 44" xfId="35718"/>
    <cellStyle name="40% - Accent6 3 45" xfId="35719"/>
    <cellStyle name="40% - Accent6 3 46" xfId="35720"/>
    <cellStyle name="40% - Accent6 3 47" xfId="35721"/>
    <cellStyle name="40% - Accent6 3 48" xfId="35722"/>
    <cellStyle name="40% - Accent6 3 49" xfId="35723"/>
    <cellStyle name="40% - Accent6 3 5" xfId="35724"/>
    <cellStyle name="40% - Accent6 3 50" xfId="35725"/>
    <cellStyle name="40% - Accent6 3 51" xfId="35726"/>
    <cellStyle name="40% - Accent6 3 52" xfId="35727"/>
    <cellStyle name="40% - Accent6 3 53" xfId="35728"/>
    <cellStyle name="40% - Accent6 3 54" xfId="35729"/>
    <cellStyle name="40% - Accent6 3 55" xfId="35730"/>
    <cellStyle name="40% - Accent6 3 56" xfId="35731"/>
    <cellStyle name="40% - Accent6 3 57" xfId="35732"/>
    <cellStyle name="40% - Accent6 3 58" xfId="35733"/>
    <cellStyle name="40% - Accent6 3 59" xfId="35734"/>
    <cellStyle name="40% - Accent6 3 6" xfId="35735"/>
    <cellStyle name="40% - Accent6 3 60" xfId="35736"/>
    <cellStyle name="40% - Accent6 3 61" xfId="35737"/>
    <cellStyle name="40% - Accent6 3 62" xfId="35738"/>
    <cellStyle name="40% - Accent6 3 63" xfId="35739"/>
    <cellStyle name="40% - Accent6 3 64" xfId="35740"/>
    <cellStyle name="40% - Accent6 3 65" xfId="35741"/>
    <cellStyle name="40% - Accent6 3 66" xfId="35742"/>
    <cellStyle name="40% - Accent6 3 67" xfId="35743"/>
    <cellStyle name="40% - Accent6 3 68" xfId="35744"/>
    <cellStyle name="40% - Accent6 3 69" xfId="35745"/>
    <cellStyle name="40% - Accent6 3 7" xfId="35746"/>
    <cellStyle name="40% - Accent6 3 70" xfId="35747"/>
    <cellStyle name="40% - Accent6 3 71" xfId="35748"/>
    <cellStyle name="40% - Accent6 3 72" xfId="35749"/>
    <cellStyle name="40% - Accent6 3 73" xfId="35750"/>
    <cellStyle name="40% - Accent6 3 74" xfId="35751"/>
    <cellStyle name="40% - Accent6 3 75" xfId="35752"/>
    <cellStyle name="40% - Accent6 3 76" xfId="35753"/>
    <cellStyle name="40% - Accent6 3 77" xfId="35754"/>
    <cellStyle name="40% - Accent6 3 78" xfId="35755"/>
    <cellStyle name="40% - Accent6 3 79" xfId="35756"/>
    <cellStyle name="40% - Accent6 3 8" xfId="35757"/>
    <cellStyle name="40% - Accent6 3 80" xfId="35758"/>
    <cellStyle name="40% - Accent6 3 81" xfId="35759"/>
    <cellStyle name="40% - Accent6 3 82" xfId="35760"/>
    <cellStyle name="40% - Accent6 3 83" xfId="35761"/>
    <cellStyle name="40% - Accent6 3 84" xfId="35762"/>
    <cellStyle name="40% - Accent6 3 85" xfId="35763"/>
    <cellStyle name="40% - Accent6 3 86" xfId="35764"/>
    <cellStyle name="40% - Accent6 3 87" xfId="35765"/>
    <cellStyle name="40% - Accent6 3 88" xfId="35766"/>
    <cellStyle name="40% - Accent6 3 89" xfId="35767"/>
    <cellStyle name="40% - Accent6 3 9" xfId="35768"/>
    <cellStyle name="40% - Accent6 3 90" xfId="35769"/>
    <cellStyle name="40% - Accent6 3 91" xfId="35770"/>
    <cellStyle name="40% - Accent6 3 92" xfId="35771"/>
    <cellStyle name="40% - Accent6 3 93" xfId="35772"/>
    <cellStyle name="40% - Accent6 3 94" xfId="35773"/>
    <cellStyle name="40% - Accent6 3 95" xfId="35774"/>
    <cellStyle name="40% - Accent6 3 96" xfId="35775"/>
    <cellStyle name="40% - Accent6 3 97" xfId="35776"/>
    <cellStyle name="40% - Accent6 3 98" xfId="35777"/>
    <cellStyle name="40% - Accent6 3 99" xfId="35778"/>
    <cellStyle name="40% - Accent6 30" xfId="35779"/>
    <cellStyle name="40% - Accent6 31" xfId="35780"/>
    <cellStyle name="40% - Accent6 32" xfId="35781"/>
    <cellStyle name="40% - Accent6 33" xfId="35782"/>
    <cellStyle name="40% - Accent6 34" xfId="35783"/>
    <cellStyle name="40% - Accent6 35" xfId="35784"/>
    <cellStyle name="40% - Accent6 36" xfId="35785"/>
    <cellStyle name="40% - Accent6 37" xfId="35786"/>
    <cellStyle name="40% - Accent6 38" xfId="35787"/>
    <cellStyle name="40% - Accent6 39" xfId="35788"/>
    <cellStyle name="40% - Accent6 4" xfId="124"/>
    <cellStyle name="40% - Accent6 4 10" xfId="35789"/>
    <cellStyle name="40% - Accent6 4 100" xfId="35790"/>
    <cellStyle name="40% - Accent6 4 101" xfId="35791"/>
    <cellStyle name="40% - Accent6 4 102" xfId="35792"/>
    <cellStyle name="40% - Accent6 4 103" xfId="35793"/>
    <cellStyle name="40% - Accent6 4 104" xfId="35794"/>
    <cellStyle name="40% - Accent6 4 105" xfId="35795"/>
    <cellStyle name="40% - Accent6 4 106" xfId="35796"/>
    <cellStyle name="40% - Accent6 4 107" xfId="35797"/>
    <cellStyle name="40% - Accent6 4 108" xfId="35798"/>
    <cellStyle name="40% - Accent6 4 109" xfId="35799"/>
    <cellStyle name="40% - Accent6 4 11" xfId="35800"/>
    <cellStyle name="40% - Accent6 4 110" xfId="35801"/>
    <cellStyle name="40% - Accent6 4 111" xfId="35802"/>
    <cellStyle name="40% - Accent6 4 112" xfId="35803"/>
    <cellStyle name="40% - Accent6 4 113" xfId="35804"/>
    <cellStyle name="40% - Accent6 4 114" xfId="35805"/>
    <cellStyle name="40% - Accent6 4 115" xfId="35806"/>
    <cellStyle name="40% - Accent6 4 12" xfId="35807"/>
    <cellStyle name="40% - Accent6 4 13" xfId="35808"/>
    <cellStyle name="40% - Accent6 4 14" xfId="35809"/>
    <cellStyle name="40% - Accent6 4 15" xfId="35810"/>
    <cellStyle name="40% - Accent6 4 16" xfId="35811"/>
    <cellStyle name="40% - Accent6 4 17" xfId="35812"/>
    <cellStyle name="40% - Accent6 4 18" xfId="35813"/>
    <cellStyle name="40% - Accent6 4 19" xfId="35814"/>
    <cellStyle name="40% - Accent6 4 2" xfId="35815"/>
    <cellStyle name="40% - Accent6 4 20" xfId="35816"/>
    <cellStyle name="40% - Accent6 4 21" xfId="35817"/>
    <cellStyle name="40% - Accent6 4 22" xfId="35818"/>
    <cellStyle name="40% - Accent6 4 23" xfId="35819"/>
    <cellStyle name="40% - Accent6 4 24" xfId="35820"/>
    <cellStyle name="40% - Accent6 4 25" xfId="35821"/>
    <cellStyle name="40% - Accent6 4 26" xfId="35822"/>
    <cellStyle name="40% - Accent6 4 27" xfId="35823"/>
    <cellStyle name="40% - Accent6 4 28" xfId="35824"/>
    <cellStyle name="40% - Accent6 4 29" xfId="35825"/>
    <cellStyle name="40% - Accent6 4 3" xfId="35826"/>
    <cellStyle name="40% - Accent6 4 30" xfId="35827"/>
    <cellStyle name="40% - Accent6 4 31" xfId="35828"/>
    <cellStyle name="40% - Accent6 4 32" xfId="35829"/>
    <cellStyle name="40% - Accent6 4 33" xfId="35830"/>
    <cellStyle name="40% - Accent6 4 34" xfId="35831"/>
    <cellStyle name="40% - Accent6 4 35" xfId="35832"/>
    <cellStyle name="40% - Accent6 4 36" xfId="35833"/>
    <cellStyle name="40% - Accent6 4 37" xfId="35834"/>
    <cellStyle name="40% - Accent6 4 38" xfId="35835"/>
    <cellStyle name="40% - Accent6 4 39" xfId="35836"/>
    <cellStyle name="40% - Accent6 4 4" xfId="35837"/>
    <cellStyle name="40% - Accent6 4 40" xfId="35838"/>
    <cellStyle name="40% - Accent6 4 41" xfId="35839"/>
    <cellStyle name="40% - Accent6 4 42" xfId="35840"/>
    <cellStyle name="40% - Accent6 4 43" xfId="35841"/>
    <cellStyle name="40% - Accent6 4 44" xfId="35842"/>
    <cellStyle name="40% - Accent6 4 45" xfId="35843"/>
    <cellStyle name="40% - Accent6 4 46" xfId="35844"/>
    <cellStyle name="40% - Accent6 4 47" xfId="35845"/>
    <cellStyle name="40% - Accent6 4 48" xfId="35846"/>
    <cellStyle name="40% - Accent6 4 49" xfId="35847"/>
    <cellStyle name="40% - Accent6 4 5" xfId="35848"/>
    <cellStyle name="40% - Accent6 4 50" xfId="35849"/>
    <cellStyle name="40% - Accent6 4 51" xfId="35850"/>
    <cellStyle name="40% - Accent6 4 52" xfId="35851"/>
    <cellStyle name="40% - Accent6 4 53" xfId="35852"/>
    <cellStyle name="40% - Accent6 4 54" xfId="35853"/>
    <cellStyle name="40% - Accent6 4 55" xfId="35854"/>
    <cellStyle name="40% - Accent6 4 56" xfId="35855"/>
    <cellStyle name="40% - Accent6 4 57" xfId="35856"/>
    <cellStyle name="40% - Accent6 4 58" xfId="35857"/>
    <cellStyle name="40% - Accent6 4 59" xfId="35858"/>
    <cellStyle name="40% - Accent6 4 6" xfId="35859"/>
    <cellStyle name="40% - Accent6 4 60" xfId="35860"/>
    <cellStyle name="40% - Accent6 4 61" xfId="35861"/>
    <cellStyle name="40% - Accent6 4 62" xfId="35862"/>
    <cellStyle name="40% - Accent6 4 63" xfId="35863"/>
    <cellStyle name="40% - Accent6 4 64" xfId="35864"/>
    <cellStyle name="40% - Accent6 4 65" xfId="35865"/>
    <cellStyle name="40% - Accent6 4 66" xfId="35866"/>
    <cellStyle name="40% - Accent6 4 67" xfId="35867"/>
    <cellStyle name="40% - Accent6 4 68" xfId="35868"/>
    <cellStyle name="40% - Accent6 4 69" xfId="35869"/>
    <cellStyle name="40% - Accent6 4 7" xfId="35870"/>
    <cellStyle name="40% - Accent6 4 70" xfId="35871"/>
    <cellStyle name="40% - Accent6 4 71" xfId="35872"/>
    <cellStyle name="40% - Accent6 4 72" xfId="35873"/>
    <cellStyle name="40% - Accent6 4 73" xfId="35874"/>
    <cellStyle name="40% - Accent6 4 74" xfId="35875"/>
    <cellStyle name="40% - Accent6 4 75" xfId="35876"/>
    <cellStyle name="40% - Accent6 4 76" xfId="35877"/>
    <cellStyle name="40% - Accent6 4 77" xfId="35878"/>
    <cellStyle name="40% - Accent6 4 78" xfId="35879"/>
    <cellStyle name="40% - Accent6 4 79" xfId="35880"/>
    <cellStyle name="40% - Accent6 4 8" xfId="35881"/>
    <cellStyle name="40% - Accent6 4 80" xfId="35882"/>
    <cellStyle name="40% - Accent6 4 81" xfId="35883"/>
    <cellStyle name="40% - Accent6 4 82" xfId="35884"/>
    <cellStyle name="40% - Accent6 4 83" xfId="35885"/>
    <cellStyle name="40% - Accent6 4 84" xfId="35886"/>
    <cellStyle name="40% - Accent6 4 85" xfId="35887"/>
    <cellStyle name="40% - Accent6 4 86" xfId="35888"/>
    <cellStyle name="40% - Accent6 4 87" xfId="35889"/>
    <cellStyle name="40% - Accent6 4 88" xfId="35890"/>
    <cellStyle name="40% - Accent6 4 89" xfId="35891"/>
    <cellStyle name="40% - Accent6 4 9" xfId="35892"/>
    <cellStyle name="40% - Accent6 4 90" xfId="35893"/>
    <cellStyle name="40% - Accent6 4 91" xfId="35894"/>
    <cellStyle name="40% - Accent6 4 92" xfId="35895"/>
    <cellStyle name="40% - Accent6 4 93" xfId="35896"/>
    <cellStyle name="40% - Accent6 4 94" xfId="35897"/>
    <cellStyle name="40% - Accent6 4 95" xfId="35898"/>
    <cellStyle name="40% - Accent6 4 96" xfId="35899"/>
    <cellStyle name="40% - Accent6 4 97" xfId="35900"/>
    <cellStyle name="40% - Accent6 4 98" xfId="35901"/>
    <cellStyle name="40% - Accent6 4 99" xfId="35902"/>
    <cellStyle name="40% - Accent6 40" xfId="35903"/>
    <cellStyle name="40% - Accent6 41" xfId="35904"/>
    <cellStyle name="40% - Accent6 42" xfId="35905"/>
    <cellStyle name="40% - Accent6 43" xfId="35906"/>
    <cellStyle name="40% - Accent6 44" xfId="35907"/>
    <cellStyle name="40% - Accent6 45" xfId="35908"/>
    <cellStyle name="40% - Accent6 46" xfId="35909"/>
    <cellStyle name="40% - Accent6 47" xfId="35910"/>
    <cellStyle name="40% - Accent6 48" xfId="35911"/>
    <cellStyle name="40% - Accent6 49" xfId="35912"/>
    <cellStyle name="40% - Accent6 5" xfId="125"/>
    <cellStyle name="40% - Accent6 5 10" xfId="35913"/>
    <cellStyle name="40% - Accent6 5 100" xfId="35914"/>
    <cellStyle name="40% - Accent6 5 101" xfId="35915"/>
    <cellStyle name="40% - Accent6 5 102" xfId="35916"/>
    <cellStyle name="40% - Accent6 5 103" xfId="35917"/>
    <cellStyle name="40% - Accent6 5 104" xfId="35918"/>
    <cellStyle name="40% - Accent6 5 105" xfId="35919"/>
    <cellStyle name="40% - Accent6 5 106" xfId="35920"/>
    <cellStyle name="40% - Accent6 5 107" xfId="35921"/>
    <cellStyle name="40% - Accent6 5 108" xfId="35922"/>
    <cellStyle name="40% - Accent6 5 109" xfId="35923"/>
    <cellStyle name="40% - Accent6 5 11" xfId="35924"/>
    <cellStyle name="40% - Accent6 5 110" xfId="35925"/>
    <cellStyle name="40% - Accent6 5 111" xfId="35926"/>
    <cellStyle name="40% - Accent6 5 112" xfId="35927"/>
    <cellStyle name="40% - Accent6 5 113" xfId="35928"/>
    <cellStyle name="40% - Accent6 5 114" xfId="35929"/>
    <cellStyle name="40% - Accent6 5 115" xfId="35930"/>
    <cellStyle name="40% - Accent6 5 12" xfId="35931"/>
    <cellStyle name="40% - Accent6 5 13" xfId="35932"/>
    <cellStyle name="40% - Accent6 5 14" xfId="35933"/>
    <cellStyle name="40% - Accent6 5 15" xfId="35934"/>
    <cellStyle name="40% - Accent6 5 16" xfId="35935"/>
    <cellStyle name="40% - Accent6 5 17" xfId="35936"/>
    <cellStyle name="40% - Accent6 5 18" xfId="35937"/>
    <cellStyle name="40% - Accent6 5 19" xfId="35938"/>
    <cellStyle name="40% - Accent6 5 2" xfId="35939"/>
    <cellStyle name="40% - Accent6 5 20" xfId="35940"/>
    <cellStyle name="40% - Accent6 5 21" xfId="35941"/>
    <cellStyle name="40% - Accent6 5 22" xfId="35942"/>
    <cellStyle name="40% - Accent6 5 23" xfId="35943"/>
    <cellStyle name="40% - Accent6 5 24" xfId="35944"/>
    <cellStyle name="40% - Accent6 5 25" xfId="35945"/>
    <cellStyle name="40% - Accent6 5 26" xfId="35946"/>
    <cellStyle name="40% - Accent6 5 27" xfId="35947"/>
    <cellStyle name="40% - Accent6 5 28" xfId="35948"/>
    <cellStyle name="40% - Accent6 5 29" xfId="35949"/>
    <cellStyle name="40% - Accent6 5 3" xfId="35950"/>
    <cellStyle name="40% - Accent6 5 30" xfId="35951"/>
    <cellStyle name="40% - Accent6 5 31" xfId="35952"/>
    <cellStyle name="40% - Accent6 5 32" xfId="35953"/>
    <cellStyle name="40% - Accent6 5 33" xfId="35954"/>
    <cellStyle name="40% - Accent6 5 34" xfId="35955"/>
    <cellStyle name="40% - Accent6 5 35" xfId="35956"/>
    <cellStyle name="40% - Accent6 5 36" xfId="35957"/>
    <cellStyle name="40% - Accent6 5 37" xfId="35958"/>
    <cellStyle name="40% - Accent6 5 38" xfId="35959"/>
    <cellStyle name="40% - Accent6 5 39" xfId="35960"/>
    <cellStyle name="40% - Accent6 5 4" xfId="35961"/>
    <cellStyle name="40% - Accent6 5 40" xfId="35962"/>
    <cellStyle name="40% - Accent6 5 41" xfId="35963"/>
    <cellStyle name="40% - Accent6 5 42" xfId="35964"/>
    <cellStyle name="40% - Accent6 5 43" xfId="35965"/>
    <cellStyle name="40% - Accent6 5 44" xfId="35966"/>
    <cellStyle name="40% - Accent6 5 45" xfId="35967"/>
    <cellStyle name="40% - Accent6 5 46" xfId="35968"/>
    <cellStyle name="40% - Accent6 5 47" xfId="35969"/>
    <cellStyle name="40% - Accent6 5 48" xfId="35970"/>
    <cellStyle name="40% - Accent6 5 49" xfId="35971"/>
    <cellStyle name="40% - Accent6 5 5" xfId="35972"/>
    <cellStyle name="40% - Accent6 5 50" xfId="35973"/>
    <cellStyle name="40% - Accent6 5 51" xfId="35974"/>
    <cellStyle name="40% - Accent6 5 52" xfId="35975"/>
    <cellStyle name="40% - Accent6 5 53" xfId="35976"/>
    <cellStyle name="40% - Accent6 5 54" xfId="35977"/>
    <cellStyle name="40% - Accent6 5 55" xfId="35978"/>
    <cellStyle name="40% - Accent6 5 56" xfId="35979"/>
    <cellStyle name="40% - Accent6 5 57" xfId="35980"/>
    <cellStyle name="40% - Accent6 5 58" xfId="35981"/>
    <cellStyle name="40% - Accent6 5 59" xfId="35982"/>
    <cellStyle name="40% - Accent6 5 6" xfId="35983"/>
    <cellStyle name="40% - Accent6 5 60" xfId="35984"/>
    <cellStyle name="40% - Accent6 5 61" xfId="35985"/>
    <cellStyle name="40% - Accent6 5 62" xfId="35986"/>
    <cellStyle name="40% - Accent6 5 63" xfId="35987"/>
    <cellStyle name="40% - Accent6 5 64" xfId="35988"/>
    <cellStyle name="40% - Accent6 5 65" xfId="35989"/>
    <cellStyle name="40% - Accent6 5 66" xfId="35990"/>
    <cellStyle name="40% - Accent6 5 67" xfId="35991"/>
    <cellStyle name="40% - Accent6 5 68" xfId="35992"/>
    <cellStyle name="40% - Accent6 5 69" xfId="35993"/>
    <cellStyle name="40% - Accent6 5 7" xfId="35994"/>
    <cellStyle name="40% - Accent6 5 70" xfId="35995"/>
    <cellStyle name="40% - Accent6 5 71" xfId="35996"/>
    <cellStyle name="40% - Accent6 5 72" xfId="35997"/>
    <cellStyle name="40% - Accent6 5 73" xfId="35998"/>
    <cellStyle name="40% - Accent6 5 74" xfId="35999"/>
    <cellStyle name="40% - Accent6 5 75" xfId="36000"/>
    <cellStyle name="40% - Accent6 5 76" xfId="36001"/>
    <cellStyle name="40% - Accent6 5 77" xfId="36002"/>
    <cellStyle name="40% - Accent6 5 78" xfId="36003"/>
    <cellStyle name="40% - Accent6 5 79" xfId="36004"/>
    <cellStyle name="40% - Accent6 5 8" xfId="36005"/>
    <cellStyle name="40% - Accent6 5 80" xfId="36006"/>
    <cellStyle name="40% - Accent6 5 81" xfId="36007"/>
    <cellStyle name="40% - Accent6 5 82" xfId="36008"/>
    <cellStyle name="40% - Accent6 5 83" xfId="36009"/>
    <cellStyle name="40% - Accent6 5 84" xfId="36010"/>
    <cellStyle name="40% - Accent6 5 85" xfId="36011"/>
    <cellStyle name="40% - Accent6 5 86" xfId="36012"/>
    <cellStyle name="40% - Accent6 5 87" xfId="36013"/>
    <cellStyle name="40% - Accent6 5 88" xfId="36014"/>
    <cellStyle name="40% - Accent6 5 89" xfId="36015"/>
    <cellStyle name="40% - Accent6 5 9" xfId="36016"/>
    <cellStyle name="40% - Accent6 5 90" xfId="36017"/>
    <cellStyle name="40% - Accent6 5 91" xfId="36018"/>
    <cellStyle name="40% - Accent6 5 92" xfId="36019"/>
    <cellStyle name="40% - Accent6 5 93" xfId="36020"/>
    <cellStyle name="40% - Accent6 5 94" xfId="36021"/>
    <cellStyle name="40% - Accent6 5 95" xfId="36022"/>
    <cellStyle name="40% - Accent6 5 96" xfId="36023"/>
    <cellStyle name="40% - Accent6 5 97" xfId="36024"/>
    <cellStyle name="40% - Accent6 5 98" xfId="36025"/>
    <cellStyle name="40% - Accent6 5 99" xfId="36026"/>
    <cellStyle name="40% - Accent6 50" xfId="36027"/>
    <cellStyle name="40% - Accent6 51" xfId="36028"/>
    <cellStyle name="40% - Accent6 52" xfId="36029"/>
    <cellStyle name="40% - Accent6 53" xfId="36030"/>
    <cellStyle name="40% - Accent6 54" xfId="36031"/>
    <cellStyle name="40% - Accent6 55" xfId="36032"/>
    <cellStyle name="40% - Accent6 56" xfId="36033"/>
    <cellStyle name="40% - Accent6 57" xfId="36034"/>
    <cellStyle name="40% - Accent6 58" xfId="36035"/>
    <cellStyle name="40% - Accent6 59" xfId="36036"/>
    <cellStyle name="40% - Accent6 6" xfId="126"/>
    <cellStyle name="40% - Accent6 6 10" xfId="36037"/>
    <cellStyle name="40% - Accent6 6 100" xfId="36038"/>
    <cellStyle name="40% - Accent6 6 101" xfId="36039"/>
    <cellStyle name="40% - Accent6 6 102" xfId="36040"/>
    <cellStyle name="40% - Accent6 6 103" xfId="36041"/>
    <cellStyle name="40% - Accent6 6 104" xfId="36042"/>
    <cellStyle name="40% - Accent6 6 105" xfId="36043"/>
    <cellStyle name="40% - Accent6 6 106" xfId="36044"/>
    <cellStyle name="40% - Accent6 6 107" xfId="36045"/>
    <cellStyle name="40% - Accent6 6 108" xfId="36046"/>
    <cellStyle name="40% - Accent6 6 109" xfId="36047"/>
    <cellStyle name="40% - Accent6 6 11" xfId="36048"/>
    <cellStyle name="40% - Accent6 6 110" xfId="36049"/>
    <cellStyle name="40% - Accent6 6 111" xfId="36050"/>
    <cellStyle name="40% - Accent6 6 112" xfId="36051"/>
    <cellStyle name="40% - Accent6 6 113" xfId="36052"/>
    <cellStyle name="40% - Accent6 6 114" xfId="36053"/>
    <cellStyle name="40% - Accent6 6 115" xfId="36054"/>
    <cellStyle name="40% - Accent6 6 12" xfId="36055"/>
    <cellStyle name="40% - Accent6 6 13" xfId="36056"/>
    <cellStyle name="40% - Accent6 6 14" xfId="36057"/>
    <cellStyle name="40% - Accent6 6 15" xfId="36058"/>
    <cellStyle name="40% - Accent6 6 16" xfId="36059"/>
    <cellStyle name="40% - Accent6 6 17" xfId="36060"/>
    <cellStyle name="40% - Accent6 6 18" xfId="36061"/>
    <cellStyle name="40% - Accent6 6 19" xfId="36062"/>
    <cellStyle name="40% - Accent6 6 2" xfId="36063"/>
    <cellStyle name="40% - Accent6 6 20" xfId="36064"/>
    <cellStyle name="40% - Accent6 6 21" xfId="36065"/>
    <cellStyle name="40% - Accent6 6 22" xfId="36066"/>
    <cellStyle name="40% - Accent6 6 23" xfId="36067"/>
    <cellStyle name="40% - Accent6 6 24" xfId="36068"/>
    <cellStyle name="40% - Accent6 6 25" xfId="36069"/>
    <cellStyle name="40% - Accent6 6 26" xfId="36070"/>
    <cellStyle name="40% - Accent6 6 27" xfId="36071"/>
    <cellStyle name="40% - Accent6 6 28" xfId="36072"/>
    <cellStyle name="40% - Accent6 6 29" xfId="36073"/>
    <cellStyle name="40% - Accent6 6 3" xfId="36074"/>
    <cellStyle name="40% - Accent6 6 30" xfId="36075"/>
    <cellStyle name="40% - Accent6 6 31" xfId="36076"/>
    <cellStyle name="40% - Accent6 6 32" xfId="36077"/>
    <cellStyle name="40% - Accent6 6 33" xfId="36078"/>
    <cellStyle name="40% - Accent6 6 34" xfId="36079"/>
    <cellStyle name="40% - Accent6 6 35" xfId="36080"/>
    <cellStyle name="40% - Accent6 6 36" xfId="36081"/>
    <cellStyle name="40% - Accent6 6 37" xfId="36082"/>
    <cellStyle name="40% - Accent6 6 38" xfId="36083"/>
    <cellStyle name="40% - Accent6 6 39" xfId="36084"/>
    <cellStyle name="40% - Accent6 6 4" xfId="36085"/>
    <cellStyle name="40% - Accent6 6 40" xfId="36086"/>
    <cellStyle name="40% - Accent6 6 41" xfId="36087"/>
    <cellStyle name="40% - Accent6 6 42" xfId="36088"/>
    <cellStyle name="40% - Accent6 6 43" xfId="36089"/>
    <cellStyle name="40% - Accent6 6 44" xfId="36090"/>
    <cellStyle name="40% - Accent6 6 45" xfId="36091"/>
    <cellStyle name="40% - Accent6 6 46" xfId="36092"/>
    <cellStyle name="40% - Accent6 6 47" xfId="36093"/>
    <cellStyle name="40% - Accent6 6 48" xfId="36094"/>
    <cellStyle name="40% - Accent6 6 49" xfId="36095"/>
    <cellStyle name="40% - Accent6 6 5" xfId="36096"/>
    <cellStyle name="40% - Accent6 6 50" xfId="36097"/>
    <cellStyle name="40% - Accent6 6 51" xfId="36098"/>
    <cellStyle name="40% - Accent6 6 52" xfId="36099"/>
    <cellStyle name="40% - Accent6 6 53" xfId="36100"/>
    <cellStyle name="40% - Accent6 6 54" xfId="36101"/>
    <cellStyle name="40% - Accent6 6 55" xfId="36102"/>
    <cellStyle name="40% - Accent6 6 56" xfId="36103"/>
    <cellStyle name="40% - Accent6 6 57" xfId="36104"/>
    <cellStyle name="40% - Accent6 6 58" xfId="36105"/>
    <cellStyle name="40% - Accent6 6 59" xfId="36106"/>
    <cellStyle name="40% - Accent6 6 6" xfId="36107"/>
    <cellStyle name="40% - Accent6 6 60" xfId="36108"/>
    <cellStyle name="40% - Accent6 6 61" xfId="36109"/>
    <cellStyle name="40% - Accent6 6 62" xfId="36110"/>
    <cellStyle name="40% - Accent6 6 63" xfId="36111"/>
    <cellStyle name="40% - Accent6 6 64" xfId="36112"/>
    <cellStyle name="40% - Accent6 6 65" xfId="36113"/>
    <cellStyle name="40% - Accent6 6 66" xfId="36114"/>
    <cellStyle name="40% - Accent6 6 67" xfId="36115"/>
    <cellStyle name="40% - Accent6 6 68" xfId="36116"/>
    <cellStyle name="40% - Accent6 6 69" xfId="36117"/>
    <cellStyle name="40% - Accent6 6 7" xfId="36118"/>
    <cellStyle name="40% - Accent6 6 70" xfId="36119"/>
    <cellStyle name="40% - Accent6 6 71" xfId="36120"/>
    <cellStyle name="40% - Accent6 6 72" xfId="36121"/>
    <cellStyle name="40% - Accent6 6 73" xfId="36122"/>
    <cellStyle name="40% - Accent6 6 74" xfId="36123"/>
    <cellStyle name="40% - Accent6 6 75" xfId="36124"/>
    <cellStyle name="40% - Accent6 6 76" xfId="36125"/>
    <cellStyle name="40% - Accent6 6 77" xfId="36126"/>
    <cellStyle name="40% - Accent6 6 78" xfId="36127"/>
    <cellStyle name="40% - Accent6 6 79" xfId="36128"/>
    <cellStyle name="40% - Accent6 6 8" xfId="36129"/>
    <cellStyle name="40% - Accent6 6 80" xfId="36130"/>
    <cellStyle name="40% - Accent6 6 81" xfId="36131"/>
    <cellStyle name="40% - Accent6 6 82" xfId="36132"/>
    <cellStyle name="40% - Accent6 6 83" xfId="36133"/>
    <cellStyle name="40% - Accent6 6 84" xfId="36134"/>
    <cellStyle name="40% - Accent6 6 85" xfId="36135"/>
    <cellStyle name="40% - Accent6 6 86" xfId="36136"/>
    <cellStyle name="40% - Accent6 6 87" xfId="36137"/>
    <cellStyle name="40% - Accent6 6 88" xfId="36138"/>
    <cellStyle name="40% - Accent6 6 89" xfId="36139"/>
    <cellStyle name="40% - Accent6 6 9" xfId="36140"/>
    <cellStyle name="40% - Accent6 6 90" xfId="36141"/>
    <cellStyle name="40% - Accent6 6 91" xfId="36142"/>
    <cellStyle name="40% - Accent6 6 92" xfId="36143"/>
    <cellStyle name="40% - Accent6 6 93" xfId="36144"/>
    <cellStyle name="40% - Accent6 6 94" xfId="36145"/>
    <cellStyle name="40% - Accent6 6 95" xfId="36146"/>
    <cellStyle name="40% - Accent6 6 96" xfId="36147"/>
    <cellStyle name="40% - Accent6 6 97" xfId="36148"/>
    <cellStyle name="40% - Accent6 6 98" xfId="36149"/>
    <cellStyle name="40% - Accent6 6 99" xfId="36150"/>
    <cellStyle name="40% - Accent6 60" xfId="36151"/>
    <cellStyle name="40% - Accent6 61" xfId="36152"/>
    <cellStyle name="40% - Accent6 62" xfId="36153"/>
    <cellStyle name="40% - Accent6 63" xfId="36154"/>
    <cellStyle name="40% - Accent6 64" xfId="36155"/>
    <cellStyle name="40% - Accent6 65" xfId="36156"/>
    <cellStyle name="40% - Accent6 66" xfId="36157"/>
    <cellStyle name="40% - Accent6 67" xfId="36158"/>
    <cellStyle name="40% - Accent6 68" xfId="36159"/>
    <cellStyle name="40% - Accent6 69" xfId="36160"/>
    <cellStyle name="40% - Accent6 7" xfId="127"/>
    <cellStyle name="40% - Accent6 7 10" xfId="36161"/>
    <cellStyle name="40% - Accent6 7 100" xfId="36162"/>
    <cellStyle name="40% - Accent6 7 101" xfId="36163"/>
    <cellStyle name="40% - Accent6 7 102" xfId="36164"/>
    <cellStyle name="40% - Accent6 7 103" xfId="36165"/>
    <cellStyle name="40% - Accent6 7 104" xfId="36166"/>
    <cellStyle name="40% - Accent6 7 105" xfId="36167"/>
    <cellStyle name="40% - Accent6 7 106" xfId="36168"/>
    <cellStyle name="40% - Accent6 7 107" xfId="36169"/>
    <cellStyle name="40% - Accent6 7 108" xfId="36170"/>
    <cellStyle name="40% - Accent6 7 109" xfId="36171"/>
    <cellStyle name="40% - Accent6 7 11" xfId="36172"/>
    <cellStyle name="40% - Accent6 7 110" xfId="36173"/>
    <cellStyle name="40% - Accent6 7 111" xfId="36174"/>
    <cellStyle name="40% - Accent6 7 112" xfId="36175"/>
    <cellStyle name="40% - Accent6 7 113" xfId="36176"/>
    <cellStyle name="40% - Accent6 7 114" xfId="36177"/>
    <cellStyle name="40% - Accent6 7 115" xfId="36178"/>
    <cellStyle name="40% - Accent6 7 12" xfId="36179"/>
    <cellStyle name="40% - Accent6 7 13" xfId="36180"/>
    <cellStyle name="40% - Accent6 7 14" xfId="36181"/>
    <cellStyle name="40% - Accent6 7 15" xfId="36182"/>
    <cellStyle name="40% - Accent6 7 16" xfId="36183"/>
    <cellStyle name="40% - Accent6 7 17" xfId="36184"/>
    <cellStyle name="40% - Accent6 7 18" xfId="36185"/>
    <cellStyle name="40% - Accent6 7 19" xfId="36186"/>
    <cellStyle name="40% - Accent6 7 2" xfId="36187"/>
    <cellStyle name="40% - Accent6 7 20" xfId="36188"/>
    <cellStyle name="40% - Accent6 7 21" xfId="36189"/>
    <cellStyle name="40% - Accent6 7 22" xfId="36190"/>
    <cellStyle name="40% - Accent6 7 23" xfId="36191"/>
    <cellStyle name="40% - Accent6 7 24" xfId="36192"/>
    <cellStyle name="40% - Accent6 7 25" xfId="36193"/>
    <cellStyle name="40% - Accent6 7 26" xfId="36194"/>
    <cellStyle name="40% - Accent6 7 27" xfId="36195"/>
    <cellStyle name="40% - Accent6 7 28" xfId="36196"/>
    <cellStyle name="40% - Accent6 7 29" xfId="36197"/>
    <cellStyle name="40% - Accent6 7 3" xfId="36198"/>
    <cellStyle name="40% - Accent6 7 30" xfId="36199"/>
    <cellStyle name="40% - Accent6 7 31" xfId="36200"/>
    <cellStyle name="40% - Accent6 7 32" xfId="36201"/>
    <cellStyle name="40% - Accent6 7 33" xfId="36202"/>
    <cellStyle name="40% - Accent6 7 34" xfId="36203"/>
    <cellStyle name="40% - Accent6 7 35" xfId="36204"/>
    <cellStyle name="40% - Accent6 7 36" xfId="36205"/>
    <cellStyle name="40% - Accent6 7 37" xfId="36206"/>
    <cellStyle name="40% - Accent6 7 38" xfId="36207"/>
    <cellStyle name="40% - Accent6 7 39" xfId="36208"/>
    <cellStyle name="40% - Accent6 7 4" xfId="36209"/>
    <cellStyle name="40% - Accent6 7 40" xfId="36210"/>
    <cellStyle name="40% - Accent6 7 41" xfId="36211"/>
    <cellStyle name="40% - Accent6 7 42" xfId="36212"/>
    <cellStyle name="40% - Accent6 7 43" xfId="36213"/>
    <cellStyle name="40% - Accent6 7 44" xfId="36214"/>
    <cellStyle name="40% - Accent6 7 45" xfId="36215"/>
    <cellStyle name="40% - Accent6 7 46" xfId="36216"/>
    <cellStyle name="40% - Accent6 7 47" xfId="36217"/>
    <cellStyle name="40% - Accent6 7 48" xfId="36218"/>
    <cellStyle name="40% - Accent6 7 49" xfId="36219"/>
    <cellStyle name="40% - Accent6 7 5" xfId="36220"/>
    <cellStyle name="40% - Accent6 7 50" xfId="36221"/>
    <cellStyle name="40% - Accent6 7 51" xfId="36222"/>
    <cellStyle name="40% - Accent6 7 52" xfId="36223"/>
    <cellStyle name="40% - Accent6 7 53" xfId="36224"/>
    <cellStyle name="40% - Accent6 7 54" xfId="36225"/>
    <cellStyle name="40% - Accent6 7 55" xfId="36226"/>
    <cellStyle name="40% - Accent6 7 56" xfId="36227"/>
    <cellStyle name="40% - Accent6 7 57" xfId="36228"/>
    <cellStyle name="40% - Accent6 7 58" xfId="36229"/>
    <cellStyle name="40% - Accent6 7 59" xfId="36230"/>
    <cellStyle name="40% - Accent6 7 6" xfId="36231"/>
    <cellStyle name="40% - Accent6 7 60" xfId="36232"/>
    <cellStyle name="40% - Accent6 7 61" xfId="36233"/>
    <cellStyle name="40% - Accent6 7 62" xfId="36234"/>
    <cellStyle name="40% - Accent6 7 63" xfId="36235"/>
    <cellStyle name="40% - Accent6 7 64" xfId="36236"/>
    <cellStyle name="40% - Accent6 7 65" xfId="36237"/>
    <cellStyle name="40% - Accent6 7 66" xfId="36238"/>
    <cellStyle name="40% - Accent6 7 67" xfId="36239"/>
    <cellStyle name="40% - Accent6 7 68" xfId="36240"/>
    <cellStyle name="40% - Accent6 7 69" xfId="36241"/>
    <cellStyle name="40% - Accent6 7 7" xfId="36242"/>
    <cellStyle name="40% - Accent6 7 70" xfId="36243"/>
    <cellStyle name="40% - Accent6 7 71" xfId="36244"/>
    <cellStyle name="40% - Accent6 7 72" xfId="36245"/>
    <cellStyle name="40% - Accent6 7 73" xfId="36246"/>
    <cellStyle name="40% - Accent6 7 74" xfId="36247"/>
    <cellStyle name="40% - Accent6 7 75" xfId="36248"/>
    <cellStyle name="40% - Accent6 7 76" xfId="36249"/>
    <cellStyle name="40% - Accent6 7 77" xfId="36250"/>
    <cellStyle name="40% - Accent6 7 78" xfId="36251"/>
    <cellStyle name="40% - Accent6 7 79" xfId="36252"/>
    <cellStyle name="40% - Accent6 7 8" xfId="36253"/>
    <cellStyle name="40% - Accent6 7 80" xfId="36254"/>
    <cellStyle name="40% - Accent6 7 81" xfId="36255"/>
    <cellStyle name="40% - Accent6 7 82" xfId="36256"/>
    <cellStyle name="40% - Accent6 7 83" xfId="36257"/>
    <cellStyle name="40% - Accent6 7 84" xfId="36258"/>
    <cellStyle name="40% - Accent6 7 85" xfId="36259"/>
    <cellStyle name="40% - Accent6 7 86" xfId="36260"/>
    <cellStyle name="40% - Accent6 7 87" xfId="36261"/>
    <cellStyle name="40% - Accent6 7 88" xfId="36262"/>
    <cellStyle name="40% - Accent6 7 89" xfId="36263"/>
    <cellStyle name="40% - Accent6 7 9" xfId="36264"/>
    <cellStyle name="40% - Accent6 7 90" xfId="36265"/>
    <cellStyle name="40% - Accent6 7 91" xfId="36266"/>
    <cellStyle name="40% - Accent6 7 92" xfId="36267"/>
    <cellStyle name="40% - Accent6 7 93" xfId="36268"/>
    <cellStyle name="40% - Accent6 7 94" xfId="36269"/>
    <cellStyle name="40% - Accent6 7 95" xfId="36270"/>
    <cellStyle name="40% - Accent6 7 96" xfId="36271"/>
    <cellStyle name="40% - Accent6 7 97" xfId="36272"/>
    <cellStyle name="40% - Accent6 7 98" xfId="36273"/>
    <cellStyle name="40% - Accent6 7 99" xfId="36274"/>
    <cellStyle name="40% - Accent6 70" xfId="36275"/>
    <cellStyle name="40% - Accent6 71" xfId="36276"/>
    <cellStyle name="40% - Accent6 72" xfId="36277"/>
    <cellStyle name="40% - Accent6 73" xfId="36278"/>
    <cellStyle name="40% - Accent6 74" xfId="36279"/>
    <cellStyle name="40% - Accent6 75" xfId="36280"/>
    <cellStyle name="40% - Accent6 76" xfId="36281"/>
    <cellStyle name="40% - Accent6 77" xfId="36282"/>
    <cellStyle name="40% - Accent6 78" xfId="36283"/>
    <cellStyle name="40% - Accent6 79" xfId="36284"/>
    <cellStyle name="40% - Accent6 8" xfId="128"/>
    <cellStyle name="40% - Accent6 8 10" xfId="36285"/>
    <cellStyle name="40% - Accent6 8 100" xfId="36286"/>
    <cellStyle name="40% - Accent6 8 101" xfId="36287"/>
    <cellStyle name="40% - Accent6 8 102" xfId="36288"/>
    <cellStyle name="40% - Accent6 8 103" xfId="36289"/>
    <cellStyle name="40% - Accent6 8 104" xfId="36290"/>
    <cellStyle name="40% - Accent6 8 105" xfId="36291"/>
    <cellStyle name="40% - Accent6 8 106" xfId="36292"/>
    <cellStyle name="40% - Accent6 8 107" xfId="36293"/>
    <cellStyle name="40% - Accent6 8 108" xfId="36294"/>
    <cellStyle name="40% - Accent6 8 109" xfId="36295"/>
    <cellStyle name="40% - Accent6 8 11" xfId="36296"/>
    <cellStyle name="40% - Accent6 8 110" xfId="36297"/>
    <cellStyle name="40% - Accent6 8 111" xfId="36298"/>
    <cellStyle name="40% - Accent6 8 112" xfId="36299"/>
    <cellStyle name="40% - Accent6 8 113" xfId="36300"/>
    <cellStyle name="40% - Accent6 8 114" xfId="36301"/>
    <cellStyle name="40% - Accent6 8 115" xfId="36302"/>
    <cellStyle name="40% - Accent6 8 12" xfId="36303"/>
    <cellStyle name="40% - Accent6 8 13" xfId="36304"/>
    <cellStyle name="40% - Accent6 8 14" xfId="36305"/>
    <cellStyle name="40% - Accent6 8 15" xfId="36306"/>
    <cellStyle name="40% - Accent6 8 16" xfId="36307"/>
    <cellStyle name="40% - Accent6 8 17" xfId="36308"/>
    <cellStyle name="40% - Accent6 8 18" xfId="36309"/>
    <cellStyle name="40% - Accent6 8 19" xfId="36310"/>
    <cellStyle name="40% - Accent6 8 2" xfId="36311"/>
    <cellStyle name="40% - Accent6 8 20" xfId="36312"/>
    <cellStyle name="40% - Accent6 8 21" xfId="36313"/>
    <cellStyle name="40% - Accent6 8 22" xfId="36314"/>
    <cellStyle name="40% - Accent6 8 23" xfId="36315"/>
    <cellStyle name="40% - Accent6 8 24" xfId="36316"/>
    <cellStyle name="40% - Accent6 8 25" xfId="36317"/>
    <cellStyle name="40% - Accent6 8 26" xfId="36318"/>
    <cellStyle name="40% - Accent6 8 27" xfId="36319"/>
    <cellStyle name="40% - Accent6 8 28" xfId="36320"/>
    <cellStyle name="40% - Accent6 8 29" xfId="36321"/>
    <cellStyle name="40% - Accent6 8 3" xfId="36322"/>
    <cellStyle name="40% - Accent6 8 30" xfId="36323"/>
    <cellStyle name="40% - Accent6 8 31" xfId="36324"/>
    <cellStyle name="40% - Accent6 8 32" xfId="36325"/>
    <cellStyle name="40% - Accent6 8 33" xfId="36326"/>
    <cellStyle name="40% - Accent6 8 34" xfId="36327"/>
    <cellStyle name="40% - Accent6 8 35" xfId="36328"/>
    <cellStyle name="40% - Accent6 8 36" xfId="36329"/>
    <cellStyle name="40% - Accent6 8 37" xfId="36330"/>
    <cellStyle name="40% - Accent6 8 38" xfId="36331"/>
    <cellStyle name="40% - Accent6 8 39" xfId="36332"/>
    <cellStyle name="40% - Accent6 8 4" xfId="36333"/>
    <cellStyle name="40% - Accent6 8 40" xfId="36334"/>
    <cellStyle name="40% - Accent6 8 41" xfId="36335"/>
    <cellStyle name="40% - Accent6 8 42" xfId="36336"/>
    <cellStyle name="40% - Accent6 8 43" xfId="36337"/>
    <cellStyle name="40% - Accent6 8 44" xfId="36338"/>
    <cellStyle name="40% - Accent6 8 45" xfId="36339"/>
    <cellStyle name="40% - Accent6 8 46" xfId="36340"/>
    <cellStyle name="40% - Accent6 8 47" xfId="36341"/>
    <cellStyle name="40% - Accent6 8 48" xfId="36342"/>
    <cellStyle name="40% - Accent6 8 49" xfId="36343"/>
    <cellStyle name="40% - Accent6 8 5" xfId="36344"/>
    <cellStyle name="40% - Accent6 8 50" xfId="36345"/>
    <cellStyle name="40% - Accent6 8 51" xfId="36346"/>
    <cellStyle name="40% - Accent6 8 52" xfId="36347"/>
    <cellStyle name="40% - Accent6 8 53" xfId="36348"/>
    <cellStyle name="40% - Accent6 8 54" xfId="36349"/>
    <cellStyle name="40% - Accent6 8 55" xfId="36350"/>
    <cellStyle name="40% - Accent6 8 56" xfId="36351"/>
    <cellStyle name="40% - Accent6 8 57" xfId="36352"/>
    <cellStyle name="40% - Accent6 8 58" xfId="36353"/>
    <cellStyle name="40% - Accent6 8 59" xfId="36354"/>
    <cellStyle name="40% - Accent6 8 6" xfId="36355"/>
    <cellStyle name="40% - Accent6 8 60" xfId="36356"/>
    <cellStyle name="40% - Accent6 8 61" xfId="36357"/>
    <cellStyle name="40% - Accent6 8 62" xfId="36358"/>
    <cellStyle name="40% - Accent6 8 63" xfId="36359"/>
    <cellStyle name="40% - Accent6 8 64" xfId="36360"/>
    <cellStyle name="40% - Accent6 8 65" xfId="36361"/>
    <cellStyle name="40% - Accent6 8 66" xfId="36362"/>
    <cellStyle name="40% - Accent6 8 67" xfId="36363"/>
    <cellStyle name="40% - Accent6 8 68" xfId="36364"/>
    <cellStyle name="40% - Accent6 8 69" xfId="36365"/>
    <cellStyle name="40% - Accent6 8 7" xfId="36366"/>
    <cellStyle name="40% - Accent6 8 70" xfId="36367"/>
    <cellStyle name="40% - Accent6 8 71" xfId="36368"/>
    <cellStyle name="40% - Accent6 8 72" xfId="36369"/>
    <cellStyle name="40% - Accent6 8 73" xfId="36370"/>
    <cellStyle name="40% - Accent6 8 74" xfId="36371"/>
    <cellStyle name="40% - Accent6 8 75" xfId="36372"/>
    <cellStyle name="40% - Accent6 8 76" xfId="36373"/>
    <cellStyle name="40% - Accent6 8 77" xfId="36374"/>
    <cellStyle name="40% - Accent6 8 78" xfId="36375"/>
    <cellStyle name="40% - Accent6 8 79" xfId="36376"/>
    <cellStyle name="40% - Accent6 8 8" xfId="36377"/>
    <cellStyle name="40% - Accent6 8 80" xfId="36378"/>
    <cellStyle name="40% - Accent6 8 81" xfId="36379"/>
    <cellStyle name="40% - Accent6 8 82" xfId="36380"/>
    <cellStyle name="40% - Accent6 8 83" xfId="36381"/>
    <cellStyle name="40% - Accent6 8 84" xfId="36382"/>
    <cellStyle name="40% - Accent6 8 85" xfId="36383"/>
    <cellStyle name="40% - Accent6 8 86" xfId="36384"/>
    <cellStyle name="40% - Accent6 8 87" xfId="36385"/>
    <cellStyle name="40% - Accent6 8 88" xfId="36386"/>
    <cellStyle name="40% - Accent6 8 89" xfId="36387"/>
    <cellStyle name="40% - Accent6 8 9" xfId="36388"/>
    <cellStyle name="40% - Accent6 8 90" xfId="36389"/>
    <cellStyle name="40% - Accent6 8 91" xfId="36390"/>
    <cellStyle name="40% - Accent6 8 92" xfId="36391"/>
    <cellStyle name="40% - Accent6 8 93" xfId="36392"/>
    <cellStyle name="40% - Accent6 8 94" xfId="36393"/>
    <cellStyle name="40% - Accent6 8 95" xfId="36394"/>
    <cellStyle name="40% - Accent6 8 96" xfId="36395"/>
    <cellStyle name="40% - Accent6 8 97" xfId="36396"/>
    <cellStyle name="40% - Accent6 8 98" xfId="36397"/>
    <cellStyle name="40% - Accent6 8 99" xfId="36398"/>
    <cellStyle name="40% - Accent6 80" xfId="36399"/>
    <cellStyle name="40% - Accent6 81" xfId="36400"/>
    <cellStyle name="40% - Accent6 82" xfId="36401"/>
    <cellStyle name="40% - Accent6 83" xfId="36402"/>
    <cellStyle name="40% - Accent6 84" xfId="36403"/>
    <cellStyle name="40% - Accent6 85" xfId="36404"/>
    <cellStyle name="40% - Accent6 86" xfId="36405"/>
    <cellStyle name="40% - Accent6 87" xfId="36406"/>
    <cellStyle name="40% - Accent6 88" xfId="36407"/>
    <cellStyle name="40% - Accent6 89" xfId="36408"/>
    <cellStyle name="40% - Accent6 9" xfId="36409"/>
    <cellStyle name="40% - Accent6 9 10" xfId="36410"/>
    <cellStyle name="40% - Accent6 9 100" xfId="36411"/>
    <cellStyle name="40% - Accent6 9 101" xfId="36412"/>
    <cellStyle name="40% - Accent6 9 102" xfId="36413"/>
    <cellStyle name="40% - Accent6 9 103" xfId="36414"/>
    <cellStyle name="40% - Accent6 9 104" xfId="36415"/>
    <cellStyle name="40% - Accent6 9 105" xfId="36416"/>
    <cellStyle name="40% - Accent6 9 106" xfId="36417"/>
    <cellStyle name="40% - Accent6 9 107" xfId="36418"/>
    <cellStyle name="40% - Accent6 9 108" xfId="36419"/>
    <cellStyle name="40% - Accent6 9 109" xfId="36420"/>
    <cellStyle name="40% - Accent6 9 11" xfId="36421"/>
    <cellStyle name="40% - Accent6 9 110" xfId="36422"/>
    <cellStyle name="40% - Accent6 9 111" xfId="36423"/>
    <cellStyle name="40% - Accent6 9 112" xfId="36424"/>
    <cellStyle name="40% - Accent6 9 113" xfId="36425"/>
    <cellStyle name="40% - Accent6 9 114" xfId="36426"/>
    <cellStyle name="40% - Accent6 9 115" xfId="36427"/>
    <cellStyle name="40% - Accent6 9 12" xfId="36428"/>
    <cellStyle name="40% - Accent6 9 13" xfId="36429"/>
    <cellStyle name="40% - Accent6 9 14" xfId="36430"/>
    <cellStyle name="40% - Accent6 9 15" xfId="36431"/>
    <cellStyle name="40% - Accent6 9 16" xfId="36432"/>
    <cellStyle name="40% - Accent6 9 17" xfId="36433"/>
    <cellStyle name="40% - Accent6 9 18" xfId="36434"/>
    <cellStyle name="40% - Accent6 9 19" xfId="36435"/>
    <cellStyle name="40% - Accent6 9 2" xfId="36436"/>
    <cellStyle name="40% - Accent6 9 20" xfId="36437"/>
    <cellStyle name="40% - Accent6 9 21" xfId="36438"/>
    <cellStyle name="40% - Accent6 9 22" xfId="36439"/>
    <cellStyle name="40% - Accent6 9 23" xfId="36440"/>
    <cellStyle name="40% - Accent6 9 24" xfId="36441"/>
    <cellStyle name="40% - Accent6 9 25" xfId="36442"/>
    <cellStyle name="40% - Accent6 9 26" xfId="36443"/>
    <cellStyle name="40% - Accent6 9 27" xfId="36444"/>
    <cellStyle name="40% - Accent6 9 28" xfId="36445"/>
    <cellStyle name="40% - Accent6 9 29" xfId="36446"/>
    <cellStyle name="40% - Accent6 9 3" xfId="36447"/>
    <cellStyle name="40% - Accent6 9 30" xfId="36448"/>
    <cellStyle name="40% - Accent6 9 31" xfId="36449"/>
    <cellStyle name="40% - Accent6 9 32" xfId="36450"/>
    <cellStyle name="40% - Accent6 9 33" xfId="36451"/>
    <cellStyle name="40% - Accent6 9 34" xfId="36452"/>
    <cellStyle name="40% - Accent6 9 35" xfId="36453"/>
    <cellStyle name="40% - Accent6 9 36" xfId="36454"/>
    <cellStyle name="40% - Accent6 9 37" xfId="36455"/>
    <cellStyle name="40% - Accent6 9 38" xfId="36456"/>
    <cellStyle name="40% - Accent6 9 39" xfId="36457"/>
    <cellStyle name="40% - Accent6 9 4" xfId="36458"/>
    <cellStyle name="40% - Accent6 9 40" xfId="36459"/>
    <cellStyle name="40% - Accent6 9 41" xfId="36460"/>
    <cellStyle name="40% - Accent6 9 42" xfId="36461"/>
    <cellStyle name="40% - Accent6 9 43" xfId="36462"/>
    <cellStyle name="40% - Accent6 9 44" xfId="36463"/>
    <cellStyle name="40% - Accent6 9 45" xfId="36464"/>
    <cellStyle name="40% - Accent6 9 46" xfId="36465"/>
    <cellStyle name="40% - Accent6 9 47" xfId="36466"/>
    <cellStyle name="40% - Accent6 9 48" xfId="36467"/>
    <cellStyle name="40% - Accent6 9 49" xfId="36468"/>
    <cellStyle name="40% - Accent6 9 5" xfId="36469"/>
    <cellStyle name="40% - Accent6 9 50" xfId="36470"/>
    <cellStyle name="40% - Accent6 9 51" xfId="36471"/>
    <cellStyle name="40% - Accent6 9 52" xfId="36472"/>
    <cellStyle name="40% - Accent6 9 53" xfId="36473"/>
    <cellStyle name="40% - Accent6 9 54" xfId="36474"/>
    <cellStyle name="40% - Accent6 9 55" xfId="36475"/>
    <cellStyle name="40% - Accent6 9 56" xfId="36476"/>
    <cellStyle name="40% - Accent6 9 57" xfId="36477"/>
    <cellStyle name="40% - Accent6 9 58" xfId="36478"/>
    <cellStyle name="40% - Accent6 9 59" xfId="36479"/>
    <cellStyle name="40% - Accent6 9 6" xfId="36480"/>
    <cellStyle name="40% - Accent6 9 60" xfId="36481"/>
    <cellStyle name="40% - Accent6 9 61" xfId="36482"/>
    <cellStyle name="40% - Accent6 9 62" xfId="36483"/>
    <cellStyle name="40% - Accent6 9 63" xfId="36484"/>
    <cellStyle name="40% - Accent6 9 64" xfId="36485"/>
    <cellStyle name="40% - Accent6 9 65" xfId="36486"/>
    <cellStyle name="40% - Accent6 9 66" xfId="36487"/>
    <cellStyle name="40% - Accent6 9 67" xfId="36488"/>
    <cellStyle name="40% - Accent6 9 68" xfId="36489"/>
    <cellStyle name="40% - Accent6 9 69" xfId="36490"/>
    <cellStyle name="40% - Accent6 9 7" xfId="36491"/>
    <cellStyle name="40% - Accent6 9 70" xfId="36492"/>
    <cellStyle name="40% - Accent6 9 71" xfId="36493"/>
    <cellStyle name="40% - Accent6 9 72" xfId="36494"/>
    <cellStyle name="40% - Accent6 9 73" xfId="36495"/>
    <cellStyle name="40% - Accent6 9 74" xfId="36496"/>
    <cellStyle name="40% - Accent6 9 75" xfId="36497"/>
    <cellStyle name="40% - Accent6 9 76" xfId="36498"/>
    <cellStyle name="40% - Accent6 9 77" xfId="36499"/>
    <cellStyle name="40% - Accent6 9 78" xfId="36500"/>
    <cellStyle name="40% - Accent6 9 79" xfId="36501"/>
    <cellStyle name="40% - Accent6 9 8" xfId="36502"/>
    <cellStyle name="40% - Accent6 9 80" xfId="36503"/>
    <cellStyle name="40% - Accent6 9 81" xfId="36504"/>
    <cellStyle name="40% - Accent6 9 82" xfId="36505"/>
    <cellStyle name="40% - Accent6 9 83" xfId="36506"/>
    <cellStyle name="40% - Accent6 9 84" xfId="36507"/>
    <cellStyle name="40% - Accent6 9 85" xfId="36508"/>
    <cellStyle name="40% - Accent6 9 86" xfId="36509"/>
    <cellStyle name="40% - Accent6 9 87" xfId="36510"/>
    <cellStyle name="40% - Accent6 9 88" xfId="36511"/>
    <cellStyle name="40% - Accent6 9 89" xfId="36512"/>
    <cellStyle name="40% - Accent6 9 9" xfId="36513"/>
    <cellStyle name="40% - Accent6 9 90" xfId="36514"/>
    <cellStyle name="40% - Accent6 9 91" xfId="36515"/>
    <cellStyle name="40% - Accent6 9 92" xfId="36516"/>
    <cellStyle name="40% - Accent6 9 93" xfId="36517"/>
    <cellStyle name="40% - Accent6 9 94" xfId="36518"/>
    <cellStyle name="40% - Accent6 9 95" xfId="36519"/>
    <cellStyle name="40% - Accent6 9 96" xfId="36520"/>
    <cellStyle name="40% - Accent6 9 97" xfId="36521"/>
    <cellStyle name="40% - Accent6 9 98" xfId="36522"/>
    <cellStyle name="40% - Accent6 9 99" xfId="36523"/>
    <cellStyle name="40% - Accent6 90" xfId="36524"/>
    <cellStyle name="40% - Accent6 91" xfId="36525"/>
    <cellStyle name="40% - Accent6 92" xfId="36526"/>
    <cellStyle name="40% - Accent6 93" xfId="36527"/>
    <cellStyle name="40% - Accent6 94" xfId="36528"/>
    <cellStyle name="40% - Accent6 95" xfId="36529"/>
    <cellStyle name="40% - Accent6 96" xfId="36530"/>
    <cellStyle name="40% - Accent6 97" xfId="36531"/>
    <cellStyle name="40% - Accent6 98" xfId="36532"/>
    <cellStyle name="40% - Accent6 99" xfId="36533"/>
    <cellStyle name="60% - Accent1" xfId="22" builtinId="32" customBuiltin="1"/>
    <cellStyle name="60% - Accent1 2" xfId="129"/>
    <cellStyle name="60% - Accent1 3" xfId="130"/>
    <cellStyle name="60% - Accent1 4" xfId="131"/>
    <cellStyle name="60% - Accent1 5" xfId="132"/>
    <cellStyle name="60% - Accent1 6" xfId="133"/>
    <cellStyle name="60% - Accent1 7" xfId="134"/>
    <cellStyle name="60% - Accent1 8" xfId="36534"/>
    <cellStyle name="60% - Accent2" xfId="26" builtinId="36" customBuiltin="1"/>
    <cellStyle name="60% - Accent2 2" xfId="135"/>
    <cellStyle name="60% - Accent2 3" xfId="136"/>
    <cellStyle name="60% - Accent2 4" xfId="137"/>
    <cellStyle name="60% - Accent2 5" xfId="138"/>
    <cellStyle name="60% - Accent2 6" xfId="139"/>
    <cellStyle name="60% - Accent2 7" xfId="140"/>
    <cellStyle name="60% - Accent2 8" xfId="36535"/>
    <cellStyle name="60% - Accent3" xfId="30" builtinId="40" customBuiltin="1"/>
    <cellStyle name="60% - Accent3 2" xfId="141"/>
    <cellStyle name="60% - Accent3 3" xfId="142"/>
    <cellStyle name="60% - Accent3 4" xfId="143"/>
    <cellStyle name="60% - Accent3 5" xfId="144"/>
    <cellStyle name="60% - Accent3 6" xfId="145"/>
    <cellStyle name="60% - Accent3 7" xfId="146"/>
    <cellStyle name="60% - Accent3 8" xfId="36536"/>
    <cellStyle name="60% - Accent4" xfId="34" builtinId="44" customBuiltin="1"/>
    <cellStyle name="60% - Accent4 2" xfId="147"/>
    <cellStyle name="60% - Accent4 3" xfId="148"/>
    <cellStyle name="60% - Accent4 4" xfId="149"/>
    <cellStyle name="60% - Accent4 5" xfId="150"/>
    <cellStyle name="60% - Accent4 6" xfId="151"/>
    <cellStyle name="60% - Accent4 7" xfId="152"/>
    <cellStyle name="60% - Accent4 8" xfId="36537"/>
    <cellStyle name="60% - Accent5" xfId="38" builtinId="48" customBuiltin="1"/>
    <cellStyle name="60% - Accent5 2" xfId="153"/>
    <cellStyle name="60% - Accent5 3" xfId="154"/>
    <cellStyle name="60% - Accent5 4" xfId="155"/>
    <cellStyle name="60% - Accent5 5" xfId="156"/>
    <cellStyle name="60% - Accent5 6" xfId="157"/>
    <cellStyle name="60% - Accent5 7" xfId="158"/>
    <cellStyle name="60% - Accent5 8" xfId="36538"/>
    <cellStyle name="60% - Accent6" xfId="42" builtinId="52" customBuiltin="1"/>
    <cellStyle name="60% - Accent6 2" xfId="159"/>
    <cellStyle name="60% - Accent6 3" xfId="160"/>
    <cellStyle name="60% - Accent6 4" xfId="161"/>
    <cellStyle name="60% - Accent6 5" xfId="162"/>
    <cellStyle name="60% - Accent6 6" xfId="163"/>
    <cellStyle name="60% - Accent6 7" xfId="164"/>
    <cellStyle name="60% - Accent6 8" xfId="36539"/>
    <cellStyle name="Accent1" xfId="19" builtinId="29" customBuiltin="1"/>
    <cellStyle name="Accent1 2" xfId="165"/>
    <cellStyle name="Accent1 3" xfId="166"/>
    <cellStyle name="Accent1 4" xfId="167"/>
    <cellStyle name="Accent1 5" xfId="168"/>
    <cellStyle name="Accent1 6" xfId="169"/>
    <cellStyle name="Accent1 7" xfId="170"/>
    <cellStyle name="Accent1 8" xfId="36540"/>
    <cellStyle name="Accent2" xfId="23" builtinId="33" customBuiltin="1"/>
    <cellStyle name="Accent2 2" xfId="171"/>
    <cellStyle name="Accent2 3" xfId="172"/>
    <cellStyle name="Accent2 4" xfId="173"/>
    <cellStyle name="Accent2 5" xfId="174"/>
    <cellStyle name="Accent2 6" xfId="175"/>
    <cellStyle name="Accent2 7" xfId="176"/>
    <cellStyle name="Accent2 8" xfId="36541"/>
    <cellStyle name="Accent3" xfId="27" builtinId="37" customBuiltin="1"/>
    <cellStyle name="Accent3 2" xfId="177"/>
    <cellStyle name="Accent3 3" xfId="178"/>
    <cellStyle name="Accent3 4" xfId="179"/>
    <cellStyle name="Accent3 5" xfId="180"/>
    <cellStyle name="Accent3 6" xfId="181"/>
    <cellStyle name="Accent3 7" xfId="182"/>
    <cellStyle name="Accent3 8" xfId="36542"/>
    <cellStyle name="Accent4" xfId="31" builtinId="41" customBuiltin="1"/>
    <cellStyle name="Accent4 2" xfId="183"/>
    <cellStyle name="Accent4 3" xfId="184"/>
    <cellStyle name="Accent4 4" xfId="185"/>
    <cellStyle name="Accent4 5" xfId="186"/>
    <cellStyle name="Accent4 6" xfId="187"/>
    <cellStyle name="Accent4 7" xfId="188"/>
    <cellStyle name="Accent4 8" xfId="36543"/>
    <cellStyle name="Accent5" xfId="35" builtinId="45" customBuiltin="1"/>
    <cellStyle name="Accent5 2" xfId="189"/>
    <cellStyle name="Accent5 3" xfId="190"/>
    <cellStyle name="Accent5 4" xfId="191"/>
    <cellStyle name="Accent5 5" xfId="192"/>
    <cellStyle name="Accent5 6" xfId="193"/>
    <cellStyle name="Accent5 7" xfId="194"/>
    <cellStyle name="Accent5 8" xfId="36544"/>
    <cellStyle name="Accent6" xfId="39" builtinId="49" customBuiltin="1"/>
    <cellStyle name="Accent6 2" xfId="195"/>
    <cellStyle name="Accent6 3" xfId="196"/>
    <cellStyle name="Accent6 4" xfId="197"/>
    <cellStyle name="Accent6 5" xfId="198"/>
    <cellStyle name="Accent6 6" xfId="199"/>
    <cellStyle name="Accent6 7" xfId="200"/>
    <cellStyle name="Accent6 8" xfId="36545"/>
    <cellStyle name="ÅëÈ­ [0]_±âÅ¸" xfId="36546"/>
    <cellStyle name="ÅëÈ­_±âÅ¸" xfId="36547"/>
    <cellStyle name="alay" xfId="36548"/>
    <cellStyle name="ÄÞ¸¶ [0]_±âÅ¸" xfId="36549"/>
    <cellStyle name="ÄÞ¸¶_±âÅ¸" xfId="36550"/>
    <cellStyle name="Bad" xfId="8" builtinId="27" customBuiltin="1"/>
    <cellStyle name="Bad 2" xfId="201"/>
    <cellStyle name="Bad 3" xfId="202"/>
    <cellStyle name="Bad 4" xfId="203"/>
    <cellStyle name="Bad 5" xfId="204"/>
    <cellStyle name="Bad 6" xfId="205"/>
    <cellStyle name="Bad 7" xfId="206"/>
    <cellStyle name="Bad 8" xfId="36551"/>
    <cellStyle name="Ç¥ÁØ_¿¬°£´©°è¿¹»ó" xfId="36552"/>
    <cellStyle name="Calc Currency (0)" xfId="207"/>
    <cellStyle name="Calc Currency (2)" xfId="208"/>
    <cellStyle name="Calc Percent (0)" xfId="209"/>
    <cellStyle name="Calc Percent (1)" xfId="210"/>
    <cellStyle name="Calc Percent (2)" xfId="211"/>
    <cellStyle name="Calc Units (0)" xfId="212"/>
    <cellStyle name="Calc Units (1)" xfId="213"/>
    <cellStyle name="Calc Units (2)" xfId="214"/>
    <cellStyle name="Calculation" xfId="12" builtinId="22" customBuiltin="1"/>
    <cellStyle name="Calculation 2" xfId="215"/>
    <cellStyle name="Calculation 3" xfId="216"/>
    <cellStyle name="Calculation 4" xfId="217"/>
    <cellStyle name="Calculation 5" xfId="218"/>
    <cellStyle name="Calculation 6" xfId="219"/>
    <cellStyle name="Calculation 7" xfId="220"/>
    <cellStyle name="Calculation 8" xfId="36553"/>
    <cellStyle name="Check Cell" xfId="14" builtinId="23" customBuiltin="1"/>
    <cellStyle name="Check Cell 2" xfId="221"/>
    <cellStyle name="Check Cell 3" xfId="222"/>
    <cellStyle name="Check Cell 4" xfId="223"/>
    <cellStyle name="Check Cell 5" xfId="224"/>
    <cellStyle name="Check Cell 6" xfId="225"/>
    <cellStyle name="Check Cell 7" xfId="226"/>
    <cellStyle name="Check Cell 8" xfId="36554"/>
    <cellStyle name="Comma" xfId="361" builtinId="3"/>
    <cellStyle name="Comma [0]" xfId="360" builtinId="6"/>
    <cellStyle name="Comma [0] 2" xfId="227"/>
    <cellStyle name="Comma [0] 3" xfId="228"/>
    <cellStyle name="Comma [0] 4" xfId="229"/>
    <cellStyle name="Comma [0] 4 2" xfId="36555"/>
    <cellStyle name="Comma [0] 5" xfId="36556"/>
    <cellStyle name="Comma [00]" xfId="230"/>
    <cellStyle name="Comma 10" xfId="36557"/>
    <cellStyle name="Comma 11" xfId="36558"/>
    <cellStyle name="Comma 12" xfId="36559"/>
    <cellStyle name="Comma 13" xfId="36560"/>
    <cellStyle name="Comma 14" xfId="36561"/>
    <cellStyle name="Comma 15" xfId="36562"/>
    <cellStyle name="Comma 16" xfId="36563"/>
    <cellStyle name="Comma 17" xfId="36564"/>
    <cellStyle name="Comma 2" xfId="231"/>
    <cellStyle name="Comma 2 2" xfId="36565"/>
    <cellStyle name="Comma 2 3" xfId="36566"/>
    <cellStyle name="Comma 2 4" xfId="36567"/>
    <cellStyle name="Comma 3" xfId="232"/>
    <cellStyle name="Comma 3 2" xfId="36568"/>
    <cellStyle name="Comma 4" xfId="36569"/>
    <cellStyle name="Comma 4 2" xfId="36570"/>
    <cellStyle name="Comma 5" xfId="36571"/>
    <cellStyle name="Comma 6" xfId="36572"/>
    <cellStyle name="Comma 7" xfId="36573"/>
    <cellStyle name="Comma 8" xfId="36574"/>
    <cellStyle name="Comma 9" xfId="36575"/>
    <cellStyle name="Currency (0.00)" xfId="233"/>
    <cellStyle name="Currency [0] 2" xfId="36576"/>
    <cellStyle name="Currency [00]" xfId="234"/>
    <cellStyle name="Currency 2" xfId="36577"/>
    <cellStyle name="Currency 3" xfId="36578"/>
    <cellStyle name="Currency 4" xfId="36579"/>
    <cellStyle name="Currency 5" xfId="36580"/>
    <cellStyle name="Currency 6" xfId="36581"/>
    <cellStyle name="Currency 7" xfId="36582"/>
    <cellStyle name="Currency 8" xfId="36583"/>
    <cellStyle name="CurreŮcy_3. Cost Tyre Maret 2007" xfId="36584"/>
    <cellStyle name="Date Short" xfId="235"/>
    <cellStyle name="Enter Currency (0)" xfId="236"/>
    <cellStyle name="Enter Currency (2)" xfId="237"/>
    <cellStyle name="Enter Units (0)" xfId="238"/>
    <cellStyle name="Enter Units (1)" xfId="239"/>
    <cellStyle name="Enter Units (2)" xfId="240"/>
    <cellStyle name="Explanatory Text" xfId="17" builtinId="53" customBuiltin="1"/>
    <cellStyle name="Explanatory Text 2" xfId="241"/>
    <cellStyle name="Explanatory Text 3" xfId="242"/>
    <cellStyle name="Explanatory Text 4" xfId="243"/>
    <cellStyle name="Explanatory Text 5" xfId="244"/>
    <cellStyle name="Explanatory Text 6" xfId="245"/>
    <cellStyle name="Explanatory Text 7" xfId="246"/>
    <cellStyle name="Explanatory Text 8" xfId="36585"/>
    <cellStyle name="Followed Hyperlink 2" xfId="36586"/>
    <cellStyle name="Good" xfId="7" builtinId="26" customBuiltin="1"/>
    <cellStyle name="Good 2" xfId="247"/>
    <cellStyle name="Good 3" xfId="248"/>
    <cellStyle name="Good 4" xfId="249"/>
    <cellStyle name="Good 5" xfId="250"/>
    <cellStyle name="Good 6" xfId="251"/>
    <cellStyle name="Good 7" xfId="252"/>
    <cellStyle name="Good 8" xfId="36587"/>
    <cellStyle name="Grey" xfId="253"/>
    <cellStyle name="Grey 2" xfId="36588"/>
    <cellStyle name="Header1" xfId="254"/>
    <cellStyle name="Header2" xfId="255"/>
    <cellStyle name="Heading 1" xfId="3" builtinId="16" customBuiltin="1"/>
    <cellStyle name="Heading 1 2" xfId="256"/>
    <cellStyle name="Heading 1 3" xfId="257"/>
    <cellStyle name="Heading 1 4" xfId="258"/>
    <cellStyle name="Heading 1 5" xfId="259"/>
    <cellStyle name="Heading 1 6" xfId="260"/>
    <cellStyle name="Heading 1 7" xfId="261"/>
    <cellStyle name="Heading 1 8" xfId="36589"/>
    <cellStyle name="Heading 2" xfId="4" builtinId="17" customBuiltin="1"/>
    <cellStyle name="Heading 2 2" xfId="262"/>
    <cellStyle name="Heading 2 3" xfId="263"/>
    <cellStyle name="Heading 2 4" xfId="264"/>
    <cellStyle name="Heading 2 5" xfId="265"/>
    <cellStyle name="Heading 2 6" xfId="266"/>
    <cellStyle name="Heading 2 7" xfId="267"/>
    <cellStyle name="Heading 2 8" xfId="36590"/>
    <cellStyle name="Heading 3" xfId="5" builtinId="18" customBuiltin="1"/>
    <cellStyle name="Heading 3 2" xfId="268"/>
    <cellStyle name="Heading 3 3" xfId="269"/>
    <cellStyle name="Heading 3 4" xfId="270"/>
    <cellStyle name="Heading 3 5" xfId="271"/>
    <cellStyle name="Heading 3 6" xfId="272"/>
    <cellStyle name="Heading 3 7" xfId="273"/>
    <cellStyle name="Heading 3 8" xfId="36591"/>
    <cellStyle name="Heading 4" xfId="6" builtinId="19" customBuiltin="1"/>
    <cellStyle name="Heading 4 2" xfId="274"/>
    <cellStyle name="Heading 4 3" xfId="275"/>
    <cellStyle name="Heading 4 4" xfId="276"/>
    <cellStyle name="Heading 4 5" xfId="277"/>
    <cellStyle name="Heading 4 6" xfId="278"/>
    <cellStyle name="Heading 4 7" xfId="279"/>
    <cellStyle name="Heading 4 8" xfId="36592"/>
    <cellStyle name="Input" xfId="10" builtinId="20" customBuiltin="1"/>
    <cellStyle name="Input [yellow]" xfId="280"/>
    <cellStyle name="Input 2" xfId="281"/>
    <cellStyle name="Input 3" xfId="282"/>
    <cellStyle name="Input 4" xfId="283"/>
    <cellStyle name="Input 5" xfId="284"/>
    <cellStyle name="Input 6" xfId="285"/>
    <cellStyle name="Input 7" xfId="286"/>
    <cellStyle name="Input 8" xfId="36593"/>
    <cellStyle name="Link Currency (0)" xfId="287"/>
    <cellStyle name="Link Currency (2)" xfId="288"/>
    <cellStyle name="Link Units (0)" xfId="289"/>
    <cellStyle name="Link Units (1)" xfId="290"/>
    <cellStyle name="Link Units (2)" xfId="291"/>
    <cellStyle name="Linked Cell" xfId="13" builtinId="24" customBuiltin="1"/>
    <cellStyle name="Linked Cell 2" xfId="292"/>
    <cellStyle name="Linked Cell 3" xfId="293"/>
    <cellStyle name="Linked Cell 4" xfId="294"/>
    <cellStyle name="Linked Cell 5" xfId="295"/>
    <cellStyle name="Linked Cell 6" xfId="296"/>
    <cellStyle name="Linked Cell 7" xfId="297"/>
    <cellStyle name="Linked Cell 8" xfId="36594"/>
    <cellStyle name="Neutral" xfId="9" builtinId="28" customBuiltin="1"/>
    <cellStyle name="Neutral 2" xfId="298"/>
    <cellStyle name="Neutral 3" xfId="299"/>
    <cellStyle name="Neutral 4" xfId="300"/>
    <cellStyle name="Neutral 5" xfId="301"/>
    <cellStyle name="Neutral 6" xfId="302"/>
    <cellStyle name="Neutral 7" xfId="303"/>
    <cellStyle name="Neutral 8" xfId="36595"/>
    <cellStyle name="Normal" xfId="0" builtinId="0"/>
    <cellStyle name="Normal - Style1" xfId="304"/>
    <cellStyle name="Normal 10" xfId="305"/>
    <cellStyle name="Normal 100" xfId="36596"/>
    <cellStyle name="Normal 101" xfId="36597"/>
    <cellStyle name="Normal 102" xfId="36598"/>
    <cellStyle name="Normal 103" xfId="36599"/>
    <cellStyle name="Normal 104" xfId="36600"/>
    <cellStyle name="Normal 105" xfId="36601"/>
    <cellStyle name="Normal 106" xfId="36602"/>
    <cellStyle name="Normal 107" xfId="36603"/>
    <cellStyle name="Normal 108" xfId="36604"/>
    <cellStyle name="Normal 109" xfId="36605"/>
    <cellStyle name="Normal 11" xfId="306"/>
    <cellStyle name="Normal 110" xfId="36606"/>
    <cellStyle name="Normal 111" xfId="36607"/>
    <cellStyle name="Normal 112" xfId="36608"/>
    <cellStyle name="Normal 113" xfId="36609"/>
    <cellStyle name="Normal 114" xfId="36610"/>
    <cellStyle name="Normal 115" xfId="36611"/>
    <cellStyle name="Normal 116" xfId="36612"/>
    <cellStyle name="Normal 117" xfId="36613"/>
    <cellStyle name="Normal 118" xfId="36614"/>
    <cellStyle name="Normal 119" xfId="36615"/>
    <cellStyle name="Normal 12" xfId="36616"/>
    <cellStyle name="Normal 120" xfId="36617"/>
    <cellStyle name="Normal 121" xfId="36618"/>
    <cellStyle name="Normal 122" xfId="36619"/>
    <cellStyle name="Normal 123" xfId="36620"/>
    <cellStyle name="Normal 124" xfId="36621"/>
    <cellStyle name="Normal 125" xfId="36622"/>
    <cellStyle name="Normal 126" xfId="36623"/>
    <cellStyle name="Normal 127" xfId="36624"/>
    <cellStyle name="Normal 128" xfId="36625"/>
    <cellStyle name="Normal 129" xfId="36626"/>
    <cellStyle name="Normal 13" xfId="36627"/>
    <cellStyle name="Normal 130" xfId="36628"/>
    <cellStyle name="Normal 131" xfId="36629"/>
    <cellStyle name="Normal 132" xfId="36630"/>
    <cellStyle name="Normal 133" xfId="36631"/>
    <cellStyle name="Normal 134" xfId="36632"/>
    <cellStyle name="Normal 135" xfId="36633"/>
    <cellStyle name="Normal 136" xfId="36634"/>
    <cellStyle name="Normal 137" xfId="36635"/>
    <cellStyle name="Normal 138" xfId="36636"/>
    <cellStyle name="Normal 139" xfId="36637"/>
    <cellStyle name="Normal 14" xfId="36638"/>
    <cellStyle name="Normal 140" xfId="36639"/>
    <cellStyle name="Normal 141" xfId="36640"/>
    <cellStyle name="Normal 142" xfId="36641"/>
    <cellStyle name="Normal 143" xfId="36642"/>
    <cellStyle name="Normal 144" xfId="36643"/>
    <cellStyle name="Normal 145" xfId="36644"/>
    <cellStyle name="Normal 146" xfId="36645"/>
    <cellStyle name="Normal 147" xfId="36646"/>
    <cellStyle name="Normal 148" xfId="36647"/>
    <cellStyle name="Normal 149" xfId="36648"/>
    <cellStyle name="Normal 15" xfId="36649"/>
    <cellStyle name="Normal 150" xfId="36650"/>
    <cellStyle name="Normal 151" xfId="36651"/>
    <cellStyle name="Normal 152" xfId="36652"/>
    <cellStyle name="Normal 153" xfId="36653"/>
    <cellStyle name="Normal 154" xfId="36654"/>
    <cellStyle name="Normal 155" xfId="36655"/>
    <cellStyle name="Normal 156" xfId="36656"/>
    <cellStyle name="Normal 157" xfId="36657"/>
    <cellStyle name="Normal 158" xfId="36658"/>
    <cellStyle name="Normal 159" xfId="36659"/>
    <cellStyle name="Normal 16" xfId="36660"/>
    <cellStyle name="Normal 160" xfId="36661"/>
    <cellStyle name="Normal 161" xfId="36662"/>
    <cellStyle name="Normal 162" xfId="36663"/>
    <cellStyle name="Normal 163" xfId="36664"/>
    <cellStyle name="Normal 164" xfId="36665"/>
    <cellStyle name="Normal 165" xfId="36666"/>
    <cellStyle name="Normal 166" xfId="36667"/>
    <cellStyle name="Normal 167" xfId="36668"/>
    <cellStyle name="Normal 168" xfId="36669"/>
    <cellStyle name="Normal 169" xfId="36670"/>
    <cellStyle name="Normal 17" xfId="36671"/>
    <cellStyle name="Normal 170" xfId="36672"/>
    <cellStyle name="Normal 171" xfId="36673"/>
    <cellStyle name="Normal 172" xfId="36674"/>
    <cellStyle name="Normal 173" xfId="36675"/>
    <cellStyle name="Normal 174" xfId="36676"/>
    <cellStyle name="Normal 175" xfId="36677"/>
    <cellStyle name="Normal 176" xfId="36678"/>
    <cellStyle name="Normal 177" xfId="36679"/>
    <cellStyle name="Normal 178" xfId="36680"/>
    <cellStyle name="Normal 179" xfId="36681"/>
    <cellStyle name="Normal 18" xfId="36682"/>
    <cellStyle name="Normal 180" xfId="36683"/>
    <cellStyle name="Normal 181" xfId="36684"/>
    <cellStyle name="Normal 182" xfId="36685"/>
    <cellStyle name="Normal 183" xfId="36686"/>
    <cellStyle name="Normal 184" xfId="36687"/>
    <cellStyle name="Normal 185" xfId="36688"/>
    <cellStyle name="Normal 186" xfId="36689"/>
    <cellStyle name="Normal 187" xfId="36690"/>
    <cellStyle name="Normal 188" xfId="362"/>
    <cellStyle name="Normal 19" xfId="36691"/>
    <cellStyle name="Normal 2" xfId="43"/>
    <cellStyle name="Normal 2 10" xfId="36692"/>
    <cellStyle name="Normal 2 100" xfId="36693"/>
    <cellStyle name="Normal 2 101" xfId="36694"/>
    <cellStyle name="Normal 2 102" xfId="36695"/>
    <cellStyle name="Normal 2 103" xfId="36696"/>
    <cellStyle name="Normal 2 104" xfId="36697"/>
    <cellStyle name="Normal 2 105" xfId="36698"/>
    <cellStyle name="Normal 2 106" xfId="36699"/>
    <cellStyle name="Normal 2 107" xfId="36700"/>
    <cellStyle name="Normal 2 108" xfId="36701"/>
    <cellStyle name="Normal 2 109" xfId="36702"/>
    <cellStyle name="Normal 2 11" xfId="36703"/>
    <cellStyle name="Normal 2 110" xfId="36704"/>
    <cellStyle name="Normal 2 111" xfId="36705"/>
    <cellStyle name="Normal 2 112" xfId="36706"/>
    <cellStyle name="Normal 2 113" xfId="36707"/>
    <cellStyle name="Normal 2 114" xfId="36708"/>
    <cellStyle name="Normal 2 115" xfId="36709"/>
    <cellStyle name="Normal 2 12" xfId="36710"/>
    <cellStyle name="Normal 2 13" xfId="36711"/>
    <cellStyle name="Normal 2 14" xfId="36712"/>
    <cellStyle name="Normal 2 15" xfId="36713"/>
    <cellStyle name="Normal 2 16" xfId="36714"/>
    <cellStyle name="Normal 2 17" xfId="36715"/>
    <cellStyle name="Normal 2 18" xfId="36716"/>
    <cellStyle name="Normal 2 19" xfId="36717"/>
    <cellStyle name="Normal 2 2" xfId="36718"/>
    <cellStyle name="Normal 2 2 2" xfId="36719"/>
    <cellStyle name="Normal 2 20" xfId="36720"/>
    <cellStyle name="Normal 2 21" xfId="36721"/>
    <cellStyle name="Normal 2 22" xfId="36722"/>
    <cellStyle name="Normal 2 23" xfId="36723"/>
    <cellStyle name="Normal 2 24" xfId="36724"/>
    <cellStyle name="Normal 2 25" xfId="36725"/>
    <cellStyle name="Normal 2 26" xfId="36726"/>
    <cellStyle name="Normal 2 27" xfId="36727"/>
    <cellStyle name="Normal 2 28" xfId="36728"/>
    <cellStyle name="Normal 2 29" xfId="36729"/>
    <cellStyle name="Normal 2 3" xfId="36730"/>
    <cellStyle name="Normal 2 3 2" xfId="36731"/>
    <cellStyle name="Normal 2 30" xfId="36732"/>
    <cellStyle name="Normal 2 31" xfId="36733"/>
    <cellStyle name="Normal 2 32" xfId="36734"/>
    <cellStyle name="Normal 2 33" xfId="36735"/>
    <cellStyle name="Normal 2 34" xfId="36736"/>
    <cellStyle name="Normal 2 35" xfId="36737"/>
    <cellStyle name="Normal 2 36" xfId="36738"/>
    <cellStyle name="Normal 2 37" xfId="36739"/>
    <cellStyle name="Normal 2 38" xfId="36740"/>
    <cellStyle name="Normal 2 39" xfId="36741"/>
    <cellStyle name="Normal 2 4" xfId="36742"/>
    <cellStyle name="Normal 2 40" xfId="36743"/>
    <cellStyle name="Normal 2 41" xfId="36744"/>
    <cellStyle name="Normal 2 42" xfId="36745"/>
    <cellStyle name="Normal 2 43" xfId="36746"/>
    <cellStyle name="Normal 2 44" xfId="36747"/>
    <cellStyle name="Normal 2 45" xfId="36748"/>
    <cellStyle name="Normal 2 46" xfId="36749"/>
    <cellStyle name="Normal 2 47" xfId="36750"/>
    <cellStyle name="Normal 2 48" xfId="36751"/>
    <cellStyle name="Normal 2 49" xfId="36752"/>
    <cellStyle name="Normal 2 5" xfId="36753"/>
    <cellStyle name="Normal 2 50" xfId="36754"/>
    <cellStyle name="Normal 2 51" xfId="36755"/>
    <cellStyle name="Normal 2 52" xfId="36756"/>
    <cellStyle name="Normal 2 53" xfId="36757"/>
    <cellStyle name="Normal 2 54" xfId="36758"/>
    <cellStyle name="Normal 2 55" xfId="36759"/>
    <cellStyle name="Normal 2 56" xfId="36760"/>
    <cellStyle name="Normal 2 57" xfId="36761"/>
    <cellStyle name="Normal 2 58" xfId="36762"/>
    <cellStyle name="Normal 2 59" xfId="36763"/>
    <cellStyle name="Normal 2 6" xfId="36764"/>
    <cellStyle name="Normal 2 60" xfId="36765"/>
    <cellStyle name="Normal 2 61" xfId="36766"/>
    <cellStyle name="Normal 2 62" xfId="36767"/>
    <cellStyle name="Normal 2 63" xfId="36768"/>
    <cellStyle name="Normal 2 64" xfId="36769"/>
    <cellStyle name="Normal 2 65" xfId="36770"/>
    <cellStyle name="Normal 2 66" xfId="36771"/>
    <cellStyle name="Normal 2 67" xfId="36772"/>
    <cellStyle name="Normal 2 68" xfId="36773"/>
    <cellStyle name="Normal 2 69" xfId="36774"/>
    <cellStyle name="Normal 2 7" xfId="36775"/>
    <cellStyle name="Normal 2 70" xfId="36776"/>
    <cellStyle name="Normal 2 71" xfId="36777"/>
    <cellStyle name="Normal 2 72" xfId="36778"/>
    <cellStyle name="Normal 2 73" xfId="36779"/>
    <cellStyle name="Normal 2 74" xfId="36780"/>
    <cellStyle name="Normal 2 75" xfId="36781"/>
    <cellStyle name="Normal 2 76" xfId="36782"/>
    <cellStyle name="Normal 2 77" xfId="36783"/>
    <cellStyle name="Normal 2 78" xfId="36784"/>
    <cellStyle name="Normal 2 79" xfId="36785"/>
    <cellStyle name="Normal 2 8" xfId="36786"/>
    <cellStyle name="Normal 2 80" xfId="36787"/>
    <cellStyle name="Normal 2 81" xfId="36788"/>
    <cellStyle name="Normal 2 82" xfId="36789"/>
    <cellStyle name="Normal 2 83" xfId="36790"/>
    <cellStyle name="Normal 2 84" xfId="36791"/>
    <cellStyle name="Normal 2 85" xfId="36792"/>
    <cellStyle name="Normal 2 86" xfId="36793"/>
    <cellStyle name="Normal 2 87" xfId="36794"/>
    <cellStyle name="Normal 2 88" xfId="36795"/>
    <cellStyle name="Normal 2 89" xfId="36796"/>
    <cellStyle name="Normal 2 9" xfId="36797"/>
    <cellStyle name="Normal 2 90" xfId="36798"/>
    <cellStyle name="Normal 2 91" xfId="36799"/>
    <cellStyle name="Normal 2 92" xfId="36800"/>
    <cellStyle name="Normal 2 93" xfId="36801"/>
    <cellStyle name="Normal 2 94" xfId="36802"/>
    <cellStyle name="Normal 2 95" xfId="36803"/>
    <cellStyle name="Normal 2 96" xfId="36804"/>
    <cellStyle name="Normal 2 97" xfId="36805"/>
    <cellStyle name="Normal 2 98" xfId="36806"/>
    <cellStyle name="Normal 2 99" xfId="36807"/>
    <cellStyle name="Normal 2_Book2" xfId="36808"/>
    <cellStyle name="Normal 20" xfId="36809"/>
    <cellStyle name="Normal 21" xfId="36810"/>
    <cellStyle name="Normal 22" xfId="36811"/>
    <cellStyle name="Normal 23" xfId="36812"/>
    <cellStyle name="Normal 24" xfId="36813"/>
    <cellStyle name="Normal 25" xfId="36814"/>
    <cellStyle name="Normal 26" xfId="36815"/>
    <cellStyle name="Normal 27" xfId="36816"/>
    <cellStyle name="Normal 28" xfId="36817"/>
    <cellStyle name="Normal 29" xfId="36818"/>
    <cellStyle name="Normal 3" xfId="44"/>
    <cellStyle name="Normal 3 10" xfId="36819"/>
    <cellStyle name="Normal 3 100" xfId="36820"/>
    <cellStyle name="Normal 3 101" xfId="36821"/>
    <cellStyle name="Normal 3 102" xfId="36822"/>
    <cellStyle name="Normal 3 103" xfId="36823"/>
    <cellStyle name="Normal 3 104" xfId="36824"/>
    <cellStyle name="Normal 3 105" xfId="36825"/>
    <cellStyle name="Normal 3 106" xfId="36826"/>
    <cellStyle name="Normal 3 107" xfId="36827"/>
    <cellStyle name="Normal 3 108" xfId="36828"/>
    <cellStyle name="Normal 3 109" xfId="36829"/>
    <cellStyle name="Normal 3 11" xfId="36830"/>
    <cellStyle name="Normal 3 110" xfId="36831"/>
    <cellStyle name="Normal 3 111" xfId="36832"/>
    <cellStyle name="Normal 3 112" xfId="36833"/>
    <cellStyle name="Normal 3 113" xfId="36834"/>
    <cellStyle name="Normal 3 114" xfId="36835"/>
    <cellStyle name="Normal 3 115" xfId="36836"/>
    <cellStyle name="Normal 3 12" xfId="36837"/>
    <cellStyle name="Normal 3 13" xfId="36838"/>
    <cellStyle name="Normal 3 14" xfId="36839"/>
    <cellStyle name="Normal 3 15" xfId="36840"/>
    <cellStyle name="Normal 3 16" xfId="36841"/>
    <cellStyle name="Normal 3 17" xfId="36842"/>
    <cellStyle name="Normal 3 18" xfId="36843"/>
    <cellStyle name="Normal 3 19" xfId="36844"/>
    <cellStyle name="Normal 3 2" xfId="36845"/>
    <cellStyle name="Normal 3 20" xfId="36846"/>
    <cellStyle name="Normal 3 21" xfId="36847"/>
    <cellStyle name="Normal 3 22" xfId="36848"/>
    <cellStyle name="Normal 3 23" xfId="36849"/>
    <cellStyle name="Normal 3 24" xfId="36850"/>
    <cellStyle name="Normal 3 24 2" xfId="36851"/>
    <cellStyle name="Normal 3 25" xfId="36852"/>
    <cellStyle name="Normal 3 26" xfId="36853"/>
    <cellStyle name="Normal 3 27" xfId="36854"/>
    <cellStyle name="Normal 3 28" xfId="36855"/>
    <cellStyle name="Normal 3 29" xfId="36856"/>
    <cellStyle name="Normal 3 3" xfId="36857"/>
    <cellStyle name="Normal 3 30" xfId="36858"/>
    <cellStyle name="Normal 3 31" xfId="36859"/>
    <cellStyle name="Normal 3 32" xfId="36860"/>
    <cellStyle name="Normal 3 33" xfId="36861"/>
    <cellStyle name="Normal 3 34" xfId="36862"/>
    <cellStyle name="Normal 3 35" xfId="36863"/>
    <cellStyle name="Normal 3 36" xfId="36864"/>
    <cellStyle name="Normal 3 37" xfId="36865"/>
    <cellStyle name="Normal 3 38" xfId="36866"/>
    <cellStyle name="Normal 3 39" xfId="36867"/>
    <cellStyle name="Normal 3 4" xfId="36868"/>
    <cellStyle name="Normal 3 40" xfId="36869"/>
    <cellStyle name="Normal 3 41" xfId="36870"/>
    <cellStyle name="Normal 3 42" xfId="36871"/>
    <cellStyle name="Normal 3 43" xfId="36872"/>
    <cellStyle name="Normal 3 44" xfId="36873"/>
    <cellStyle name="Normal 3 45" xfId="36874"/>
    <cellStyle name="Normal 3 46" xfId="36875"/>
    <cellStyle name="Normal 3 47" xfId="36876"/>
    <cellStyle name="Normal 3 48" xfId="36877"/>
    <cellStyle name="Normal 3 49" xfId="36878"/>
    <cellStyle name="Normal 3 5" xfId="36879"/>
    <cellStyle name="Normal 3 50" xfId="36880"/>
    <cellStyle name="Normal 3 51" xfId="36881"/>
    <cellStyle name="Normal 3 52" xfId="36882"/>
    <cellStyle name="Normal 3 53" xfId="36883"/>
    <cellStyle name="Normal 3 54" xfId="36884"/>
    <cellStyle name="Normal 3 55" xfId="36885"/>
    <cellStyle name="Normal 3 56" xfId="36886"/>
    <cellStyle name="Normal 3 57" xfId="36887"/>
    <cellStyle name="Normal 3 58" xfId="36888"/>
    <cellStyle name="Normal 3 59" xfId="36889"/>
    <cellStyle name="Normal 3 6" xfId="36890"/>
    <cellStyle name="Normal 3 60" xfId="36891"/>
    <cellStyle name="Normal 3 61" xfId="36892"/>
    <cellStyle name="Normal 3 62" xfId="36893"/>
    <cellStyle name="Normal 3 63" xfId="36894"/>
    <cellStyle name="Normal 3 64" xfId="36895"/>
    <cellStyle name="Normal 3 65" xfId="36896"/>
    <cellStyle name="Normal 3 66" xfId="36897"/>
    <cellStyle name="Normal 3 67" xfId="36898"/>
    <cellStyle name="Normal 3 68" xfId="36899"/>
    <cellStyle name="Normal 3 69" xfId="36900"/>
    <cellStyle name="Normal 3 7" xfId="36901"/>
    <cellStyle name="Normal 3 70" xfId="36902"/>
    <cellStyle name="Normal 3 71" xfId="36903"/>
    <cellStyle name="Normal 3 72" xfId="36904"/>
    <cellStyle name="Normal 3 73" xfId="36905"/>
    <cellStyle name="Normal 3 74" xfId="36906"/>
    <cellStyle name="Normal 3 75" xfId="36907"/>
    <cellStyle name="Normal 3 76" xfId="36908"/>
    <cellStyle name="Normal 3 77" xfId="36909"/>
    <cellStyle name="Normal 3 78" xfId="36910"/>
    <cellStyle name="Normal 3 79" xfId="36911"/>
    <cellStyle name="Normal 3 8" xfId="36912"/>
    <cellStyle name="Normal 3 80" xfId="36913"/>
    <cellStyle name="Normal 3 81" xfId="36914"/>
    <cellStyle name="Normal 3 82" xfId="36915"/>
    <cellStyle name="Normal 3 83" xfId="36916"/>
    <cellStyle name="Normal 3 84" xfId="36917"/>
    <cellStyle name="Normal 3 85" xfId="36918"/>
    <cellStyle name="Normal 3 86" xfId="36919"/>
    <cellStyle name="Normal 3 87" xfId="36920"/>
    <cellStyle name="Normal 3 88" xfId="36921"/>
    <cellStyle name="Normal 3 89" xfId="36922"/>
    <cellStyle name="Normal 3 9" xfId="36923"/>
    <cellStyle name="Normal 3 90" xfId="36924"/>
    <cellStyle name="Normal 3 91" xfId="36925"/>
    <cellStyle name="Normal 3 92" xfId="36926"/>
    <cellStyle name="Normal 3 93" xfId="36927"/>
    <cellStyle name="Normal 3 94" xfId="36928"/>
    <cellStyle name="Normal 3 95" xfId="36929"/>
    <cellStyle name="Normal 3 96" xfId="36930"/>
    <cellStyle name="Normal 3 97" xfId="36931"/>
    <cellStyle name="Normal 3 98" xfId="36932"/>
    <cellStyle name="Normal 3 99" xfId="36933"/>
    <cellStyle name="Normal 30" xfId="36934"/>
    <cellStyle name="Normal 31" xfId="36935"/>
    <cellStyle name="Normal 32" xfId="36936"/>
    <cellStyle name="Normal 33" xfId="36937"/>
    <cellStyle name="Normal 34" xfId="36938"/>
    <cellStyle name="Normal 35" xfId="36939"/>
    <cellStyle name="Normal 36" xfId="36940"/>
    <cellStyle name="Normal 37" xfId="36941"/>
    <cellStyle name="Normal 38" xfId="36942"/>
    <cellStyle name="Normal 39" xfId="36943"/>
    <cellStyle name="Normal 4" xfId="307"/>
    <cellStyle name="Normal 4 10" xfId="36944"/>
    <cellStyle name="Normal 4 100" xfId="36945"/>
    <cellStyle name="Normal 4 101" xfId="36946"/>
    <cellStyle name="Normal 4 102" xfId="36947"/>
    <cellStyle name="Normal 4 103" xfId="36948"/>
    <cellStyle name="Normal 4 104" xfId="36949"/>
    <cellStyle name="Normal 4 105" xfId="36950"/>
    <cellStyle name="Normal 4 106" xfId="36951"/>
    <cellStyle name="Normal 4 107" xfId="36952"/>
    <cellStyle name="Normal 4 108" xfId="36953"/>
    <cellStyle name="Normal 4 109" xfId="36954"/>
    <cellStyle name="Normal 4 11" xfId="36955"/>
    <cellStyle name="Normal 4 110" xfId="36956"/>
    <cellStyle name="Normal 4 111" xfId="36957"/>
    <cellStyle name="Normal 4 112" xfId="36958"/>
    <cellStyle name="Normal 4 113" xfId="36959"/>
    <cellStyle name="Normal 4 114" xfId="36960"/>
    <cellStyle name="Normal 4 115" xfId="36961"/>
    <cellStyle name="Normal 4 12" xfId="36962"/>
    <cellStyle name="Normal 4 13" xfId="36963"/>
    <cellStyle name="Normal 4 14" xfId="36964"/>
    <cellStyle name="Normal 4 15" xfId="36965"/>
    <cellStyle name="Normal 4 16" xfId="36966"/>
    <cellStyle name="Normal 4 17" xfId="36967"/>
    <cellStyle name="Normal 4 18" xfId="36968"/>
    <cellStyle name="Normal 4 19" xfId="36969"/>
    <cellStyle name="Normal 4 2" xfId="36970"/>
    <cellStyle name="Normal 4 20" xfId="36971"/>
    <cellStyle name="Normal 4 21" xfId="36972"/>
    <cellStyle name="Normal 4 22" xfId="36973"/>
    <cellStyle name="Normal 4 23" xfId="36974"/>
    <cellStyle name="Normal 4 24" xfId="36975"/>
    <cellStyle name="Normal 4 25" xfId="36976"/>
    <cellStyle name="Normal 4 26" xfId="36977"/>
    <cellStyle name="Normal 4 27" xfId="36978"/>
    <cellStyle name="Normal 4 28" xfId="36979"/>
    <cellStyle name="Normal 4 29" xfId="36980"/>
    <cellStyle name="Normal 4 3" xfId="36981"/>
    <cellStyle name="Normal 4 30" xfId="36982"/>
    <cellStyle name="Normal 4 31" xfId="36983"/>
    <cellStyle name="Normal 4 32" xfId="36984"/>
    <cellStyle name="Normal 4 33" xfId="36985"/>
    <cellStyle name="Normal 4 34" xfId="36986"/>
    <cellStyle name="Normal 4 35" xfId="36987"/>
    <cellStyle name="Normal 4 36" xfId="36988"/>
    <cellStyle name="Normal 4 37" xfId="36989"/>
    <cellStyle name="Normal 4 38" xfId="36990"/>
    <cellStyle name="Normal 4 39" xfId="36991"/>
    <cellStyle name="Normal 4 4" xfId="36992"/>
    <cellStyle name="Normal 4 40" xfId="36993"/>
    <cellStyle name="Normal 4 41" xfId="36994"/>
    <cellStyle name="Normal 4 42" xfId="36995"/>
    <cellStyle name="Normal 4 43" xfId="36996"/>
    <cellStyle name="Normal 4 44" xfId="36997"/>
    <cellStyle name="Normal 4 45" xfId="36998"/>
    <cellStyle name="Normal 4 46" xfId="36999"/>
    <cellStyle name="Normal 4 47" xfId="37000"/>
    <cellStyle name="Normal 4 48" xfId="37001"/>
    <cellStyle name="Normal 4 49" xfId="37002"/>
    <cellStyle name="Normal 4 5" xfId="37003"/>
    <cellStyle name="Normal 4 50" xfId="37004"/>
    <cellStyle name="Normal 4 51" xfId="37005"/>
    <cellStyle name="Normal 4 52" xfId="37006"/>
    <cellStyle name="Normal 4 53" xfId="37007"/>
    <cellStyle name="Normal 4 54" xfId="37008"/>
    <cellStyle name="Normal 4 55" xfId="37009"/>
    <cellStyle name="Normal 4 56" xfId="37010"/>
    <cellStyle name="Normal 4 57" xfId="37011"/>
    <cellStyle name="Normal 4 58" xfId="37012"/>
    <cellStyle name="Normal 4 59" xfId="37013"/>
    <cellStyle name="Normal 4 6" xfId="37014"/>
    <cellStyle name="Normal 4 60" xfId="37015"/>
    <cellStyle name="Normal 4 61" xfId="37016"/>
    <cellStyle name="Normal 4 62" xfId="37017"/>
    <cellStyle name="Normal 4 63" xfId="37018"/>
    <cellStyle name="Normal 4 64" xfId="37019"/>
    <cellStyle name="Normal 4 65" xfId="37020"/>
    <cellStyle name="Normal 4 66" xfId="37021"/>
    <cellStyle name="Normal 4 67" xfId="37022"/>
    <cellStyle name="Normal 4 68" xfId="37023"/>
    <cellStyle name="Normal 4 69" xfId="37024"/>
    <cellStyle name="Normal 4 7" xfId="37025"/>
    <cellStyle name="Normal 4 70" xfId="37026"/>
    <cellStyle name="Normal 4 71" xfId="37027"/>
    <cellStyle name="Normal 4 72" xfId="37028"/>
    <cellStyle name="Normal 4 73" xfId="37029"/>
    <cellStyle name="Normal 4 74" xfId="37030"/>
    <cellStyle name="Normal 4 75" xfId="37031"/>
    <cellStyle name="Normal 4 76" xfId="37032"/>
    <cellStyle name="Normal 4 77" xfId="37033"/>
    <cellStyle name="Normal 4 78" xfId="37034"/>
    <cellStyle name="Normal 4 79" xfId="37035"/>
    <cellStyle name="Normal 4 8" xfId="37036"/>
    <cellStyle name="Normal 4 80" xfId="37037"/>
    <cellStyle name="Normal 4 81" xfId="37038"/>
    <cellStyle name="Normal 4 82" xfId="37039"/>
    <cellStyle name="Normal 4 83" xfId="37040"/>
    <cellStyle name="Normal 4 84" xfId="37041"/>
    <cellStyle name="Normal 4 85" xfId="37042"/>
    <cellStyle name="Normal 4 86" xfId="37043"/>
    <cellStyle name="Normal 4 87" xfId="37044"/>
    <cellStyle name="Normal 4 88" xfId="37045"/>
    <cellStyle name="Normal 4 89" xfId="37046"/>
    <cellStyle name="Normal 4 9" xfId="37047"/>
    <cellStyle name="Normal 4 90" xfId="37048"/>
    <cellStyle name="Normal 4 91" xfId="37049"/>
    <cellStyle name="Normal 4 92" xfId="37050"/>
    <cellStyle name="Normal 4 93" xfId="37051"/>
    <cellStyle name="Normal 4 94" xfId="37052"/>
    <cellStyle name="Normal 4 95" xfId="37053"/>
    <cellStyle name="Normal 4 96" xfId="37054"/>
    <cellStyle name="Normal 4 97" xfId="37055"/>
    <cellStyle name="Normal 4 98" xfId="37056"/>
    <cellStyle name="Normal 4 99" xfId="37057"/>
    <cellStyle name="Normal 4_Book2" xfId="37058"/>
    <cellStyle name="Normal 40" xfId="37059"/>
    <cellStyle name="Normal 41" xfId="37060"/>
    <cellStyle name="Normal 42" xfId="37061"/>
    <cellStyle name="Normal 43" xfId="37062"/>
    <cellStyle name="Normal 44" xfId="37063"/>
    <cellStyle name="Normal 45" xfId="37064"/>
    <cellStyle name="Normal 46" xfId="37065"/>
    <cellStyle name="Normal 47" xfId="37066"/>
    <cellStyle name="Normal 48" xfId="37067"/>
    <cellStyle name="Normal 49" xfId="37068"/>
    <cellStyle name="Normal 5" xfId="308"/>
    <cellStyle name="Normal 50" xfId="37069"/>
    <cellStyle name="Normal 51" xfId="37070"/>
    <cellStyle name="Normal 52" xfId="37071"/>
    <cellStyle name="Normal 53" xfId="37072"/>
    <cellStyle name="Normal 54" xfId="37073"/>
    <cellStyle name="Normal 55" xfId="37074"/>
    <cellStyle name="Normal 56" xfId="37075"/>
    <cellStyle name="Normal 57" xfId="37076"/>
    <cellStyle name="Normal 58" xfId="37077"/>
    <cellStyle name="Normal 59" xfId="37078"/>
    <cellStyle name="Normal 6" xfId="309"/>
    <cellStyle name="Normal 6 2" xfId="37079"/>
    <cellStyle name="Normal 60" xfId="37080"/>
    <cellStyle name="Normal 61" xfId="37081"/>
    <cellStyle name="Normal 62" xfId="37082"/>
    <cellStyle name="Normal 63" xfId="37083"/>
    <cellStyle name="Normal 64" xfId="37084"/>
    <cellStyle name="Normal 65" xfId="37085"/>
    <cellStyle name="Normal 66" xfId="37086"/>
    <cellStyle name="Normal 67" xfId="37087"/>
    <cellStyle name="Normal 68" xfId="37088"/>
    <cellStyle name="Normal 69" xfId="37089"/>
    <cellStyle name="Normal 7" xfId="310"/>
    <cellStyle name="Normal 70" xfId="37090"/>
    <cellStyle name="Normal 71" xfId="37091"/>
    <cellStyle name="Normal 72" xfId="37092"/>
    <cellStyle name="Normal 73" xfId="37093"/>
    <cellStyle name="Normal 74" xfId="37094"/>
    <cellStyle name="Normal 75" xfId="37095"/>
    <cellStyle name="Normal 76" xfId="37096"/>
    <cellStyle name="Normal 77" xfId="37097"/>
    <cellStyle name="Normal 78" xfId="37098"/>
    <cellStyle name="Normal 79" xfId="37099"/>
    <cellStyle name="Normal 8" xfId="311"/>
    <cellStyle name="Normal 80" xfId="37100"/>
    <cellStyle name="Normal 81" xfId="37101"/>
    <cellStyle name="Normal 82" xfId="37102"/>
    <cellStyle name="Normal 83" xfId="37103"/>
    <cellStyle name="Normal 84" xfId="37104"/>
    <cellStyle name="Normal 85" xfId="37105"/>
    <cellStyle name="Normal 86" xfId="37106"/>
    <cellStyle name="Normal 87" xfId="37107"/>
    <cellStyle name="Normal 88" xfId="37108"/>
    <cellStyle name="Normal 89" xfId="37109"/>
    <cellStyle name="Normal 9" xfId="312"/>
    <cellStyle name="Normal 90" xfId="37110"/>
    <cellStyle name="Normal 91" xfId="37111"/>
    <cellStyle name="Normal 92" xfId="37112"/>
    <cellStyle name="Normal 93" xfId="37113"/>
    <cellStyle name="Normal 94" xfId="37114"/>
    <cellStyle name="Normal 95" xfId="37115"/>
    <cellStyle name="Normal 96" xfId="37116"/>
    <cellStyle name="Normal 97" xfId="37117"/>
    <cellStyle name="Normal 98" xfId="37118"/>
    <cellStyle name="Normal 99" xfId="37119"/>
    <cellStyle name="Normal_TW-APCM" xfId="359"/>
    <cellStyle name="Note" xfId="16" builtinId="10" customBuiltin="1"/>
    <cellStyle name="Note 10" xfId="37120"/>
    <cellStyle name="Note 10 10" xfId="37121"/>
    <cellStyle name="Note 10 100" xfId="37122"/>
    <cellStyle name="Note 10 101" xfId="37123"/>
    <cellStyle name="Note 10 102" xfId="37124"/>
    <cellStyle name="Note 10 103" xfId="37125"/>
    <cellStyle name="Note 10 104" xfId="37126"/>
    <cellStyle name="Note 10 105" xfId="37127"/>
    <cellStyle name="Note 10 106" xfId="37128"/>
    <cellStyle name="Note 10 107" xfId="37129"/>
    <cellStyle name="Note 10 108" xfId="37130"/>
    <cellStyle name="Note 10 109" xfId="37131"/>
    <cellStyle name="Note 10 11" xfId="37132"/>
    <cellStyle name="Note 10 110" xfId="37133"/>
    <cellStyle name="Note 10 111" xfId="37134"/>
    <cellStyle name="Note 10 112" xfId="37135"/>
    <cellStyle name="Note 10 113" xfId="37136"/>
    <cellStyle name="Note 10 114" xfId="37137"/>
    <cellStyle name="Note 10 115" xfId="37138"/>
    <cellStyle name="Note 10 12" xfId="37139"/>
    <cellStyle name="Note 10 13" xfId="37140"/>
    <cellStyle name="Note 10 14" xfId="37141"/>
    <cellStyle name="Note 10 15" xfId="37142"/>
    <cellStyle name="Note 10 16" xfId="37143"/>
    <cellStyle name="Note 10 17" xfId="37144"/>
    <cellStyle name="Note 10 18" xfId="37145"/>
    <cellStyle name="Note 10 19" xfId="37146"/>
    <cellStyle name="Note 10 2" xfId="37147"/>
    <cellStyle name="Note 10 20" xfId="37148"/>
    <cellStyle name="Note 10 21" xfId="37149"/>
    <cellStyle name="Note 10 22" xfId="37150"/>
    <cellStyle name="Note 10 23" xfId="37151"/>
    <cellStyle name="Note 10 24" xfId="37152"/>
    <cellStyle name="Note 10 25" xfId="37153"/>
    <cellStyle name="Note 10 26" xfId="37154"/>
    <cellStyle name="Note 10 27" xfId="37155"/>
    <cellStyle name="Note 10 28" xfId="37156"/>
    <cellStyle name="Note 10 29" xfId="37157"/>
    <cellStyle name="Note 10 3" xfId="37158"/>
    <cellStyle name="Note 10 30" xfId="37159"/>
    <cellStyle name="Note 10 31" xfId="37160"/>
    <cellStyle name="Note 10 32" xfId="37161"/>
    <cellStyle name="Note 10 33" xfId="37162"/>
    <cellStyle name="Note 10 34" xfId="37163"/>
    <cellStyle name="Note 10 35" xfId="37164"/>
    <cellStyle name="Note 10 36" xfId="37165"/>
    <cellStyle name="Note 10 37" xfId="37166"/>
    <cellStyle name="Note 10 38" xfId="37167"/>
    <cellStyle name="Note 10 39" xfId="37168"/>
    <cellStyle name="Note 10 4" xfId="37169"/>
    <cellStyle name="Note 10 40" xfId="37170"/>
    <cellStyle name="Note 10 41" xfId="37171"/>
    <cellStyle name="Note 10 42" xfId="37172"/>
    <cellStyle name="Note 10 43" xfId="37173"/>
    <cellStyle name="Note 10 44" xfId="37174"/>
    <cellStyle name="Note 10 45" xfId="37175"/>
    <cellStyle name="Note 10 46" xfId="37176"/>
    <cellStyle name="Note 10 47" xfId="37177"/>
    <cellStyle name="Note 10 48" xfId="37178"/>
    <cellStyle name="Note 10 49" xfId="37179"/>
    <cellStyle name="Note 10 5" xfId="37180"/>
    <cellStyle name="Note 10 50" xfId="37181"/>
    <cellStyle name="Note 10 51" xfId="37182"/>
    <cellStyle name="Note 10 52" xfId="37183"/>
    <cellStyle name="Note 10 53" xfId="37184"/>
    <cellStyle name="Note 10 54" xfId="37185"/>
    <cellStyle name="Note 10 55" xfId="37186"/>
    <cellStyle name="Note 10 56" xfId="37187"/>
    <cellStyle name="Note 10 57" xfId="37188"/>
    <cellStyle name="Note 10 58" xfId="37189"/>
    <cellStyle name="Note 10 59" xfId="37190"/>
    <cellStyle name="Note 10 6" xfId="37191"/>
    <cellStyle name="Note 10 60" xfId="37192"/>
    <cellStyle name="Note 10 61" xfId="37193"/>
    <cellStyle name="Note 10 62" xfId="37194"/>
    <cellStyle name="Note 10 63" xfId="37195"/>
    <cellStyle name="Note 10 64" xfId="37196"/>
    <cellStyle name="Note 10 65" xfId="37197"/>
    <cellStyle name="Note 10 66" xfId="37198"/>
    <cellStyle name="Note 10 67" xfId="37199"/>
    <cellStyle name="Note 10 68" xfId="37200"/>
    <cellStyle name="Note 10 69" xfId="37201"/>
    <cellStyle name="Note 10 7" xfId="37202"/>
    <cellStyle name="Note 10 70" xfId="37203"/>
    <cellStyle name="Note 10 71" xfId="37204"/>
    <cellStyle name="Note 10 72" xfId="37205"/>
    <cellStyle name="Note 10 73" xfId="37206"/>
    <cellStyle name="Note 10 74" xfId="37207"/>
    <cellStyle name="Note 10 75" xfId="37208"/>
    <cellStyle name="Note 10 76" xfId="37209"/>
    <cellStyle name="Note 10 77" xfId="37210"/>
    <cellStyle name="Note 10 78" xfId="37211"/>
    <cellStyle name="Note 10 79" xfId="37212"/>
    <cellStyle name="Note 10 8" xfId="37213"/>
    <cellStyle name="Note 10 80" xfId="37214"/>
    <cellStyle name="Note 10 81" xfId="37215"/>
    <cellStyle name="Note 10 82" xfId="37216"/>
    <cellStyle name="Note 10 83" xfId="37217"/>
    <cellStyle name="Note 10 84" xfId="37218"/>
    <cellStyle name="Note 10 85" xfId="37219"/>
    <cellStyle name="Note 10 86" xfId="37220"/>
    <cellStyle name="Note 10 87" xfId="37221"/>
    <cellStyle name="Note 10 88" xfId="37222"/>
    <cellStyle name="Note 10 89" xfId="37223"/>
    <cellStyle name="Note 10 9" xfId="37224"/>
    <cellStyle name="Note 10 90" xfId="37225"/>
    <cellStyle name="Note 10 91" xfId="37226"/>
    <cellStyle name="Note 10 92" xfId="37227"/>
    <cellStyle name="Note 10 93" xfId="37228"/>
    <cellStyle name="Note 10 94" xfId="37229"/>
    <cellStyle name="Note 10 95" xfId="37230"/>
    <cellStyle name="Note 10 96" xfId="37231"/>
    <cellStyle name="Note 10 97" xfId="37232"/>
    <cellStyle name="Note 10 98" xfId="37233"/>
    <cellStyle name="Note 10 99" xfId="37234"/>
    <cellStyle name="Note 100" xfId="37235"/>
    <cellStyle name="Note 101" xfId="37236"/>
    <cellStyle name="Note 102" xfId="37237"/>
    <cellStyle name="Note 103" xfId="37238"/>
    <cellStyle name="Note 104" xfId="37239"/>
    <cellStyle name="Note 105" xfId="37240"/>
    <cellStyle name="Note 106" xfId="37241"/>
    <cellStyle name="Note 107" xfId="37242"/>
    <cellStyle name="Note 108" xfId="37243"/>
    <cellStyle name="Note 109" xfId="37244"/>
    <cellStyle name="Note 11" xfId="37245"/>
    <cellStyle name="Note 11 10" xfId="37246"/>
    <cellStyle name="Note 11 100" xfId="37247"/>
    <cellStyle name="Note 11 101" xfId="37248"/>
    <cellStyle name="Note 11 102" xfId="37249"/>
    <cellStyle name="Note 11 103" xfId="37250"/>
    <cellStyle name="Note 11 104" xfId="37251"/>
    <cellStyle name="Note 11 105" xfId="37252"/>
    <cellStyle name="Note 11 106" xfId="37253"/>
    <cellStyle name="Note 11 107" xfId="37254"/>
    <cellStyle name="Note 11 108" xfId="37255"/>
    <cellStyle name="Note 11 109" xfId="37256"/>
    <cellStyle name="Note 11 11" xfId="37257"/>
    <cellStyle name="Note 11 110" xfId="37258"/>
    <cellStyle name="Note 11 111" xfId="37259"/>
    <cellStyle name="Note 11 112" xfId="37260"/>
    <cellStyle name="Note 11 113" xfId="37261"/>
    <cellStyle name="Note 11 114" xfId="37262"/>
    <cellStyle name="Note 11 115" xfId="37263"/>
    <cellStyle name="Note 11 12" xfId="37264"/>
    <cellStyle name="Note 11 13" xfId="37265"/>
    <cellStyle name="Note 11 14" xfId="37266"/>
    <cellStyle name="Note 11 15" xfId="37267"/>
    <cellStyle name="Note 11 16" xfId="37268"/>
    <cellStyle name="Note 11 17" xfId="37269"/>
    <cellStyle name="Note 11 18" xfId="37270"/>
    <cellStyle name="Note 11 19" xfId="37271"/>
    <cellStyle name="Note 11 2" xfId="37272"/>
    <cellStyle name="Note 11 20" xfId="37273"/>
    <cellStyle name="Note 11 21" xfId="37274"/>
    <cellStyle name="Note 11 22" xfId="37275"/>
    <cellStyle name="Note 11 23" xfId="37276"/>
    <cellStyle name="Note 11 24" xfId="37277"/>
    <cellStyle name="Note 11 25" xfId="37278"/>
    <cellStyle name="Note 11 26" xfId="37279"/>
    <cellStyle name="Note 11 27" xfId="37280"/>
    <cellStyle name="Note 11 28" xfId="37281"/>
    <cellStyle name="Note 11 29" xfId="37282"/>
    <cellStyle name="Note 11 3" xfId="37283"/>
    <cellStyle name="Note 11 30" xfId="37284"/>
    <cellStyle name="Note 11 31" xfId="37285"/>
    <cellStyle name="Note 11 32" xfId="37286"/>
    <cellStyle name="Note 11 33" xfId="37287"/>
    <cellStyle name="Note 11 34" xfId="37288"/>
    <cellStyle name="Note 11 35" xfId="37289"/>
    <cellStyle name="Note 11 36" xfId="37290"/>
    <cellStyle name="Note 11 37" xfId="37291"/>
    <cellStyle name="Note 11 38" xfId="37292"/>
    <cellStyle name="Note 11 39" xfId="37293"/>
    <cellStyle name="Note 11 4" xfId="37294"/>
    <cellStyle name="Note 11 40" xfId="37295"/>
    <cellStyle name="Note 11 41" xfId="37296"/>
    <cellStyle name="Note 11 42" xfId="37297"/>
    <cellStyle name="Note 11 43" xfId="37298"/>
    <cellStyle name="Note 11 44" xfId="37299"/>
    <cellStyle name="Note 11 45" xfId="37300"/>
    <cellStyle name="Note 11 46" xfId="37301"/>
    <cellStyle name="Note 11 47" xfId="37302"/>
    <cellStyle name="Note 11 48" xfId="37303"/>
    <cellStyle name="Note 11 49" xfId="37304"/>
    <cellStyle name="Note 11 5" xfId="37305"/>
    <cellStyle name="Note 11 50" xfId="37306"/>
    <cellStyle name="Note 11 51" xfId="37307"/>
    <cellStyle name="Note 11 52" xfId="37308"/>
    <cellStyle name="Note 11 53" xfId="37309"/>
    <cellStyle name="Note 11 54" xfId="37310"/>
    <cellStyle name="Note 11 55" xfId="37311"/>
    <cellStyle name="Note 11 56" xfId="37312"/>
    <cellStyle name="Note 11 57" xfId="37313"/>
    <cellStyle name="Note 11 58" xfId="37314"/>
    <cellStyle name="Note 11 59" xfId="37315"/>
    <cellStyle name="Note 11 6" xfId="37316"/>
    <cellStyle name="Note 11 60" xfId="37317"/>
    <cellStyle name="Note 11 61" xfId="37318"/>
    <cellStyle name="Note 11 62" xfId="37319"/>
    <cellStyle name="Note 11 63" xfId="37320"/>
    <cellStyle name="Note 11 64" xfId="37321"/>
    <cellStyle name="Note 11 65" xfId="37322"/>
    <cellStyle name="Note 11 66" xfId="37323"/>
    <cellStyle name="Note 11 67" xfId="37324"/>
    <cellStyle name="Note 11 68" xfId="37325"/>
    <cellStyle name="Note 11 69" xfId="37326"/>
    <cellStyle name="Note 11 7" xfId="37327"/>
    <cellStyle name="Note 11 70" xfId="37328"/>
    <cellStyle name="Note 11 71" xfId="37329"/>
    <cellStyle name="Note 11 72" xfId="37330"/>
    <cellStyle name="Note 11 73" xfId="37331"/>
    <cellStyle name="Note 11 74" xfId="37332"/>
    <cellStyle name="Note 11 75" xfId="37333"/>
    <cellStyle name="Note 11 76" xfId="37334"/>
    <cellStyle name="Note 11 77" xfId="37335"/>
    <cellStyle name="Note 11 78" xfId="37336"/>
    <cellStyle name="Note 11 79" xfId="37337"/>
    <cellStyle name="Note 11 8" xfId="37338"/>
    <cellStyle name="Note 11 80" xfId="37339"/>
    <cellStyle name="Note 11 81" xfId="37340"/>
    <cellStyle name="Note 11 82" xfId="37341"/>
    <cellStyle name="Note 11 83" xfId="37342"/>
    <cellStyle name="Note 11 84" xfId="37343"/>
    <cellStyle name="Note 11 85" xfId="37344"/>
    <cellStyle name="Note 11 86" xfId="37345"/>
    <cellStyle name="Note 11 87" xfId="37346"/>
    <cellStyle name="Note 11 88" xfId="37347"/>
    <cellStyle name="Note 11 89" xfId="37348"/>
    <cellStyle name="Note 11 9" xfId="37349"/>
    <cellStyle name="Note 11 90" xfId="37350"/>
    <cellStyle name="Note 11 91" xfId="37351"/>
    <cellStyle name="Note 11 92" xfId="37352"/>
    <cellStyle name="Note 11 93" xfId="37353"/>
    <cellStyle name="Note 11 94" xfId="37354"/>
    <cellStyle name="Note 11 95" xfId="37355"/>
    <cellStyle name="Note 11 96" xfId="37356"/>
    <cellStyle name="Note 11 97" xfId="37357"/>
    <cellStyle name="Note 11 98" xfId="37358"/>
    <cellStyle name="Note 11 99" xfId="37359"/>
    <cellStyle name="Note 110" xfId="37360"/>
    <cellStyle name="Note 111" xfId="37361"/>
    <cellStyle name="Note 112" xfId="37362"/>
    <cellStyle name="Note 113" xfId="37363"/>
    <cellStyle name="Note 114" xfId="37364"/>
    <cellStyle name="Note 115" xfId="37365"/>
    <cellStyle name="Note 116" xfId="37366"/>
    <cellStyle name="Note 117" xfId="37367"/>
    <cellStyle name="Note 118" xfId="37368"/>
    <cellStyle name="Note 119" xfId="37369"/>
    <cellStyle name="Note 12" xfId="37370"/>
    <cellStyle name="Note 12 10" xfId="37371"/>
    <cellStyle name="Note 12 100" xfId="37372"/>
    <cellStyle name="Note 12 101" xfId="37373"/>
    <cellStyle name="Note 12 102" xfId="37374"/>
    <cellStyle name="Note 12 103" xfId="37375"/>
    <cellStyle name="Note 12 104" xfId="37376"/>
    <cellStyle name="Note 12 105" xfId="37377"/>
    <cellStyle name="Note 12 106" xfId="37378"/>
    <cellStyle name="Note 12 107" xfId="37379"/>
    <cellStyle name="Note 12 108" xfId="37380"/>
    <cellStyle name="Note 12 109" xfId="37381"/>
    <cellStyle name="Note 12 11" xfId="37382"/>
    <cellStyle name="Note 12 110" xfId="37383"/>
    <cellStyle name="Note 12 111" xfId="37384"/>
    <cellStyle name="Note 12 112" xfId="37385"/>
    <cellStyle name="Note 12 113" xfId="37386"/>
    <cellStyle name="Note 12 114" xfId="37387"/>
    <cellStyle name="Note 12 115" xfId="37388"/>
    <cellStyle name="Note 12 12" xfId="37389"/>
    <cellStyle name="Note 12 13" xfId="37390"/>
    <cellStyle name="Note 12 14" xfId="37391"/>
    <cellStyle name="Note 12 15" xfId="37392"/>
    <cellStyle name="Note 12 16" xfId="37393"/>
    <cellStyle name="Note 12 17" xfId="37394"/>
    <cellStyle name="Note 12 18" xfId="37395"/>
    <cellStyle name="Note 12 19" xfId="37396"/>
    <cellStyle name="Note 12 2" xfId="37397"/>
    <cellStyle name="Note 12 20" xfId="37398"/>
    <cellStyle name="Note 12 21" xfId="37399"/>
    <cellStyle name="Note 12 22" xfId="37400"/>
    <cellStyle name="Note 12 23" xfId="37401"/>
    <cellStyle name="Note 12 24" xfId="37402"/>
    <cellStyle name="Note 12 25" xfId="37403"/>
    <cellStyle name="Note 12 26" xfId="37404"/>
    <cellStyle name="Note 12 27" xfId="37405"/>
    <cellStyle name="Note 12 28" xfId="37406"/>
    <cellStyle name="Note 12 29" xfId="37407"/>
    <cellStyle name="Note 12 3" xfId="37408"/>
    <cellStyle name="Note 12 30" xfId="37409"/>
    <cellStyle name="Note 12 31" xfId="37410"/>
    <cellStyle name="Note 12 32" xfId="37411"/>
    <cellStyle name="Note 12 33" xfId="37412"/>
    <cellStyle name="Note 12 34" xfId="37413"/>
    <cellStyle name="Note 12 35" xfId="37414"/>
    <cellStyle name="Note 12 36" xfId="37415"/>
    <cellStyle name="Note 12 37" xfId="37416"/>
    <cellStyle name="Note 12 38" xfId="37417"/>
    <cellStyle name="Note 12 39" xfId="37418"/>
    <cellStyle name="Note 12 4" xfId="37419"/>
    <cellStyle name="Note 12 40" xfId="37420"/>
    <cellStyle name="Note 12 41" xfId="37421"/>
    <cellStyle name="Note 12 42" xfId="37422"/>
    <cellStyle name="Note 12 43" xfId="37423"/>
    <cellStyle name="Note 12 44" xfId="37424"/>
    <cellStyle name="Note 12 45" xfId="37425"/>
    <cellStyle name="Note 12 46" xfId="37426"/>
    <cellStyle name="Note 12 47" xfId="37427"/>
    <cellStyle name="Note 12 48" xfId="37428"/>
    <cellStyle name="Note 12 49" xfId="37429"/>
    <cellStyle name="Note 12 5" xfId="37430"/>
    <cellStyle name="Note 12 50" xfId="37431"/>
    <cellStyle name="Note 12 51" xfId="37432"/>
    <cellStyle name="Note 12 52" xfId="37433"/>
    <cellStyle name="Note 12 53" xfId="37434"/>
    <cellStyle name="Note 12 54" xfId="37435"/>
    <cellStyle name="Note 12 55" xfId="37436"/>
    <cellStyle name="Note 12 56" xfId="37437"/>
    <cellStyle name="Note 12 57" xfId="37438"/>
    <cellStyle name="Note 12 58" xfId="37439"/>
    <cellStyle name="Note 12 59" xfId="37440"/>
    <cellStyle name="Note 12 6" xfId="37441"/>
    <cellStyle name="Note 12 60" xfId="37442"/>
    <cellStyle name="Note 12 61" xfId="37443"/>
    <cellStyle name="Note 12 62" xfId="37444"/>
    <cellStyle name="Note 12 63" xfId="37445"/>
    <cellStyle name="Note 12 64" xfId="37446"/>
    <cellStyle name="Note 12 65" xfId="37447"/>
    <cellStyle name="Note 12 66" xfId="37448"/>
    <cellStyle name="Note 12 67" xfId="37449"/>
    <cellStyle name="Note 12 68" xfId="37450"/>
    <cellStyle name="Note 12 69" xfId="37451"/>
    <cellStyle name="Note 12 7" xfId="37452"/>
    <cellStyle name="Note 12 70" xfId="37453"/>
    <cellStyle name="Note 12 71" xfId="37454"/>
    <cellStyle name="Note 12 72" xfId="37455"/>
    <cellStyle name="Note 12 73" xfId="37456"/>
    <cellStyle name="Note 12 74" xfId="37457"/>
    <cellStyle name="Note 12 75" xfId="37458"/>
    <cellStyle name="Note 12 76" xfId="37459"/>
    <cellStyle name="Note 12 77" xfId="37460"/>
    <cellStyle name="Note 12 78" xfId="37461"/>
    <cellStyle name="Note 12 79" xfId="37462"/>
    <cellStyle name="Note 12 8" xfId="37463"/>
    <cellStyle name="Note 12 80" xfId="37464"/>
    <cellStyle name="Note 12 81" xfId="37465"/>
    <cellStyle name="Note 12 82" xfId="37466"/>
    <cellStyle name="Note 12 83" xfId="37467"/>
    <cellStyle name="Note 12 84" xfId="37468"/>
    <cellStyle name="Note 12 85" xfId="37469"/>
    <cellStyle name="Note 12 86" xfId="37470"/>
    <cellStyle name="Note 12 87" xfId="37471"/>
    <cellStyle name="Note 12 88" xfId="37472"/>
    <cellStyle name="Note 12 89" xfId="37473"/>
    <cellStyle name="Note 12 9" xfId="37474"/>
    <cellStyle name="Note 12 90" xfId="37475"/>
    <cellStyle name="Note 12 91" xfId="37476"/>
    <cellStyle name="Note 12 92" xfId="37477"/>
    <cellStyle name="Note 12 93" xfId="37478"/>
    <cellStyle name="Note 12 94" xfId="37479"/>
    <cellStyle name="Note 12 95" xfId="37480"/>
    <cellStyle name="Note 12 96" xfId="37481"/>
    <cellStyle name="Note 12 97" xfId="37482"/>
    <cellStyle name="Note 12 98" xfId="37483"/>
    <cellStyle name="Note 12 99" xfId="37484"/>
    <cellStyle name="Note 120" xfId="37485"/>
    <cellStyle name="Note 121" xfId="37486"/>
    <cellStyle name="Note 122" xfId="37487"/>
    <cellStyle name="Note 123" xfId="37488"/>
    <cellStyle name="Note 124" xfId="37489"/>
    <cellStyle name="Note 125" xfId="37490"/>
    <cellStyle name="Note 126" xfId="37491"/>
    <cellStyle name="Note 127" xfId="37492"/>
    <cellStyle name="Note 128" xfId="37493"/>
    <cellStyle name="Note 129" xfId="37494"/>
    <cellStyle name="Note 13" xfId="37495"/>
    <cellStyle name="Note 13 10" xfId="37496"/>
    <cellStyle name="Note 13 100" xfId="37497"/>
    <cellStyle name="Note 13 101" xfId="37498"/>
    <cellStyle name="Note 13 102" xfId="37499"/>
    <cellStyle name="Note 13 103" xfId="37500"/>
    <cellStyle name="Note 13 104" xfId="37501"/>
    <cellStyle name="Note 13 105" xfId="37502"/>
    <cellStyle name="Note 13 106" xfId="37503"/>
    <cellStyle name="Note 13 107" xfId="37504"/>
    <cellStyle name="Note 13 108" xfId="37505"/>
    <cellStyle name="Note 13 109" xfId="37506"/>
    <cellStyle name="Note 13 11" xfId="37507"/>
    <cellStyle name="Note 13 110" xfId="37508"/>
    <cellStyle name="Note 13 111" xfId="37509"/>
    <cellStyle name="Note 13 112" xfId="37510"/>
    <cellStyle name="Note 13 113" xfId="37511"/>
    <cellStyle name="Note 13 114" xfId="37512"/>
    <cellStyle name="Note 13 115" xfId="37513"/>
    <cellStyle name="Note 13 12" xfId="37514"/>
    <cellStyle name="Note 13 13" xfId="37515"/>
    <cellStyle name="Note 13 14" xfId="37516"/>
    <cellStyle name="Note 13 15" xfId="37517"/>
    <cellStyle name="Note 13 16" xfId="37518"/>
    <cellStyle name="Note 13 17" xfId="37519"/>
    <cellStyle name="Note 13 18" xfId="37520"/>
    <cellStyle name="Note 13 19" xfId="37521"/>
    <cellStyle name="Note 13 2" xfId="37522"/>
    <cellStyle name="Note 13 20" xfId="37523"/>
    <cellStyle name="Note 13 21" xfId="37524"/>
    <cellStyle name="Note 13 22" xfId="37525"/>
    <cellStyle name="Note 13 23" xfId="37526"/>
    <cellStyle name="Note 13 24" xfId="37527"/>
    <cellStyle name="Note 13 25" xfId="37528"/>
    <cellStyle name="Note 13 26" xfId="37529"/>
    <cellStyle name="Note 13 27" xfId="37530"/>
    <cellStyle name="Note 13 28" xfId="37531"/>
    <cellStyle name="Note 13 29" xfId="37532"/>
    <cellStyle name="Note 13 3" xfId="37533"/>
    <cellStyle name="Note 13 30" xfId="37534"/>
    <cellStyle name="Note 13 31" xfId="37535"/>
    <cellStyle name="Note 13 32" xfId="37536"/>
    <cellStyle name="Note 13 33" xfId="37537"/>
    <cellStyle name="Note 13 34" xfId="37538"/>
    <cellStyle name="Note 13 35" xfId="37539"/>
    <cellStyle name="Note 13 36" xfId="37540"/>
    <cellStyle name="Note 13 37" xfId="37541"/>
    <cellStyle name="Note 13 38" xfId="37542"/>
    <cellStyle name="Note 13 39" xfId="37543"/>
    <cellStyle name="Note 13 4" xfId="37544"/>
    <cellStyle name="Note 13 40" xfId="37545"/>
    <cellStyle name="Note 13 41" xfId="37546"/>
    <cellStyle name="Note 13 42" xfId="37547"/>
    <cellStyle name="Note 13 43" xfId="37548"/>
    <cellStyle name="Note 13 44" xfId="37549"/>
    <cellStyle name="Note 13 45" xfId="37550"/>
    <cellStyle name="Note 13 46" xfId="37551"/>
    <cellStyle name="Note 13 47" xfId="37552"/>
    <cellStyle name="Note 13 48" xfId="37553"/>
    <cellStyle name="Note 13 49" xfId="37554"/>
    <cellStyle name="Note 13 5" xfId="37555"/>
    <cellStyle name="Note 13 50" xfId="37556"/>
    <cellStyle name="Note 13 51" xfId="37557"/>
    <cellStyle name="Note 13 52" xfId="37558"/>
    <cellStyle name="Note 13 53" xfId="37559"/>
    <cellStyle name="Note 13 54" xfId="37560"/>
    <cellStyle name="Note 13 55" xfId="37561"/>
    <cellStyle name="Note 13 56" xfId="37562"/>
    <cellStyle name="Note 13 57" xfId="37563"/>
    <cellStyle name="Note 13 58" xfId="37564"/>
    <cellStyle name="Note 13 59" xfId="37565"/>
    <cellStyle name="Note 13 6" xfId="37566"/>
    <cellStyle name="Note 13 60" xfId="37567"/>
    <cellStyle name="Note 13 61" xfId="37568"/>
    <cellStyle name="Note 13 62" xfId="37569"/>
    <cellStyle name="Note 13 63" xfId="37570"/>
    <cellStyle name="Note 13 64" xfId="37571"/>
    <cellStyle name="Note 13 65" xfId="37572"/>
    <cellStyle name="Note 13 66" xfId="37573"/>
    <cellStyle name="Note 13 67" xfId="37574"/>
    <cellStyle name="Note 13 68" xfId="37575"/>
    <cellStyle name="Note 13 69" xfId="37576"/>
    <cellStyle name="Note 13 7" xfId="37577"/>
    <cellStyle name="Note 13 70" xfId="37578"/>
    <cellStyle name="Note 13 71" xfId="37579"/>
    <cellStyle name="Note 13 72" xfId="37580"/>
    <cellStyle name="Note 13 73" xfId="37581"/>
    <cellStyle name="Note 13 74" xfId="37582"/>
    <cellStyle name="Note 13 75" xfId="37583"/>
    <cellStyle name="Note 13 76" xfId="37584"/>
    <cellStyle name="Note 13 77" xfId="37585"/>
    <cellStyle name="Note 13 78" xfId="37586"/>
    <cellStyle name="Note 13 79" xfId="37587"/>
    <cellStyle name="Note 13 8" xfId="37588"/>
    <cellStyle name="Note 13 80" xfId="37589"/>
    <cellStyle name="Note 13 81" xfId="37590"/>
    <cellStyle name="Note 13 82" xfId="37591"/>
    <cellStyle name="Note 13 83" xfId="37592"/>
    <cellStyle name="Note 13 84" xfId="37593"/>
    <cellStyle name="Note 13 85" xfId="37594"/>
    <cellStyle name="Note 13 86" xfId="37595"/>
    <cellStyle name="Note 13 87" xfId="37596"/>
    <cellStyle name="Note 13 88" xfId="37597"/>
    <cellStyle name="Note 13 89" xfId="37598"/>
    <cellStyle name="Note 13 9" xfId="37599"/>
    <cellStyle name="Note 13 90" xfId="37600"/>
    <cellStyle name="Note 13 91" xfId="37601"/>
    <cellStyle name="Note 13 92" xfId="37602"/>
    <cellStyle name="Note 13 93" xfId="37603"/>
    <cellStyle name="Note 13 94" xfId="37604"/>
    <cellStyle name="Note 13 95" xfId="37605"/>
    <cellStyle name="Note 13 96" xfId="37606"/>
    <cellStyle name="Note 13 97" xfId="37607"/>
    <cellStyle name="Note 13 98" xfId="37608"/>
    <cellStyle name="Note 13 99" xfId="37609"/>
    <cellStyle name="Note 130" xfId="37610"/>
    <cellStyle name="Note 131" xfId="37611"/>
    <cellStyle name="Note 132" xfId="37612"/>
    <cellStyle name="Note 133" xfId="37613"/>
    <cellStyle name="Note 134" xfId="37614"/>
    <cellStyle name="Note 135" xfId="37615"/>
    <cellStyle name="Note 136" xfId="37616"/>
    <cellStyle name="Note 137" xfId="37617"/>
    <cellStyle name="Note 138" xfId="37618"/>
    <cellStyle name="Note 139" xfId="37619"/>
    <cellStyle name="Note 14" xfId="37620"/>
    <cellStyle name="Note 14 10" xfId="37621"/>
    <cellStyle name="Note 14 100" xfId="37622"/>
    <cellStyle name="Note 14 101" xfId="37623"/>
    <cellStyle name="Note 14 102" xfId="37624"/>
    <cellStyle name="Note 14 103" xfId="37625"/>
    <cellStyle name="Note 14 104" xfId="37626"/>
    <cellStyle name="Note 14 105" xfId="37627"/>
    <cellStyle name="Note 14 106" xfId="37628"/>
    <cellStyle name="Note 14 107" xfId="37629"/>
    <cellStyle name="Note 14 108" xfId="37630"/>
    <cellStyle name="Note 14 109" xfId="37631"/>
    <cellStyle name="Note 14 11" xfId="37632"/>
    <cellStyle name="Note 14 110" xfId="37633"/>
    <cellStyle name="Note 14 111" xfId="37634"/>
    <cellStyle name="Note 14 112" xfId="37635"/>
    <cellStyle name="Note 14 113" xfId="37636"/>
    <cellStyle name="Note 14 114" xfId="37637"/>
    <cellStyle name="Note 14 115" xfId="37638"/>
    <cellStyle name="Note 14 12" xfId="37639"/>
    <cellStyle name="Note 14 13" xfId="37640"/>
    <cellStyle name="Note 14 14" xfId="37641"/>
    <cellStyle name="Note 14 15" xfId="37642"/>
    <cellStyle name="Note 14 16" xfId="37643"/>
    <cellStyle name="Note 14 17" xfId="37644"/>
    <cellStyle name="Note 14 18" xfId="37645"/>
    <cellStyle name="Note 14 19" xfId="37646"/>
    <cellStyle name="Note 14 2" xfId="37647"/>
    <cellStyle name="Note 14 20" xfId="37648"/>
    <cellStyle name="Note 14 21" xfId="37649"/>
    <cellStyle name="Note 14 22" xfId="37650"/>
    <cellStyle name="Note 14 23" xfId="37651"/>
    <cellStyle name="Note 14 24" xfId="37652"/>
    <cellStyle name="Note 14 25" xfId="37653"/>
    <cellStyle name="Note 14 26" xfId="37654"/>
    <cellStyle name="Note 14 27" xfId="37655"/>
    <cellStyle name="Note 14 28" xfId="37656"/>
    <cellStyle name="Note 14 29" xfId="37657"/>
    <cellStyle name="Note 14 3" xfId="37658"/>
    <cellStyle name="Note 14 30" xfId="37659"/>
    <cellStyle name="Note 14 31" xfId="37660"/>
    <cellStyle name="Note 14 32" xfId="37661"/>
    <cellStyle name="Note 14 33" xfId="37662"/>
    <cellStyle name="Note 14 34" xfId="37663"/>
    <cellStyle name="Note 14 35" xfId="37664"/>
    <cellStyle name="Note 14 36" xfId="37665"/>
    <cellStyle name="Note 14 37" xfId="37666"/>
    <cellStyle name="Note 14 38" xfId="37667"/>
    <cellStyle name="Note 14 39" xfId="37668"/>
    <cellStyle name="Note 14 4" xfId="37669"/>
    <cellStyle name="Note 14 40" xfId="37670"/>
    <cellStyle name="Note 14 41" xfId="37671"/>
    <cellStyle name="Note 14 42" xfId="37672"/>
    <cellStyle name="Note 14 43" xfId="37673"/>
    <cellStyle name="Note 14 44" xfId="37674"/>
    <cellStyle name="Note 14 45" xfId="37675"/>
    <cellStyle name="Note 14 46" xfId="37676"/>
    <cellStyle name="Note 14 47" xfId="37677"/>
    <cellStyle name="Note 14 48" xfId="37678"/>
    <cellStyle name="Note 14 49" xfId="37679"/>
    <cellStyle name="Note 14 5" xfId="37680"/>
    <cellStyle name="Note 14 50" xfId="37681"/>
    <cellStyle name="Note 14 51" xfId="37682"/>
    <cellStyle name="Note 14 52" xfId="37683"/>
    <cellStyle name="Note 14 53" xfId="37684"/>
    <cellStyle name="Note 14 54" xfId="37685"/>
    <cellStyle name="Note 14 55" xfId="37686"/>
    <cellStyle name="Note 14 56" xfId="37687"/>
    <cellStyle name="Note 14 57" xfId="37688"/>
    <cellStyle name="Note 14 58" xfId="37689"/>
    <cellStyle name="Note 14 59" xfId="37690"/>
    <cellStyle name="Note 14 6" xfId="37691"/>
    <cellStyle name="Note 14 60" xfId="37692"/>
    <cellStyle name="Note 14 61" xfId="37693"/>
    <cellStyle name="Note 14 62" xfId="37694"/>
    <cellStyle name="Note 14 63" xfId="37695"/>
    <cellStyle name="Note 14 64" xfId="37696"/>
    <cellStyle name="Note 14 65" xfId="37697"/>
    <cellStyle name="Note 14 66" xfId="37698"/>
    <cellStyle name="Note 14 67" xfId="37699"/>
    <cellStyle name="Note 14 68" xfId="37700"/>
    <cellStyle name="Note 14 69" xfId="37701"/>
    <cellStyle name="Note 14 7" xfId="37702"/>
    <cellStyle name="Note 14 70" xfId="37703"/>
    <cellStyle name="Note 14 71" xfId="37704"/>
    <cellStyle name="Note 14 72" xfId="37705"/>
    <cellStyle name="Note 14 73" xfId="37706"/>
    <cellStyle name="Note 14 74" xfId="37707"/>
    <cellStyle name="Note 14 75" xfId="37708"/>
    <cellStyle name="Note 14 76" xfId="37709"/>
    <cellStyle name="Note 14 77" xfId="37710"/>
    <cellStyle name="Note 14 78" xfId="37711"/>
    <cellStyle name="Note 14 79" xfId="37712"/>
    <cellStyle name="Note 14 8" xfId="37713"/>
    <cellStyle name="Note 14 80" xfId="37714"/>
    <cellStyle name="Note 14 81" xfId="37715"/>
    <cellStyle name="Note 14 82" xfId="37716"/>
    <cellStyle name="Note 14 83" xfId="37717"/>
    <cellStyle name="Note 14 84" xfId="37718"/>
    <cellStyle name="Note 14 85" xfId="37719"/>
    <cellStyle name="Note 14 86" xfId="37720"/>
    <cellStyle name="Note 14 87" xfId="37721"/>
    <cellStyle name="Note 14 88" xfId="37722"/>
    <cellStyle name="Note 14 89" xfId="37723"/>
    <cellStyle name="Note 14 9" xfId="37724"/>
    <cellStyle name="Note 14 90" xfId="37725"/>
    <cellStyle name="Note 14 91" xfId="37726"/>
    <cellStyle name="Note 14 92" xfId="37727"/>
    <cellStyle name="Note 14 93" xfId="37728"/>
    <cellStyle name="Note 14 94" xfId="37729"/>
    <cellStyle name="Note 14 95" xfId="37730"/>
    <cellStyle name="Note 14 96" xfId="37731"/>
    <cellStyle name="Note 14 97" xfId="37732"/>
    <cellStyle name="Note 14 98" xfId="37733"/>
    <cellStyle name="Note 14 99" xfId="37734"/>
    <cellStyle name="Note 140" xfId="37735"/>
    <cellStyle name="Note 141" xfId="37736"/>
    <cellStyle name="Note 142" xfId="37737"/>
    <cellStyle name="Note 143" xfId="37738"/>
    <cellStyle name="Note 144" xfId="37739"/>
    <cellStyle name="Note 145" xfId="37740"/>
    <cellStyle name="Note 146" xfId="37741"/>
    <cellStyle name="Note 147" xfId="37742"/>
    <cellStyle name="Note 148" xfId="37743"/>
    <cellStyle name="Note 149" xfId="37744"/>
    <cellStyle name="Note 15" xfId="37745"/>
    <cellStyle name="Note 15 10" xfId="37746"/>
    <cellStyle name="Note 15 100" xfId="37747"/>
    <cellStyle name="Note 15 101" xfId="37748"/>
    <cellStyle name="Note 15 102" xfId="37749"/>
    <cellStyle name="Note 15 103" xfId="37750"/>
    <cellStyle name="Note 15 104" xfId="37751"/>
    <cellStyle name="Note 15 105" xfId="37752"/>
    <cellStyle name="Note 15 106" xfId="37753"/>
    <cellStyle name="Note 15 107" xfId="37754"/>
    <cellStyle name="Note 15 108" xfId="37755"/>
    <cellStyle name="Note 15 109" xfId="37756"/>
    <cellStyle name="Note 15 11" xfId="37757"/>
    <cellStyle name="Note 15 110" xfId="37758"/>
    <cellStyle name="Note 15 111" xfId="37759"/>
    <cellStyle name="Note 15 112" xfId="37760"/>
    <cellStyle name="Note 15 113" xfId="37761"/>
    <cellStyle name="Note 15 114" xfId="37762"/>
    <cellStyle name="Note 15 115" xfId="37763"/>
    <cellStyle name="Note 15 12" xfId="37764"/>
    <cellStyle name="Note 15 13" xfId="37765"/>
    <cellStyle name="Note 15 14" xfId="37766"/>
    <cellStyle name="Note 15 15" xfId="37767"/>
    <cellStyle name="Note 15 16" xfId="37768"/>
    <cellStyle name="Note 15 17" xfId="37769"/>
    <cellStyle name="Note 15 18" xfId="37770"/>
    <cellStyle name="Note 15 19" xfId="37771"/>
    <cellStyle name="Note 15 2" xfId="37772"/>
    <cellStyle name="Note 15 20" xfId="37773"/>
    <cellStyle name="Note 15 21" xfId="37774"/>
    <cellStyle name="Note 15 22" xfId="37775"/>
    <cellStyle name="Note 15 23" xfId="37776"/>
    <cellStyle name="Note 15 24" xfId="37777"/>
    <cellStyle name="Note 15 25" xfId="37778"/>
    <cellStyle name="Note 15 26" xfId="37779"/>
    <cellStyle name="Note 15 27" xfId="37780"/>
    <cellStyle name="Note 15 28" xfId="37781"/>
    <cellStyle name="Note 15 29" xfId="37782"/>
    <cellStyle name="Note 15 3" xfId="37783"/>
    <cellStyle name="Note 15 30" xfId="37784"/>
    <cellStyle name="Note 15 31" xfId="37785"/>
    <cellStyle name="Note 15 32" xfId="37786"/>
    <cellStyle name="Note 15 33" xfId="37787"/>
    <cellStyle name="Note 15 34" xfId="37788"/>
    <cellStyle name="Note 15 35" xfId="37789"/>
    <cellStyle name="Note 15 36" xfId="37790"/>
    <cellStyle name="Note 15 37" xfId="37791"/>
    <cellStyle name="Note 15 38" xfId="37792"/>
    <cellStyle name="Note 15 39" xfId="37793"/>
    <cellStyle name="Note 15 4" xfId="37794"/>
    <cellStyle name="Note 15 40" xfId="37795"/>
    <cellStyle name="Note 15 41" xfId="37796"/>
    <cellStyle name="Note 15 42" xfId="37797"/>
    <cellStyle name="Note 15 43" xfId="37798"/>
    <cellStyle name="Note 15 44" xfId="37799"/>
    <cellStyle name="Note 15 45" xfId="37800"/>
    <cellStyle name="Note 15 46" xfId="37801"/>
    <cellStyle name="Note 15 47" xfId="37802"/>
    <cellStyle name="Note 15 48" xfId="37803"/>
    <cellStyle name="Note 15 49" xfId="37804"/>
    <cellStyle name="Note 15 5" xfId="37805"/>
    <cellStyle name="Note 15 50" xfId="37806"/>
    <cellStyle name="Note 15 51" xfId="37807"/>
    <cellStyle name="Note 15 52" xfId="37808"/>
    <cellStyle name="Note 15 53" xfId="37809"/>
    <cellStyle name="Note 15 54" xfId="37810"/>
    <cellStyle name="Note 15 55" xfId="37811"/>
    <cellStyle name="Note 15 56" xfId="37812"/>
    <cellStyle name="Note 15 57" xfId="37813"/>
    <cellStyle name="Note 15 58" xfId="37814"/>
    <cellStyle name="Note 15 59" xfId="37815"/>
    <cellStyle name="Note 15 6" xfId="37816"/>
    <cellStyle name="Note 15 60" xfId="37817"/>
    <cellStyle name="Note 15 61" xfId="37818"/>
    <cellStyle name="Note 15 62" xfId="37819"/>
    <cellStyle name="Note 15 63" xfId="37820"/>
    <cellStyle name="Note 15 64" xfId="37821"/>
    <cellStyle name="Note 15 65" xfId="37822"/>
    <cellStyle name="Note 15 66" xfId="37823"/>
    <cellStyle name="Note 15 67" xfId="37824"/>
    <cellStyle name="Note 15 68" xfId="37825"/>
    <cellStyle name="Note 15 69" xfId="37826"/>
    <cellStyle name="Note 15 7" xfId="37827"/>
    <cellStyle name="Note 15 70" xfId="37828"/>
    <cellStyle name="Note 15 71" xfId="37829"/>
    <cellStyle name="Note 15 72" xfId="37830"/>
    <cellStyle name="Note 15 73" xfId="37831"/>
    <cellStyle name="Note 15 74" xfId="37832"/>
    <cellStyle name="Note 15 75" xfId="37833"/>
    <cellStyle name="Note 15 76" xfId="37834"/>
    <cellStyle name="Note 15 77" xfId="37835"/>
    <cellStyle name="Note 15 78" xfId="37836"/>
    <cellStyle name="Note 15 79" xfId="37837"/>
    <cellStyle name="Note 15 8" xfId="37838"/>
    <cellStyle name="Note 15 80" xfId="37839"/>
    <cellStyle name="Note 15 81" xfId="37840"/>
    <cellStyle name="Note 15 82" xfId="37841"/>
    <cellStyle name="Note 15 83" xfId="37842"/>
    <cellStyle name="Note 15 84" xfId="37843"/>
    <cellStyle name="Note 15 85" xfId="37844"/>
    <cellStyle name="Note 15 86" xfId="37845"/>
    <cellStyle name="Note 15 87" xfId="37846"/>
    <cellStyle name="Note 15 88" xfId="37847"/>
    <cellStyle name="Note 15 89" xfId="37848"/>
    <cellStyle name="Note 15 9" xfId="37849"/>
    <cellStyle name="Note 15 90" xfId="37850"/>
    <cellStyle name="Note 15 91" xfId="37851"/>
    <cellStyle name="Note 15 92" xfId="37852"/>
    <cellStyle name="Note 15 93" xfId="37853"/>
    <cellStyle name="Note 15 94" xfId="37854"/>
    <cellStyle name="Note 15 95" xfId="37855"/>
    <cellStyle name="Note 15 96" xfId="37856"/>
    <cellStyle name="Note 15 97" xfId="37857"/>
    <cellStyle name="Note 15 98" xfId="37858"/>
    <cellStyle name="Note 15 99" xfId="37859"/>
    <cellStyle name="Note 150" xfId="37860"/>
    <cellStyle name="Note 151" xfId="37861"/>
    <cellStyle name="Note 152" xfId="37862"/>
    <cellStyle name="Note 153" xfId="37863"/>
    <cellStyle name="Note 154" xfId="37864"/>
    <cellStyle name="Note 155" xfId="37865"/>
    <cellStyle name="Note 156" xfId="37866"/>
    <cellStyle name="Note 157" xfId="37867"/>
    <cellStyle name="Note 158" xfId="37868"/>
    <cellStyle name="Note 159" xfId="37869"/>
    <cellStyle name="Note 16" xfId="37870"/>
    <cellStyle name="Note 16 10" xfId="37871"/>
    <cellStyle name="Note 16 100" xfId="37872"/>
    <cellStyle name="Note 16 101" xfId="37873"/>
    <cellStyle name="Note 16 102" xfId="37874"/>
    <cellStyle name="Note 16 103" xfId="37875"/>
    <cellStyle name="Note 16 104" xfId="37876"/>
    <cellStyle name="Note 16 105" xfId="37877"/>
    <cellStyle name="Note 16 106" xfId="37878"/>
    <cellStyle name="Note 16 107" xfId="37879"/>
    <cellStyle name="Note 16 108" xfId="37880"/>
    <cellStyle name="Note 16 109" xfId="37881"/>
    <cellStyle name="Note 16 11" xfId="37882"/>
    <cellStyle name="Note 16 110" xfId="37883"/>
    <cellStyle name="Note 16 111" xfId="37884"/>
    <cellStyle name="Note 16 112" xfId="37885"/>
    <cellStyle name="Note 16 113" xfId="37886"/>
    <cellStyle name="Note 16 114" xfId="37887"/>
    <cellStyle name="Note 16 115" xfId="37888"/>
    <cellStyle name="Note 16 12" xfId="37889"/>
    <cellStyle name="Note 16 13" xfId="37890"/>
    <cellStyle name="Note 16 14" xfId="37891"/>
    <cellStyle name="Note 16 15" xfId="37892"/>
    <cellStyle name="Note 16 16" xfId="37893"/>
    <cellStyle name="Note 16 17" xfId="37894"/>
    <cellStyle name="Note 16 18" xfId="37895"/>
    <cellStyle name="Note 16 19" xfId="37896"/>
    <cellStyle name="Note 16 2" xfId="37897"/>
    <cellStyle name="Note 16 20" xfId="37898"/>
    <cellStyle name="Note 16 21" xfId="37899"/>
    <cellStyle name="Note 16 22" xfId="37900"/>
    <cellStyle name="Note 16 23" xfId="37901"/>
    <cellStyle name="Note 16 24" xfId="37902"/>
    <cellStyle name="Note 16 25" xfId="37903"/>
    <cellStyle name="Note 16 26" xfId="37904"/>
    <cellStyle name="Note 16 27" xfId="37905"/>
    <cellStyle name="Note 16 28" xfId="37906"/>
    <cellStyle name="Note 16 29" xfId="37907"/>
    <cellStyle name="Note 16 3" xfId="37908"/>
    <cellStyle name="Note 16 30" xfId="37909"/>
    <cellStyle name="Note 16 31" xfId="37910"/>
    <cellStyle name="Note 16 32" xfId="37911"/>
    <cellStyle name="Note 16 33" xfId="37912"/>
    <cellStyle name="Note 16 34" xfId="37913"/>
    <cellStyle name="Note 16 35" xfId="37914"/>
    <cellStyle name="Note 16 36" xfId="37915"/>
    <cellStyle name="Note 16 37" xfId="37916"/>
    <cellStyle name="Note 16 38" xfId="37917"/>
    <cellStyle name="Note 16 39" xfId="37918"/>
    <cellStyle name="Note 16 4" xfId="37919"/>
    <cellStyle name="Note 16 40" xfId="37920"/>
    <cellStyle name="Note 16 41" xfId="37921"/>
    <cellStyle name="Note 16 42" xfId="37922"/>
    <cellStyle name="Note 16 43" xfId="37923"/>
    <cellStyle name="Note 16 44" xfId="37924"/>
    <cellStyle name="Note 16 45" xfId="37925"/>
    <cellStyle name="Note 16 46" xfId="37926"/>
    <cellStyle name="Note 16 47" xfId="37927"/>
    <cellStyle name="Note 16 48" xfId="37928"/>
    <cellStyle name="Note 16 49" xfId="37929"/>
    <cellStyle name="Note 16 5" xfId="37930"/>
    <cellStyle name="Note 16 50" xfId="37931"/>
    <cellStyle name="Note 16 51" xfId="37932"/>
    <cellStyle name="Note 16 52" xfId="37933"/>
    <cellStyle name="Note 16 53" xfId="37934"/>
    <cellStyle name="Note 16 54" xfId="37935"/>
    <cellStyle name="Note 16 55" xfId="37936"/>
    <cellStyle name="Note 16 56" xfId="37937"/>
    <cellStyle name="Note 16 57" xfId="37938"/>
    <cellStyle name="Note 16 58" xfId="37939"/>
    <cellStyle name="Note 16 59" xfId="37940"/>
    <cellStyle name="Note 16 6" xfId="37941"/>
    <cellStyle name="Note 16 60" xfId="37942"/>
    <cellStyle name="Note 16 61" xfId="37943"/>
    <cellStyle name="Note 16 62" xfId="37944"/>
    <cellStyle name="Note 16 63" xfId="37945"/>
    <cellStyle name="Note 16 64" xfId="37946"/>
    <cellStyle name="Note 16 65" xfId="37947"/>
    <cellStyle name="Note 16 66" xfId="37948"/>
    <cellStyle name="Note 16 67" xfId="37949"/>
    <cellStyle name="Note 16 68" xfId="37950"/>
    <cellStyle name="Note 16 69" xfId="37951"/>
    <cellStyle name="Note 16 7" xfId="37952"/>
    <cellStyle name="Note 16 70" xfId="37953"/>
    <cellStyle name="Note 16 71" xfId="37954"/>
    <cellStyle name="Note 16 72" xfId="37955"/>
    <cellStyle name="Note 16 73" xfId="37956"/>
    <cellStyle name="Note 16 74" xfId="37957"/>
    <cellStyle name="Note 16 75" xfId="37958"/>
    <cellStyle name="Note 16 76" xfId="37959"/>
    <cellStyle name="Note 16 77" xfId="37960"/>
    <cellStyle name="Note 16 78" xfId="37961"/>
    <cellStyle name="Note 16 79" xfId="37962"/>
    <cellStyle name="Note 16 8" xfId="37963"/>
    <cellStyle name="Note 16 80" xfId="37964"/>
    <cellStyle name="Note 16 81" xfId="37965"/>
    <cellStyle name="Note 16 82" xfId="37966"/>
    <cellStyle name="Note 16 83" xfId="37967"/>
    <cellStyle name="Note 16 84" xfId="37968"/>
    <cellStyle name="Note 16 85" xfId="37969"/>
    <cellStyle name="Note 16 86" xfId="37970"/>
    <cellStyle name="Note 16 87" xfId="37971"/>
    <cellStyle name="Note 16 88" xfId="37972"/>
    <cellStyle name="Note 16 89" xfId="37973"/>
    <cellStyle name="Note 16 9" xfId="37974"/>
    <cellStyle name="Note 16 90" xfId="37975"/>
    <cellStyle name="Note 16 91" xfId="37976"/>
    <cellStyle name="Note 16 92" xfId="37977"/>
    <cellStyle name="Note 16 93" xfId="37978"/>
    <cellStyle name="Note 16 94" xfId="37979"/>
    <cellStyle name="Note 16 95" xfId="37980"/>
    <cellStyle name="Note 16 96" xfId="37981"/>
    <cellStyle name="Note 16 97" xfId="37982"/>
    <cellStyle name="Note 16 98" xfId="37983"/>
    <cellStyle name="Note 16 99" xfId="37984"/>
    <cellStyle name="Note 160" xfId="37985"/>
    <cellStyle name="Note 161" xfId="37986"/>
    <cellStyle name="Note 162" xfId="37987"/>
    <cellStyle name="Note 163" xfId="37988"/>
    <cellStyle name="Note 164" xfId="37989"/>
    <cellStyle name="Note 165" xfId="37990"/>
    <cellStyle name="Note 166" xfId="37991"/>
    <cellStyle name="Note 167" xfId="37992"/>
    <cellStyle name="Note 168" xfId="37993"/>
    <cellStyle name="Note 17" xfId="37994"/>
    <cellStyle name="Note 17 10" xfId="37995"/>
    <cellStyle name="Note 17 100" xfId="37996"/>
    <cellStyle name="Note 17 101" xfId="37997"/>
    <cellStyle name="Note 17 102" xfId="37998"/>
    <cellStyle name="Note 17 103" xfId="37999"/>
    <cellStyle name="Note 17 104" xfId="38000"/>
    <cellStyle name="Note 17 105" xfId="38001"/>
    <cellStyle name="Note 17 106" xfId="38002"/>
    <cellStyle name="Note 17 107" xfId="38003"/>
    <cellStyle name="Note 17 108" xfId="38004"/>
    <cellStyle name="Note 17 109" xfId="38005"/>
    <cellStyle name="Note 17 11" xfId="38006"/>
    <cellStyle name="Note 17 110" xfId="38007"/>
    <cellStyle name="Note 17 111" xfId="38008"/>
    <cellStyle name="Note 17 112" xfId="38009"/>
    <cellStyle name="Note 17 113" xfId="38010"/>
    <cellStyle name="Note 17 114" xfId="38011"/>
    <cellStyle name="Note 17 115" xfId="38012"/>
    <cellStyle name="Note 17 12" xfId="38013"/>
    <cellStyle name="Note 17 13" xfId="38014"/>
    <cellStyle name="Note 17 14" xfId="38015"/>
    <cellStyle name="Note 17 15" xfId="38016"/>
    <cellStyle name="Note 17 16" xfId="38017"/>
    <cellStyle name="Note 17 17" xfId="38018"/>
    <cellStyle name="Note 17 18" xfId="38019"/>
    <cellStyle name="Note 17 19" xfId="38020"/>
    <cellStyle name="Note 17 2" xfId="38021"/>
    <cellStyle name="Note 17 20" xfId="38022"/>
    <cellStyle name="Note 17 21" xfId="38023"/>
    <cellStyle name="Note 17 22" xfId="38024"/>
    <cellStyle name="Note 17 23" xfId="38025"/>
    <cellStyle name="Note 17 24" xfId="38026"/>
    <cellStyle name="Note 17 25" xfId="38027"/>
    <cellStyle name="Note 17 26" xfId="38028"/>
    <cellStyle name="Note 17 27" xfId="38029"/>
    <cellStyle name="Note 17 28" xfId="38030"/>
    <cellStyle name="Note 17 29" xfId="38031"/>
    <cellStyle name="Note 17 3" xfId="38032"/>
    <cellStyle name="Note 17 30" xfId="38033"/>
    <cellStyle name="Note 17 31" xfId="38034"/>
    <cellStyle name="Note 17 32" xfId="38035"/>
    <cellStyle name="Note 17 33" xfId="38036"/>
    <cellStyle name="Note 17 34" xfId="38037"/>
    <cellStyle name="Note 17 35" xfId="38038"/>
    <cellStyle name="Note 17 36" xfId="38039"/>
    <cellStyle name="Note 17 37" xfId="38040"/>
    <cellStyle name="Note 17 38" xfId="38041"/>
    <cellStyle name="Note 17 39" xfId="38042"/>
    <cellStyle name="Note 17 4" xfId="38043"/>
    <cellStyle name="Note 17 40" xfId="38044"/>
    <cellStyle name="Note 17 41" xfId="38045"/>
    <cellStyle name="Note 17 42" xfId="38046"/>
    <cellStyle name="Note 17 43" xfId="38047"/>
    <cellStyle name="Note 17 44" xfId="38048"/>
    <cellStyle name="Note 17 45" xfId="38049"/>
    <cellStyle name="Note 17 46" xfId="38050"/>
    <cellStyle name="Note 17 47" xfId="38051"/>
    <cellStyle name="Note 17 48" xfId="38052"/>
    <cellStyle name="Note 17 49" xfId="38053"/>
    <cellStyle name="Note 17 5" xfId="38054"/>
    <cellStyle name="Note 17 50" xfId="38055"/>
    <cellStyle name="Note 17 51" xfId="38056"/>
    <cellStyle name="Note 17 52" xfId="38057"/>
    <cellStyle name="Note 17 53" xfId="38058"/>
    <cellStyle name="Note 17 54" xfId="38059"/>
    <cellStyle name="Note 17 55" xfId="38060"/>
    <cellStyle name="Note 17 56" xfId="38061"/>
    <cellStyle name="Note 17 57" xfId="38062"/>
    <cellStyle name="Note 17 58" xfId="38063"/>
    <cellStyle name="Note 17 59" xfId="38064"/>
    <cellStyle name="Note 17 6" xfId="38065"/>
    <cellStyle name="Note 17 60" xfId="38066"/>
    <cellStyle name="Note 17 61" xfId="38067"/>
    <cellStyle name="Note 17 62" xfId="38068"/>
    <cellStyle name="Note 17 63" xfId="38069"/>
    <cellStyle name="Note 17 64" xfId="38070"/>
    <cellStyle name="Note 17 65" xfId="38071"/>
    <cellStyle name="Note 17 66" xfId="38072"/>
    <cellStyle name="Note 17 67" xfId="38073"/>
    <cellStyle name="Note 17 68" xfId="38074"/>
    <cellStyle name="Note 17 69" xfId="38075"/>
    <cellStyle name="Note 17 7" xfId="38076"/>
    <cellStyle name="Note 17 70" xfId="38077"/>
    <cellStyle name="Note 17 71" xfId="38078"/>
    <cellStyle name="Note 17 72" xfId="38079"/>
    <cellStyle name="Note 17 73" xfId="38080"/>
    <cellStyle name="Note 17 74" xfId="38081"/>
    <cellStyle name="Note 17 75" xfId="38082"/>
    <cellStyle name="Note 17 76" xfId="38083"/>
    <cellStyle name="Note 17 77" xfId="38084"/>
    <cellStyle name="Note 17 78" xfId="38085"/>
    <cellStyle name="Note 17 79" xfId="38086"/>
    <cellStyle name="Note 17 8" xfId="38087"/>
    <cellStyle name="Note 17 80" xfId="38088"/>
    <cellStyle name="Note 17 81" xfId="38089"/>
    <cellStyle name="Note 17 82" xfId="38090"/>
    <cellStyle name="Note 17 83" xfId="38091"/>
    <cellStyle name="Note 17 84" xfId="38092"/>
    <cellStyle name="Note 17 85" xfId="38093"/>
    <cellStyle name="Note 17 86" xfId="38094"/>
    <cellStyle name="Note 17 87" xfId="38095"/>
    <cellStyle name="Note 17 88" xfId="38096"/>
    <cellStyle name="Note 17 89" xfId="38097"/>
    <cellStyle name="Note 17 9" xfId="38098"/>
    <cellStyle name="Note 17 90" xfId="38099"/>
    <cellStyle name="Note 17 91" xfId="38100"/>
    <cellStyle name="Note 17 92" xfId="38101"/>
    <cellStyle name="Note 17 93" xfId="38102"/>
    <cellStyle name="Note 17 94" xfId="38103"/>
    <cellStyle name="Note 17 95" xfId="38104"/>
    <cellStyle name="Note 17 96" xfId="38105"/>
    <cellStyle name="Note 17 97" xfId="38106"/>
    <cellStyle name="Note 17 98" xfId="38107"/>
    <cellStyle name="Note 17 99" xfId="38108"/>
    <cellStyle name="Note 18" xfId="38109"/>
    <cellStyle name="Note 18 10" xfId="38110"/>
    <cellStyle name="Note 18 100" xfId="38111"/>
    <cellStyle name="Note 18 101" xfId="38112"/>
    <cellStyle name="Note 18 102" xfId="38113"/>
    <cellStyle name="Note 18 103" xfId="38114"/>
    <cellStyle name="Note 18 104" xfId="38115"/>
    <cellStyle name="Note 18 105" xfId="38116"/>
    <cellStyle name="Note 18 106" xfId="38117"/>
    <cellStyle name="Note 18 107" xfId="38118"/>
    <cellStyle name="Note 18 108" xfId="38119"/>
    <cellStyle name="Note 18 109" xfId="38120"/>
    <cellStyle name="Note 18 11" xfId="38121"/>
    <cellStyle name="Note 18 110" xfId="38122"/>
    <cellStyle name="Note 18 111" xfId="38123"/>
    <cellStyle name="Note 18 112" xfId="38124"/>
    <cellStyle name="Note 18 113" xfId="38125"/>
    <cellStyle name="Note 18 114" xfId="38126"/>
    <cellStyle name="Note 18 115" xfId="38127"/>
    <cellStyle name="Note 18 12" xfId="38128"/>
    <cellStyle name="Note 18 13" xfId="38129"/>
    <cellStyle name="Note 18 14" xfId="38130"/>
    <cellStyle name="Note 18 15" xfId="38131"/>
    <cellStyle name="Note 18 16" xfId="38132"/>
    <cellStyle name="Note 18 17" xfId="38133"/>
    <cellStyle name="Note 18 18" xfId="38134"/>
    <cellStyle name="Note 18 19" xfId="38135"/>
    <cellStyle name="Note 18 2" xfId="38136"/>
    <cellStyle name="Note 18 20" xfId="38137"/>
    <cellStyle name="Note 18 21" xfId="38138"/>
    <cellStyle name="Note 18 22" xfId="38139"/>
    <cellStyle name="Note 18 23" xfId="38140"/>
    <cellStyle name="Note 18 24" xfId="38141"/>
    <cellStyle name="Note 18 25" xfId="38142"/>
    <cellStyle name="Note 18 26" xfId="38143"/>
    <cellStyle name="Note 18 27" xfId="38144"/>
    <cellStyle name="Note 18 28" xfId="38145"/>
    <cellStyle name="Note 18 29" xfId="38146"/>
    <cellStyle name="Note 18 3" xfId="38147"/>
    <cellStyle name="Note 18 30" xfId="38148"/>
    <cellStyle name="Note 18 31" xfId="38149"/>
    <cellStyle name="Note 18 32" xfId="38150"/>
    <cellStyle name="Note 18 33" xfId="38151"/>
    <cellStyle name="Note 18 34" xfId="38152"/>
    <cellStyle name="Note 18 35" xfId="38153"/>
    <cellStyle name="Note 18 36" xfId="38154"/>
    <cellStyle name="Note 18 37" xfId="38155"/>
    <cellStyle name="Note 18 38" xfId="38156"/>
    <cellStyle name="Note 18 39" xfId="38157"/>
    <cellStyle name="Note 18 4" xfId="38158"/>
    <cellStyle name="Note 18 40" xfId="38159"/>
    <cellStyle name="Note 18 41" xfId="38160"/>
    <cellStyle name="Note 18 42" xfId="38161"/>
    <cellStyle name="Note 18 43" xfId="38162"/>
    <cellStyle name="Note 18 44" xfId="38163"/>
    <cellStyle name="Note 18 45" xfId="38164"/>
    <cellStyle name="Note 18 46" xfId="38165"/>
    <cellStyle name="Note 18 47" xfId="38166"/>
    <cellStyle name="Note 18 48" xfId="38167"/>
    <cellStyle name="Note 18 49" xfId="38168"/>
    <cellStyle name="Note 18 5" xfId="38169"/>
    <cellStyle name="Note 18 50" xfId="38170"/>
    <cellStyle name="Note 18 51" xfId="38171"/>
    <cellStyle name="Note 18 52" xfId="38172"/>
    <cellStyle name="Note 18 53" xfId="38173"/>
    <cellStyle name="Note 18 54" xfId="38174"/>
    <cellStyle name="Note 18 55" xfId="38175"/>
    <cellStyle name="Note 18 56" xfId="38176"/>
    <cellStyle name="Note 18 57" xfId="38177"/>
    <cellStyle name="Note 18 58" xfId="38178"/>
    <cellStyle name="Note 18 59" xfId="38179"/>
    <cellStyle name="Note 18 6" xfId="38180"/>
    <cellStyle name="Note 18 60" xfId="38181"/>
    <cellStyle name="Note 18 61" xfId="38182"/>
    <cellStyle name="Note 18 62" xfId="38183"/>
    <cellStyle name="Note 18 63" xfId="38184"/>
    <cellStyle name="Note 18 64" xfId="38185"/>
    <cellStyle name="Note 18 65" xfId="38186"/>
    <cellStyle name="Note 18 66" xfId="38187"/>
    <cellStyle name="Note 18 67" xfId="38188"/>
    <cellStyle name="Note 18 68" xfId="38189"/>
    <cellStyle name="Note 18 69" xfId="38190"/>
    <cellStyle name="Note 18 7" xfId="38191"/>
    <cellStyle name="Note 18 70" xfId="38192"/>
    <cellStyle name="Note 18 71" xfId="38193"/>
    <cellStyle name="Note 18 72" xfId="38194"/>
    <cellStyle name="Note 18 73" xfId="38195"/>
    <cellStyle name="Note 18 74" xfId="38196"/>
    <cellStyle name="Note 18 75" xfId="38197"/>
    <cellStyle name="Note 18 76" xfId="38198"/>
    <cellStyle name="Note 18 77" xfId="38199"/>
    <cellStyle name="Note 18 78" xfId="38200"/>
    <cellStyle name="Note 18 79" xfId="38201"/>
    <cellStyle name="Note 18 8" xfId="38202"/>
    <cellStyle name="Note 18 80" xfId="38203"/>
    <cellStyle name="Note 18 81" xfId="38204"/>
    <cellStyle name="Note 18 82" xfId="38205"/>
    <cellStyle name="Note 18 83" xfId="38206"/>
    <cellStyle name="Note 18 84" xfId="38207"/>
    <cellStyle name="Note 18 85" xfId="38208"/>
    <cellStyle name="Note 18 86" xfId="38209"/>
    <cellStyle name="Note 18 87" xfId="38210"/>
    <cellStyle name="Note 18 88" xfId="38211"/>
    <cellStyle name="Note 18 89" xfId="38212"/>
    <cellStyle name="Note 18 9" xfId="38213"/>
    <cellStyle name="Note 18 90" xfId="38214"/>
    <cellStyle name="Note 18 91" xfId="38215"/>
    <cellStyle name="Note 18 92" xfId="38216"/>
    <cellStyle name="Note 18 93" xfId="38217"/>
    <cellStyle name="Note 18 94" xfId="38218"/>
    <cellStyle name="Note 18 95" xfId="38219"/>
    <cellStyle name="Note 18 96" xfId="38220"/>
    <cellStyle name="Note 18 97" xfId="38221"/>
    <cellStyle name="Note 18 98" xfId="38222"/>
    <cellStyle name="Note 18 99" xfId="38223"/>
    <cellStyle name="Note 19" xfId="38224"/>
    <cellStyle name="Note 19 10" xfId="38225"/>
    <cellStyle name="Note 19 100" xfId="38226"/>
    <cellStyle name="Note 19 101" xfId="38227"/>
    <cellStyle name="Note 19 102" xfId="38228"/>
    <cellStyle name="Note 19 103" xfId="38229"/>
    <cellStyle name="Note 19 104" xfId="38230"/>
    <cellStyle name="Note 19 105" xfId="38231"/>
    <cellStyle name="Note 19 106" xfId="38232"/>
    <cellStyle name="Note 19 107" xfId="38233"/>
    <cellStyle name="Note 19 108" xfId="38234"/>
    <cellStyle name="Note 19 109" xfId="38235"/>
    <cellStyle name="Note 19 11" xfId="38236"/>
    <cellStyle name="Note 19 110" xfId="38237"/>
    <cellStyle name="Note 19 111" xfId="38238"/>
    <cellStyle name="Note 19 112" xfId="38239"/>
    <cellStyle name="Note 19 113" xfId="38240"/>
    <cellStyle name="Note 19 114" xfId="38241"/>
    <cellStyle name="Note 19 115" xfId="38242"/>
    <cellStyle name="Note 19 12" xfId="38243"/>
    <cellStyle name="Note 19 13" xfId="38244"/>
    <cellStyle name="Note 19 14" xfId="38245"/>
    <cellStyle name="Note 19 15" xfId="38246"/>
    <cellStyle name="Note 19 16" xfId="38247"/>
    <cellStyle name="Note 19 17" xfId="38248"/>
    <cellStyle name="Note 19 18" xfId="38249"/>
    <cellStyle name="Note 19 19" xfId="38250"/>
    <cellStyle name="Note 19 2" xfId="38251"/>
    <cellStyle name="Note 19 20" xfId="38252"/>
    <cellStyle name="Note 19 21" xfId="38253"/>
    <cellStyle name="Note 19 22" xfId="38254"/>
    <cellStyle name="Note 19 23" xfId="38255"/>
    <cellStyle name="Note 19 24" xfId="38256"/>
    <cellStyle name="Note 19 25" xfId="38257"/>
    <cellStyle name="Note 19 26" xfId="38258"/>
    <cellStyle name="Note 19 27" xfId="38259"/>
    <cellStyle name="Note 19 28" xfId="38260"/>
    <cellStyle name="Note 19 29" xfId="38261"/>
    <cellStyle name="Note 19 3" xfId="38262"/>
    <cellStyle name="Note 19 30" xfId="38263"/>
    <cellStyle name="Note 19 31" xfId="38264"/>
    <cellStyle name="Note 19 32" xfId="38265"/>
    <cellStyle name="Note 19 33" xfId="38266"/>
    <cellStyle name="Note 19 34" xfId="38267"/>
    <cellStyle name="Note 19 35" xfId="38268"/>
    <cellStyle name="Note 19 36" xfId="38269"/>
    <cellStyle name="Note 19 37" xfId="38270"/>
    <cellStyle name="Note 19 38" xfId="38271"/>
    <cellStyle name="Note 19 39" xfId="38272"/>
    <cellStyle name="Note 19 4" xfId="38273"/>
    <cellStyle name="Note 19 40" xfId="38274"/>
    <cellStyle name="Note 19 41" xfId="38275"/>
    <cellStyle name="Note 19 42" xfId="38276"/>
    <cellStyle name="Note 19 43" xfId="38277"/>
    <cellStyle name="Note 19 44" xfId="38278"/>
    <cellStyle name="Note 19 45" xfId="38279"/>
    <cellStyle name="Note 19 46" xfId="38280"/>
    <cellStyle name="Note 19 47" xfId="38281"/>
    <cellStyle name="Note 19 48" xfId="38282"/>
    <cellStyle name="Note 19 49" xfId="38283"/>
    <cellStyle name="Note 19 5" xfId="38284"/>
    <cellStyle name="Note 19 50" xfId="38285"/>
    <cellStyle name="Note 19 51" xfId="38286"/>
    <cellStyle name="Note 19 52" xfId="38287"/>
    <cellStyle name="Note 19 53" xfId="38288"/>
    <cellStyle name="Note 19 54" xfId="38289"/>
    <cellStyle name="Note 19 55" xfId="38290"/>
    <cellStyle name="Note 19 56" xfId="38291"/>
    <cellStyle name="Note 19 57" xfId="38292"/>
    <cellStyle name="Note 19 58" xfId="38293"/>
    <cellStyle name="Note 19 59" xfId="38294"/>
    <cellStyle name="Note 19 6" xfId="38295"/>
    <cellStyle name="Note 19 60" xfId="38296"/>
    <cellStyle name="Note 19 61" xfId="38297"/>
    <cellStyle name="Note 19 62" xfId="38298"/>
    <cellStyle name="Note 19 63" xfId="38299"/>
    <cellStyle name="Note 19 64" xfId="38300"/>
    <cellStyle name="Note 19 65" xfId="38301"/>
    <cellStyle name="Note 19 66" xfId="38302"/>
    <cellStyle name="Note 19 67" xfId="38303"/>
    <cellStyle name="Note 19 68" xfId="38304"/>
    <cellStyle name="Note 19 69" xfId="38305"/>
    <cellStyle name="Note 19 7" xfId="38306"/>
    <cellStyle name="Note 19 70" xfId="38307"/>
    <cellStyle name="Note 19 71" xfId="38308"/>
    <cellStyle name="Note 19 72" xfId="38309"/>
    <cellStyle name="Note 19 73" xfId="38310"/>
    <cellStyle name="Note 19 74" xfId="38311"/>
    <cellStyle name="Note 19 75" xfId="38312"/>
    <cellStyle name="Note 19 76" xfId="38313"/>
    <cellStyle name="Note 19 77" xfId="38314"/>
    <cellStyle name="Note 19 78" xfId="38315"/>
    <cellStyle name="Note 19 79" xfId="38316"/>
    <cellStyle name="Note 19 8" xfId="38317"/>
    <cellStyle name="Note 19 80" xfId="38318"/>
    <cellStyle name="Note 19 81" xfId="38319"/>
    <cellStyle name="Note 19 82" xfId="38320"/>
    <cellStyle name="Note 19 83" xfId="38321"/>
    <cellStyle name="Note 19 84" xfId="38322"/>
    <cellStyle name="Note 19 85" xfId="38323"/>
    <cellStyle name="Note 19 86" xfId="38324"/>
    <cellStyle name="Note 19 87" xfId="38325"/>
    <cellStyle name="Note 19 88" xfId="38326"/>
    <cellStyle name="Note 19 89" xfId="38327"/>
    <cellStyle name="Note 19 9" xfId="38328"/>
    <cellStyle name="Note 19 90" xfId="38329"/>
    <cellStyle name="Note 19 91" xfId="38330"/>
    <cellStyle name="Note 19 92" xfId="38331"/>
    <cellStyle name="Note 19 93" xfId="38332"/>
    <cellStyle name="Note 19 94" xfId="38333"/>
    <cellStyle name="Note 19 95" xfId="38334"/>
    <cellStyle name="Note 19 96" xfId="38335"/>
    <cellStyle name="Note 19 97" xfId="38336"/>
    <cellStyle name="Note 19 98" xfId="38337"/>
    <cellStyle name="Note 19 99" xfId="38338"/>
    <cellStyle name="Note 2" xfId="313"/>
    <cellStyle name="Note 2 10" xfId="38339"/>
    <cellStyle name="Note 2 100" xfId="38340"/>
    <cellStyle name="Note 2 101" xfId="38341"/>
    <cellStyle name="Note 2 102" xfId="38342"/>
    <cellStyle name="Note 2 103" xfId="38343"/>
    <cellStyle name="Note 2 104" xfId="38344"/>
    <cellStyle name="Note 2 105" xfId="38345"/>
    <cellStyle name="Note 2 106" xfId="38346"/>
    <cellStyle name="Note 2 107" xfId="38347"/>
    <cellStyle name="Note 2 108" xfId="38348"/>
    <cellStyle name="Note 2 109" xfId="38349"/>
    <cellStyle name="Note 2 11" xfId="38350"/>
    <cellStyle name="Note 2 110" xfId="38351"/>
    <cellStyle name="Note 2 111" xfId="38352"/>
    <cellStyle name="Note 2 112" xfId="38353"/>
    <cellStyle name="Note 2 113" xfId="38354"/>
    <cellStyle name="Note 2 114" xfId="38355"/>
    <cellStyle name="Note 2 115" xfId="38356"/>
    <cellStyle name="Note 2 116" xfId="38357"/>
    <cellStyle name="Note 2 117" xfId="38358"/>
    <cellStyle name="Note 2 118" xfId="38359"/>
    <cellStyle name="Note 2 12" xfId="38360"/>
    <cellStyle name="Note 2 13" xfId="38361"/>
    <cellStyle name="Note 2 14" xfId="38362"/>
    <cellStyle name="Note 2 15" xfId="38363"/>
    <cellStyle name="Note 2 16" xfId="38364"/>
    <cellStyle name="Note 2 17" xfId="38365"/>
    <cellStyle name="Note 2 18" xfId="38366"/>
    <cellStyle name="Note 2 19" xfId="38367"/>
    <cellStyle name="Note 2 2" xfId="38368"/>
    <cellStyle name="Note 2 2 10" xfId="38369"/>
    <cellStyle name="Note 2 2 100" xfId="38370"/>
    <cellStyle name="Note 2 2 101" xfId="38371"/>
    <cellStyle name="Note 2 2 102" xfId="38372"/>
    <cellStyle name="Note 2 2 103" xfId="38373"/>
    <cellStyle name="Note 2 2 104" xfId="38374"/>
    <cellStyle name="Note 2 2 105" xfId="38375"/>
    <cellStyle name="Note 2 2 106" xfId="38376"/>
    <cellStyle name="Note 2 2 107" xfId="38377"/>
    <cellStyle name="Note 2 2 108" xfId="38378"/>
    <cellStyle name="Note 2 2 109" xfId="38379"/>
    <cellStyle name="Note 2 2 11" xfId="38380"/>
    <cellStyle name="Note 2 2 110" xfId="38381"/>
    <cellStyle name="Note 2 2 111" xfId="38382"/>
    <cellStyle name="Note 2 2 112" xfId="38383"/>
    <cellStyle name="Note 2 2 113" xfId="38384"/>
    <cellStyle name="Note 2 2 114" xfId="38385"/>
    <cellStyle name="Note 2 2 115" xfId="38386"/>
    <cellStyle name="Note 2 2 12" xfId="38387"/>
    <cellStyle name="Note 2 2 13" xfId="38388"/>
    <cellStyle name="Note 2 2 14" xfId="38389"/>
    <cellStyle name="Note 2 2 15" xfId="38390"/>
    <cellStyle name="Note 2 2 16" xfId="38391"/>
    <cellStyle name="Note 2 2 17" xfId="38392"/>
    <cellStyle name="Note 2 2 18" xfId="38393"/>
    <cellStyle name="Note 2 2 19" xfId="38394"/>
    <cellStyle name="Note 2 2 2" xfId="38395"/>
    <cellStyle name="Note 2 2 20" xfId="38396"/>
    <cellStyle name="Note 2 2 21" xfId="38397"/>
    <cellStyle name="Note 2 2 22" xfId="38398"/>
    <cellStyle name="Note 2 2 23" xfId="38399"/>
    <cellStyle name="Note 2 2 24" xfId="38400"/>
    <cellStyle name="Note 2 2 25" xfId="38401"/>
    <cellStyle name="Note 2 2 26" xfId="38402"/>
    <cellStyle name="Note 2 2 27" xfId="38403"/>
    <cellStyle name="Note 2 2 28" xfId="38404"/>
    <cellStyle name="Note 2 2 29" xfId="38405"/>
    <cellStyle name="Note 2 2 3" xfId="38406"/>
    <cellStyle name="Note 2 2 30" xfId="38407"/>
    <cellStyle name="Note 2 2 31" xfId="38408"/>
    <cellStyle name="Note 2 2 32" xfId="38409"/>
    <cellStyle name="Note 2 2 33" xfId="38410"/>
    <cellStyle name="Note 2 2 34" xfId="38411"/>
    <cellStyle name="Note 2 2 35" xfId="38412"/>
    <cellStyle name="Note 2 2 36" xfId="38413"/>
    <cellStyle name="Note 2 2 37" xfId="38414"/>
    <cellStyle name="Note 2 2 38" xfId="38415"/>
    <cellStyle name="Note 2 2 39" xfId="38416"/>
    <cellStyle name="Note 2 2 4" xfId="38417"/>
    <cellStyle name="Note 2 2 40" xfId="38418"/>
    <cellStyle name="Note 2 2 41" xfId="38419"/>
    <cellStyle name="Note 2 2 42" xfId="38420"/>
    <cellStyle name="Note 2 2 43" xfId="38421"/>
    <cellStyle name="Note 2 2 44" xfId="38422"/>
    <cellStyle name="Note 2 2 45" xfId="38423"/>
    <cellStyle name="Note 2 2 46" xfId="38424"/>
    <cellStyle name="Note 2 2 47" xfId="38425"/>
    <cellStyle name="Note 2 2 48" xfId="38426"/>
    <cellStyle name="Note 2 2 49" xfId="38427"/>
    <cellStyle name="Note 2 2 5" xfId="38428"/>
    <cellStyle name="Note 2 2 50" xfId="38429"/>
    <cellStyle name="Note 2 2 51" xfId="38430"/>
    <cellStyle name="Note 2 2 52" xfId="38431"/>
    <cellStyle name="Note 2 2 53" xfId="38432"/>
    <cellStyle name="Note 2 2 54" xfId="38433"/>
    <cellStyle name="Note 2 2 55" xfId="38434"/>
    <cellStyle name="Note 2 2 56" xfId="38435"/>
    <cellStyle name="Note 2 2 57" xfId="38436"/>
    <cellStyle name="Note 2 2 58" xfId="38437"/>
    <cellStyle name="Note 2 2 59" xfId="38438"/>
    <cellStyle name="Note 2 2 6" xfId="38439"/>
    <cellStyle name="Note 2 2 60" xfId="38440"/>
    <cellStyle name="Note 2 2 61" xfId="38441"/>
    <cellStyle name="Note 2 2 62" xfId="38442"/>
    <cellStyle name="Note 2 2 63" xfId="38443"/>
    <cellStyle name="Note 2 2 64" xfId="38444"/>
    <cellStyle name="Note 2 2 65" xfId="38445"/>
    <cellStyle name="Note 2 2 66" xfId="38446"/>
    <cellStyle name="Note 2 2 67" xfId="38447"/>
    <cellStyle name="Note 2 2 68" xfId="38448"/>
    <cellStyle name="Note 2 2 69" xfId="38449"/>
    <cellStyle name="Note 2 2 7" xfId="38450"/>
    <cellStyle name="Note 2 2 70" xfId="38451"/>
    <cellStyle name="Note 2 2 71" xfId="38452"/>
    <cellStyle name="Note 2 2 72" xfId="38453"/>
    <cellStyle name="Note 2 2 73" xfId="38454"/>
    <cellStyle name="Note 2 2 74" xfId="38455"/>
    <cellStyle name="Note 2 2 75" xfId="38456"/>
    <cellStyle name="Note 2 2 76" xfId="38457"/>
    <cellStyle name="Note 2 2 77" xfId="38458"/>
    <cellStyle name="Note 2 2 78" xfId="38459"/>
    <cellStyle name="Note 2 2 79" xfId="38460"/>
    <cellStyle name="Note 2 2 8" xfId="38461"/>
    <cellStyle name="Note 2 2 80" xfId="38462"/>
    <cellStyle name="Note 2 2 81" xfId="38463"/>
    <cellStyle name="Note 2 2 82" xfId="38464"/>
    <cellStyle name="Note 2 2 83" xfId="38465"/>
    <cellStyle name="Note 2 2 84" xfId="38466"/>
    <cellStyle name="Note 2 2 85" xfId="38467"/>
    <cellStyle name="Note 2 2 86" xfId="38468"/>
    <cellStyle name="Note 2 2 87" xfId="38469"/>
    <cellStyle name="Note 2 2 88" xfId="38470"/>
    <cellStyle name="Note 2 2 89" xfId="38471"/>
    <cellStyle name="Note 2 2 9" xfId="38472"/>
    <cellStyle name="Note 2 2 90" xfId="38473"/>
    <cellStyle name="Note 2 2 91" xfId="38474"/>
    <cellStyle name="Note 2 2 92" xfId="38475"/>
    <cellStyle name="Note 2 2 93" xfId="38476"/>
    <cellStyle name="Note 2 2 94" xfId="38477"/>
    <cellStyle name="Note 2 2 95" xfId="38478"/>
    <cellStyle name="Note 2 2 96" xfId="38479"/>
    <cellStyle name="Note 2 2 97" xfId="38480"/>
    <cellStyle name="Note 2 2 98" xfId="38481"/>
    <cellStyle name="Note 2 2 99" xfId="38482"/>
    <cellStyle name="Note 2 20" xfId="38483"/>
    <cellStyle name="Note 2 21" xfId="38484"/>
    <cellStyle name="Note 2 22" xfId="38485"/>
    <cellStyle name="Note 2 23" xfId="38486"/>
    <cellStyle name="Note 2 24" xfId="38487"/>
    <cellStyle name="Note 2 25" xfId="38488"/>
    <cellStyle name="Note 2 26" xfId="38489"/>
    <cellStyle name="Note 2 27" xfId="38490"/>
    <cellStyle name="Note 2 28" xfId="38491"/>
    <cellStyle name="Note 2 29" xfId="38492"/>
    <cellStyle name="Note 2 3" xfId="38493"/>
    <cellStyle name="Note 2 3 10" xfId="38494"/>
    <cellStyle name="Note 2 3 100" xfId="38495"/>
    <cellStyle name="Note 2 3 101" xfId="38496"/>
    <cellStyle name="Note 2 3 102" xfId="38497"/>
    <cellStyle name="Note 2 3 103" xfId="38498"/>
    <cellStyle name="Note 2 3 104" xfId="38499"/>
    <cellStyle name="Note 2 3 105" xfId="38500"/>
    <cellStyle name="Note 2 3 106" xfId="38501"/>
    <cellStyle name="Note 2 3 107" xfId="38502"/>
    <cellStyle name="Note 2 3 108" xfId="38503"/>
    <cellStyle name="Note 2 3 109" xfId="38504"/>
    <cellStyle name="Note 2 3 11" xfId="38505"/>
    <cellStyle name="Note 2 3 110" xfId="38506"/>
    <cellStyle name="Note 2 3 111" xfId="38507"/>
    <cellStyle name="Note 2 3 112" xfId="38508"/>
    <cellStyle name="Note 2 3 113" xfId="38509"/>
    <cellStyle name="Note 2 3 114" xfId="38510"/>
    <cellStyle name="Note 2 3 115" xfId="38511"/>
    <cellStyle name="Note 2 3 12" xfId="38512"/>
    <cellStyle name="Note 2 3 13" xfId="38513"/>
    <cellStyle name="Note 2 3 14" xfId="38514"/>
    <cellStyle name="Note 2 3 15" xfId="38515"/>
    <cellStyle name="Note 2 3 16" xfId="38516"/>
    <cellStyle name="Note 2 3 17" xfId="38517"/>
    <cellStyle name="Note 2 3 18" xfId="38518"/>
    <cellStyle name="Note 2 3 19" xfId="38519"/>
    <cellStyle name="Note 2 3 2" xfId="38520"/>
    <cellStyle name="Note 2 3 20" xfId="38521"/>
    <cellStyle name="Note 2 3 21" xfId="38522"/>
    <cellStyle name="Note 2 3 22" xfId="38523"/>
    <cellStyle name="Note 2 3 23" xfId="38524"/>
    <cellStyle name="Note 2 3 24" xfId="38525"/>
    <cellStyle name="Note 2 3 25" xfId="38526"/>
    <cellStyle name="Note 2 3 26" xfId="38527"/>
    <cellStyle name="Note 2 3 27" xfId="38528"/>
    <cellStyle name="Note 2 3 28" xfId="38529"/>
    <cellStyle name="Note 2 3 29" xfId="38530"/>
    <cellStyle name="Note 2 3 3" xfId="38531"/>
    <cellStyle name="Note 2 3 30" xfId="38532"/>
    <cellStyle name="Note 2 3 31" xfId="38533"/>
    <cellStyle name="Note 2 3 32" xfId="38534"/>
    <cellStyle name="Note 2 3 33" xfId="38535"/>
    <cellStyle name="Note 2 3 34" xfId="38536"/>
    <cellStyle name="Note 2 3 35" xfId="38537"/>
    <cellStyle name="Note 2 3 36" xfId="38538"/>
    <cellStyle name="Note 2 3 37" xfId="38539"/>
    <cellStyle name="Note 2 3 38" xfId="38540"/>
    <cellStyle name="Note 2 3 39" xfId="38541"/>
    <cellStyle name="Note 2 3 4" xfId="38542"/>
    <cellStyle name="Note 2 3 40" xfId="38543"/>
    <cellStyle name="Note 2 3 41" xfId="38544"/>
    <cellStyle name="Note 2 3 42" xfId="38545"/>
    <cellStyle name="Note 2 3 43" xfId="38546"/>
    <cellStyle name="Note 2 3 44" xfId="38547"/>
    <cellStyle name="Note 2 3 45" xfId="38548"/>
    <cellStyle name="Note 2 3 46" xfId="38549"/>
    <cellStyle name="Note 2 3 47" xfId="38550"/>
    <cellStyle name="Note 2 3 48" xfId="38551"/>
    <cellStyle name="Note 2 3 49" xfId="38552"/>
    <cellStyle name="Note 2 3 5" xfId="38553"/>
    <cellStyle name="Note 2 3 50" xfId="38554"/>
    <cellStyle name="Note 2 3 51" xfId="38555"/>
    <cellStyle name="Note 2 3 52" xfId="38556"/>
    <cellStyle name="Note 2 3 53" xfId="38557"/>
    <cellStyle name="Note 2 3 54" xfId="38558"/>
    <cellStyle name="Note 2 3 55" xfId="38559"/>
    <cellStyle name="Note 2 3 56" xfId="38560"/>
    <cellStyle name="Note 2 3 57" xfId="38561"/>
    <cellStyle name="Note 2 3 58" xfId="38562"/>
    <cellStyle name="Note 2 3 59" xfId="38563"/>
    <cellStyle name="Note 2 3 6" xfId="38564"/>
    <cellStyle name="Note 2 3 60" xfId="38565"/>
    <cellStyle name="Note 2 3 61" xfId="38566"/>
    <cellStyle name="Note 2 3 62" xfId="38567"/>
    <cellStyle name="Note 2 3 63" xfId="38568"/>
    <cellStyle name="Note 2 3 64" xfId="38569"/>
    <cellStyle name="Note 2 3 65" xfId="38570"/>
    <cellStyle name="Note 2 3 66" xfId="38571"/>
    <cellStyle name="Note 2 3 67" xfId="38572"/>
    <cellStyle name="Note 2 3 68" xfId="38573"/>
    <cellStyle name="Note 2 3 69" xfId="38574"/>
    <cellStyle name="Note 2 3 7" xfId="38575"/>
    <cellStyle name="Note 2 3 70" xfId="38576"/>
    <cellStyle name="Note 2 3 71" xfId="38577"/>
    <cellStyle name="Note 2 3 72" xfId="38578"/>
    <cellStyle name="Note 2 3 73" xfId="38579"/>
    <cellStyle name="Note 2 3 74" xfId="38580"/>
    <cellStyle name="Note 2 3 75" xfId="38581"/>
    <cellStyle name="Note 2 3 76" xfId="38582"/>
    <cellStyle name="Note 2 3 77" xfId="38583"/>
    <cellStyle name="Note 2 3 78" xfId="38584"/>
    <cellStyle name="Note 2 3 79" xfId="38585"/>
    <cellStyle name="Note 2 3 8" xfId="38586"/>
    <cellStyle name="Note 2 3 80" xfId="38587"/>
    <cellStyle name="Note 2 3 81" xfId="38588"/>
    <cellStyle name="Note 2 3 82" xfId="38589"/>
    <cellStyle name="Note 2 3 83" xfId="38590"/>
    <cellStyle name="Note 2 3 84" xfId="38591"/>
    <cellStyle name="Note 2 3 85" xfId="38592"/>
    <cellStyle name="Note 2 3 86" xfId="38593"/>
    <cellStyle name="Note 2 3 87" xfId="38594"/>
    <cellStyle name="Note 2 3 88" xfId="38595"/>
    <cellStyle name="Note 2 3 89" xfId="38596"/>
    <cellStyle name="Note 2 3 9" xfId="38597"/>
    <cellStyle name="Note 2 3 90" xfId="38598"/>
    <cellStyle name="Note 2 3 91" xfId="38599"/>
    <cellStyle name="Note 2 3 92" xfId="38600"/>
    <cellStyle name="Note 2 3 93" xfId="38601"/>
    <cellStyle name="Note 2 3 94" xfId="38602"/>
    <cellStyle name="Note 2 3 95" xfId="38603"/>
    <cellStyle name="Note 2 3 96" xfId="38604"/>
    <cellStyle name="Note 2 3 97" xfId="38605"/>
    <cellStyle name="Note 2 3 98" xfId="38606"/>
    <cellStyle name="Note 2 3 99" xfId="38607"/>
    <cellStyle name="Note 2 30" xfId="38608"/>
    <cellStyle name="Note 2 31" xfId="38609"/>
    <cellStyle name="Note 2 32" xfId="38610"/>
    <cellStyle name="Note 2 33" xfId="38611"/>
    <cellStyle name="Note 2 34" xfId="38612"/>
    <cellStyle name="Note 2 35" xfId="38613"/>
    <cellStyle name="Note 2 36" xfId="38614"/>
    <cellStyle name="Note 2 37" xfId="38615"/>
    <cellStyle name="Note 2 38" xfId="38616"/>
    <cellStyle name="Note 2 39" xfId="38617"/>
    <cellStyle name="Note 2 4" xfId="38618"/>
    <cellStyle name="Note 2 4 10" xfId="38619"/>
    <cellStyle name="Note 2 4 100" xfId="38620"/>
    <cellStyle name="Note 2 4 101" xfId="38621"/>
    <cellStyle name="Note 2 4 102" xfId="38622"/>
    <cellStyle name="Note 2 4 103" xfId="38623"/>
    <cellStyle name="Note 2 4 104" xfId="38624"/>
    <cellStyle name="Note 2 4 105" xfId="38625"/>
    <cellStyle name="Note 2 4 106" xfId="38626"/>
    <cellStyle name="Note 2 4 107" xfId="38627"/>
    <cellStyle name="Note 2 4 108" xfId="38628"/>
    <cellStyle name="Note 2 4 109" xfId="38629"/>
    <cellStyle name="Note 2 4 11" xfId="38630"/>
    <cellStyle name="Note 2 4 110" xfId="38631"/>
    <cellStyle name="Note 2 4 111" xfId="38632"/>
    <cellStyle name="Note 2 4 112" xfId="38633"/>
    <cellStyle name="Note 2 4 113" xfId="38634"/>
    <cellStyle name="Note 2 4 114" xfId="38635"/>
    <cellStyle name="Note 2 4 115" xfId="38636"/>
    <cellStyle name="Note 2 4 12" xfId="38637"/>
    <cellStyle name="Note 2 4 13" xfId="38638"/>
    <cellStyle name="Note 2 4 14" xfId="38639"/>
    <cellStyle name="Note 2 4 15" xfId="38640"/>
    <cellStyle name="Note 2 4 16" xfId="38641"/>
    <cellStyle name="Note 2 4 17" xfId="38642"/>
    <cellStyle name="Note 2 4 18" xfId="38643"/>
    <cellStyle name="Note 2 4 19" xfId="38644"/>
    <cellStyle name="Note 2 4 2" xfId="38645"/>
    <cellStyle name="Note 2 4 20" xfId="38646"/>
    <cellStyle name="Note 2 4 21" xfId="38647"/>
    <cellStyle name="Note 2 4 22" xfId="38648"/>
    <cellStyle name="Note 2 4 23" xfId="38649"/>
    <cellStyle name="Note 2 4 24" xfId="38650"/>
    <cellStyle name="Note 2 4 25" xfId="38651"/>
    <cellStyle name="Note 2 4 26" xfId="38652"/>
    <cellStyle name="Note 2 4 27" xfId="38653"/>
    <cellStyle name="Note 2 4 28" xfId="38654"/>
    <cellStyle name="Note 2 4 29" xfId="38655"/>
    <cellStyle name="Note 2 4 3" xfId="38656"/>
    <cellStyle name="Note 2 4 30" xfId="38657"/>
    <cellStyle name="Note 2 4 31" xfId="38658"/>
    <cellStyle name="Note 2 4 32" xfId="38659"/>
    <cellStyle name="Note 2 4 33" xfId="38660"/>
    <cellStyle name="Note 2 4 34" xfId="38661"/>
    <cellStyle name="Note 2 4 35" xfId="38662"/>
    <cellStyle name="Note 2 4 36" xfId="38663"/>
    <cellStyle name="Note 2 4 37" xfId="38664"/>
    <cellStyle name="Note 2 4 38" xfId="38665"/>
    <cellStyle name="Note 2 4 39" xfId="38666"/>
    <cellStyle name="Note 2 4 4" xfId="38667"/>
    <cellStyle name="Note 2 4 40" xfId="38668"/>
    <cellStyle name="Note 2 4 41" xfId="38669"/>
    <cellStyle name="Note 2 4 42" xfId="38670"/>
    <cellStyle name="Note 2 4 43" xfId="38671"/>
    <cellStyle name="Note 2 4 44" xfId="38672"/>
    <cellStyle name="Note 2 4 45" xfId="38673"/>
    <cellStyle name="Note 2 4 46" xfId="38674"/>
    <cellStyle name="Note 2 4 47" xfId="38675"/>
    <cellStyle name="Note 2 4 48" xfId="38676"/>
    <cellStyle name="Note 2 4 49" xfId="38677"/>
    <cellStyle name="Note 2 4 5" xfId="38678"/>
    <cellStyle name="Note 2 4 50" xfId="38679"/>
    <cellStyle name="Note 2 4 51" xfId="38680"/>
    <cellStyle name="Note 2 4 52" xfId="38681"/>
    <cellStyle name="Note 2 4 53" xfId="38682"/>
    <cellStyle name="Note 2 4 54" xfId="38683"/>
    <cellStyle name="Note 2 4 55" xfId="38684"/>
    <cellStyle name="Note 2 4 56" xfId="38685"/>
    <cellStyle name="Note 2 4 57" xfId="38686"/>
    <cellStyle name="Note 2 4 58" xfId="38687"/>
    <cellStyle name="Note 2 4 59" xfId="38688"/>
    <cellStyle name="Note 2 4 6" xfId="38689"/>
    <cellStyle name="Note 2 4 60" xfId="38690"/>
    <cellStyle name="Note 2 4 61" xfId="38691"/>
    <cellStyle name="Note 2 4 62" xfId="38692"/>
    <cellStyle name="Note 2 4 63" xfId="38693"/>
    <cellStyle name="Note 2 4 64" xfId="38694"/>
    <cellStyle name="Note 2 4 65" xfId="38695"/>
    <cellStyle name="Note 2 4 66" xfId="38696"/>
    <cellStyle name="Note 2 4 67" xfId="38697"/>
    <cellStyle name="Note 2 4 68" xfId="38698"/>
    <cellStyle name="Note 2 4 69" xfId="38699"/>
    <cellStyle name="Note 2 4 7" xfId="38700"/>
    <cellStyle name="Note 2 4 70" xfId="38701"/>
    <cellStyle name="Note 2 4 71" xfId="38702"/>
    <cellStyle name="Note 2 4 72" xfId="38703"/>
    <cellStyle name="Note 2 4 73" xfId="38704"/>
    <cellStyle name="Note 2 4 74" xfId="38705"/>
    <cellStyle name="Note 2 4 75" xfId="38706"/>
    <cellStyle name="Note 2 4 76" xfId="38707"/>
    <cellStyle name="Note 2 4 77" xfId="38708"/>
    <cellStyle name="Note 2 4 78" xfId="38709"/>
    <cellStyle name="Note 2 4 79" xfId="38710"/>
    <cellStyle name="Note 2 4 8" xfId="38711"/>
    <cellStyle name="Note 2 4 80" xfId="38712"/>
    <cellStyle name="Note 2 4 81" xfId="38713"/>
    <cellStyle name="Note 2 4 82" xfId="38714"/>
    <cellStyle name="Note 2 4 83" xfId="38715"/>
    <cellStyle name="Note 2 4 84" xfId="38716"/>
    <cellStyle name="Note 2 4 85" xfId="38717"/>
    <cellStyle name="Note 2 4 86" xfId="38718"/>
    <cellStyle name="Note 2 4 87" xfId="38719"/>
    <cellStyle name="Note 2 4 88" xfId="38720"/>
    <cellStyle name="Note 2 4 89" xfId="38721"/>
    <cellStyle name="Note 2 4 9" xfId="38722"/>
    <cellStyle name="Note 2 4 90" xfId="38723"/>
    <cellStyle name="Note 2 4 91" xfId="38724"/>
    <cellStyle name="Note 2 4 92" xfId="38725"/>
    <cellStyle name="Note 2 4 93" xfId="38726"/>
    <cellStyle name="Note 2 4 94" xfId="38727"/>
    <cellStyle name="Note 2 4 95" xfId="38728"/>
    <cellStyle name="Note 2 4 96" xfId="38729"/>
    <cellStyle name="Note 2 4 97" xfId="38730"/>
    <cellStyle name="Note 2 4 98" xfId="38731"/>
    <cellStyle name="Note 2 4 99" xfId="38732"/>
    <cellStyle name="Note 2 40" xfId="38733"/>
    <cellStyle name="Note 2 41" xfId="38734"/>
    <cellStyle name="Note 2 42" xfId="38735"/>
    <cellStyle name="Note 2 43" xfId="38736"/>
    <cellStyle name="Note 2 44" xfId="38737"/>
    <cellStyle name="Note 2 45" xfId="38738"/>
    <cellStyle name="Note 2 46" xfId="38739"/>
    <cellStyle name="Note 2 47" xfId="38740"/>
    <cellStyle name="Note 2 48" xfId="38741"/>
    <cellStyle name="Note 2 49" xfId="38742"/>
    <cellStyle name="Note 2 5" xfId="38743"/>
    <cellStyle name="Note 2 50" xfId="38744"/>
    <cellStyle name="Note 2 51" xfId="38745"/>
    <cellStyle name="Note 2 52" xfId="38746"/>
    <cellStyle name="Note 2 53" xfId="38747"/>
    <cellStyle name="Note 2 54" xfId="38748"/>
    <cellStyle name="Note 2 55" xfId="38749"/>
    <cellStyle name="Note 2 56" xfId="38750"/>
    <cellStyle name="Note 2 57" xfId="38751"/>
    <cellStyle name="Note 2 58" xfId="38752"/>
    <cellStyle name="Note 2 59" xfId="38753"/>
    <cellStyle name="Note 2 6" xfId="38754"/>
    <cellStyle name="Note 2 60" xfId="38755"/>
    <cellStyle name="Note 2 61" xfId="38756"/>
    <cellStyle name="Note 2 62" xfId="38757"/>
    <cellStyle name="Note 2 63" xfId="38758"/>
    <cellStyle name="Note 2 64" xfId="38759"/>
    <cellStyle name="Note 2 65" xfId="38760"/>
    <cellStyle name="Note 2 66" xfId="38761"/>
    <cellStyle name="Note 2 67" xfId="38762"/>
    <cellStyle name="Note 2 68" xfId="38763"/>
    <cellStyle name="Note 2 69" xfId="38764"/>
    <cellStyle name="Note 2 7" xfId="38765"/>
    <cellStyle name="Note 2 70" xfId="38766"/>
    <cellStyle name="Note 2 71" xfId="38767"/>
    <cellStyle name="Note 2 72" xfId="38768"/>
    <cellStyle name="Note 2 73" xfId="38769"/>
    <cellStyle name="Note 2 74" xfId="38770"/>
    <cellStyle name="Note 2 75" xfId="38771"/>
    <cellStyle name="Note 2 76" xfId="38772"/>
    <cellStyle name="Note 2 77" xfId="38773"/>
    <cellStyle name="Note 2 78" xfId="38774"/>
    <cellStyle name="Note 2 79" xfId="38775"/>
    <cellStyle name="Note 2 8" xfId="38776"/>
    <cellStyle name="Note 2 80" xfId="38777"/>
    <cellStyle name="Note 2 81" xfId="38778"/>
    <cellStyle name="Note 2 82" xfId="38779"/>
    <cellStyle name="Note 2 83" xfId="38780"/>
    <cellStyle name="Note 2 84" xfId="38781"/>
    <cellStyle name="Note 2 85" xfId="38782"/>
    <cellStyle name="Note 2 86" xfId="38783"/>
    <cellStyle name="Note 2 87" xfId="38784"/>
    <cellStyle name="Note 2 88" xfId="38785"/>
    <cellStyle name="Note 2 89" xfId="38786"/>
    <cellStyle name="Note 2 9" xfId="38787"/>
    <cellStyle name="Note 2 90" xfId="38788"/>
    <cellStyle name="Note 2 91" xfId="38789"/>
    <cellStyle name="Note 2 92" xfId="38790"/>
    <cellStyle name="Note 2 93" xfId="38791"/>
    <cellStyle name="Note 2 94" xfId="38792"/>
    <cellStyle name="Note 2 95" xfId="38793"/>
    <cellStyle name="Note 2 96" xfId="38794"/>
    <cellStyle name="Note 2 97" xfId="38795"/>
    <cellStyle name="Note 2 98" xfId="38796"/>
    <cellStyle name="Note 2 99" xfId="38797"/>
    <cellStyle name="Note 20" xfId="38798"/>
    <cellStyle name="Note 20 10" xfId="38799"/>
    <cellStyle name="Note 20 100" xfId="38800"/>
    <cellStyle name="Note 20 101" xfId="38801"/>
    <cellStyle name="Note 20 102" xfId="38802"/>
    <cellStyle name="Note 20 103" xfId="38803"/>
    <cellStyle name="Note 20 104" xfId="38804"/>
    <cellStyle name="Note 20 105" xfId="38805"/>
    <cellStyle name="Note 20 106" xfId="38806"/>
    <cellStyle name="Note 20 107" xfId="38807"/>
    <cellStyle name="Note 20 108" xfId="38808"/>
    <cellStyle name="Note 20 109" xfId="38809"/>
    <cellStyle name="Note 20 11" xfId="38810"/>
    <cellStyle name="Note 20 110" xfId="38811"/>
    <cellStyle name="Note 20 111" xfId="38812"/>
    <cellStyle name="Note 20 112" xfId="38813"/>
    <cellStyle name="Note 20 113" xfId="38814"/>
    <cellStyle name="Note 20 114" xfId="38815"/>
    <cellStyle name="Note 20 115" xfId="38816"/>
    <cellStyle name="Note 20 12" xfId="38817"/>
    <cellStyle name="Note 20 13" xfId="38818"/>
    <cellStyle name="Note 20 14" xfId="38819"/>
    <cellStyle name="Note 20 15" xfId="38820"/>
    <cellStyle name="Note 20 16" xfId="38821"/>
    <cellStyle name="Note 20 17" xfId="38822"/>
    <cellStyle name="Note 20 18" xfId="38823"/>
    <cellStyle name="Note 20 19" xfId="38824"/>
    <cellStyle name="Note 20 2" xfId="38825"/>
    <cellStyle name="Note 20 20" xfId="38826"/>
    <cellStyle name="Note 20 21" xfId="38827"/>
    <cellStyle name="Note 20 22" xfId="38828"/>
    <cellStyle name="Note 20 23" xfId="38829"/>
    <cellStyle name="Note 20 24" xfId="38830"/>
    <cellStyle name="Note 20 25" xfId="38831"/>
    <cellStyle name="Note 20 26" xfId="38832"/>
    <cellStyle name="Note 20 27" xfId="38833"/>
    <cellStyle name="Note 20 28" xfId="38834"/>
    <cellStyle name="Note 20 29" xfId="38835"/>
    <cellStyle name="Note 20 3" xfId="38836"/>
    <cellStyle name="Note 20 30" xfId="38837"/>
    <cellStyle name="Note 20 31" xfId="38838"/>
    <cellStyle name="Note 20 32" xfId="38839"/>
    <cellStyle name="Note 20 33" xfId="38840"/>
    <cellStyle name="Note 20 34" xfId="38841"/>
    <cellStyle name="Note 20 35" xfId="38842"/>
    <cellStyle name="Note 20 36" xfId="38843"/>
    <cellStyle name="Note 20 37" xfId="38844"/>
    <cellStyle name="Note 20 38" xfId="38845"/>
    <cellStyle name="Note 20 39" xfId="38846"/>
    <cellStyle name="Note 20 4" xfId="38847"/>
    <cellStyle name="Note 20 40" xfId="38848"/>
    <cellStyle name="Note 20 41" xfId="38849"/>
    <cellStyle name="Note 20 42" xfId="38850"/>
    <cellStyle name="Note 20 43" xfId="38851"/>
    <cellStyle name="Note 20 44" xfId="38852"/>
    <cellStyle name="Note 20 45" xfId="38853"/>
    <cellStyle name="Note 20 46" xfId="38854"/>
    <cellStyle name="Note 20 47" xfId="38855"/>
    <cellStyle name="Note 20 48" xfId="38856"/>
    <cellStyle name="Note 20 49" xfId="38857"/>
    <cellStyle name="Note 20 5" xfId="38858"/>
    <cellStyle name="Note 20 50" xfId="38859"/>
    <cellStyle name="Note 20 51" xfId="38860"/>
    <cellStyle name="Note 20 52" xfId="38861"/>
    <cellStyle name="Note 20 53" xfId="38862"/>
    <cellStyle name="Note 20 54" xfId="38863"/>
    <cellStyle name="Note 20 55" xfId="38864"/>
    <cellStyle name="Note 20 56" xfId="38865"/>
    <cellStyle name="Note 20 57" xfId="38866"/>
    <cellStyle name="Note 20 58" xfId="38867"/>
    <cellStyle name="Note 20 59" xfId="38868"/>
    <cellStyle name="Note 20 6" xfId="38869"/>
    <cellStyle name="Note 20 60" xfId="38870"/>
    <cellStyle name="Note 20 61" xfId="38871"/>
    <cellStyle name="Note 20 62" xfId="38872"/>
    <cellStyle name="Note 20 63" xfId="38873"/>
    <cellStyle name="Note 20 64" xfId="38874"/>
    <cellStyle name="Note 20 65" xfId="38875"/>
    <cellStyle name="Note 20 66" xfId="38876"/>
    <cellStyle name="Note 20 67" xfId="38877"/>
    <cellStyle name="Note 20 68" xfId="38878"/>
    <cellStyle name="Note 20 69" xfId="38879"/>
    <cellStyle name="Note 20 7" xfId="38880"/>
    <cellStyle name="Note 20 70" xfId="38881"/>
    <cellStyle name="Note 20 71" xfId="38882"/>
    <cellStyle name="Note 20 72" xfId="38883"/>
    <cellStyle name="Note 20 73" xfId="38884"/>
    <cellStyle name="Note 20 74" xfId="38885"/>
    <cellStyle name="Note 20 75" xfId="38886"/>
    <cellStyle name="Note 20 76" xfId="38887"/>
    <cellStyle name="Note 20 77" xfId="38888"/>
    <cellStyle name="Note 20 78" xfId="38889"/>
    <cellStyle name="Note 20 79" xfId="38890"/>
    <cellStyle name="Note 20 8" xfId="38891"/>
    <cellStyle name="Note 20 80" xfId="38892"/>
    <cellStyle name="Note 20 81" xfId="38893"/>
    <cellStyle name="Note 20 82" xfId="38894"/>
    <cellStyle name="Note 20 83" xfId="38895"/>
    <cellStyle name="Note 20 84" xfId="38896"/>
    <cellStyle name="Note 20 85" xfId="38897"/>
    <cellStyle name="Note 20 86" xfId="38898"/>
    <cellStyle name="Note 20 87" xfId="38899"/>
    <cellStyle name="Note 20 88" xfId="38900"/>
    <cellStyle name="Note 20 89" xfId="38901"/>
    <cellStyle name="Note 20 9" xfId="38902"/>
    <cellStyle name="Note 20 90" xfId="38903"/>
    <cellStyle name="Note 20 91" xfId="38904"/>
    <cellStyle name="Note 20 92" xfId="38905"/>
    <cellStyle name="Note 20 93" xfId="38906"/>
    <cellStyle name="Note 20 94" xfId="38907"/>
    <cellStyle name="Note 20 95" xfId="38908"/>
    <cellStyle name="Note 20 96" xfId="38909"/>
    <cellStyle name="Note 20 97" xfId="38910"/>
    <cellStyle name="Note 20 98" xfId="38911"/>
    <cellStyle name="Note 20 99" xfId="38912"/>
    <cellStyle name="Note 21" xfId="38913"/>
    <cellStyle name="Note 21 10" xfId="38914"/>
    <cellStyle name="Note 21 100" xfId="38915"/>
    <cellStyle name="Note 21 101" xfId="38916"/>
    <cellStyle name="Note 21 102" xfId="38917"/>
    <cellStyle name="Note 21 103" xfId="38918"/>
    <cellStyle name="Note 21 104" xfId="38919"/>
    <cellStyle name="Note 21 105" xfId="38920"/>
    <cellStyle name="Note 21 106" xfId="38921"/>
    <cellStyle name="Note 21 107" xfId="38922"/>
    <cellStyle name="Note 21 108" xfId="38923"/>
    <cellStyle name="Note 21 109" xfId="38924"/>
    <cellStyle name="Note 21 11" xfId="38925"/>
    <cellStyle name="Note 21 110" xfId="38926"/>
    <cellStyle name="Note 21 111" xfId="38927"/>
    <cellStyle name="Note 21 112" xfId="38928"/>
    <cellStyle name="Note 21 113" xfId="38929"/>
    <cellStyle name="Note 21 114" xfId="38930"/>
    <cellStyle name="Note 21 115" xfId="38931"/>
    <cellStyle name="Note 21 12" xfId="38932"/>
    <cellStyle name="Note 21 13" xfId="38933"/>
    <cellStyle name="Note 21 14" xfId="38934"/>
    <cellStyle name="Note 21 15" xfId="38935"/>
    <cellStyle name="Note 21 16" xfId="38936"/>
    <cellStyle name="Note 21 17" xfId="38937"/>
    <cellStyle name="Note 21 18" xfId="38938"/>
    <cellStyle name="Note 21 19" xfId="38939"/>
    <cellStyle name="Note 21 2" xfId="38940"/>
    <cellStyle name="Note 21 20" xfId="38941"/>
    <cellStyle name="Note 21 21" xfId="38942"/>
    <cellStyle name="Note 21 22" xfId="38943"/>
    <cellStyle name="Note 21 23" xfId="38944"/>
    <cellStyle name="Note 21 24" xfId="38945"/>
    <cellStyle name="Note 21 25" xfId="38946"/>
    <cellStyle name="Note 21 26" xfId="38947"/>
    <cellStyle name="Note 21 27" xfId="38948"/>
    <cellStyle name="Note 21 28" xfId="38949"/>
    <cellStyle name="Note 21 29" xfId="38950"/>
    <cellStyle name="Note 21 3" xfId="38951"/>
    <cellStyle name="Note 21 30" xfId="38952"/>
    <cellStyle name="Note 21 31" xfId="38953"/>
    <cellStyle name="Note 21 32" xfId="38954"/>
    <cellStyle name="Note 21 33" xfId="38955"/>
    <cellStyle name="Note 21 34" xfId="38956"/>
    <cellStyle name="Note 21 35" xfId="38957"/>
    <cellStyle name="Note 21 36" xfId="38958"/>
    <cellStyle name="Note 21 37" xfId="38959"/>
    <cellStyle name="Note 21 38" xfId="38960"/>
    <cellStyle name="Note 21 39" xfId="38961"/>
    <cellStyle name="Note 21 4" xfId="38962"/>
    <cellStyle name="Note 21 40" xfId="38963"/>
    <cellStyle name="Note 21 41" xfId="38964"/>
    <cellStyle name="Note 21 42" xfId="38965"/>
    <cellStyle name="Note 21 43" xfId="38966"/>
    <cellStyle name="Note 21 44" xfId="38967"/>
    <cellStyle name="Note 21 45" xfId="38968"/>
    <cellStyle name="Note 21 46" xfId="38969"/>
    <cellStyle name="Note 21 47" xfId="38970"/>
    <cellStyle name="Note 21 48" xfId="38971"/>
    <cellStyle name="Note 21 49" xfId="38972"/>
    <cellStyle name="Note 21 5" xfId="38973"/>
    <cellStyle name="Note 21 50" xfId="38974"/>
    <cellStyle name="Note 21 51" xfId="38975"/>
    <cellStyle name="Note 21 52" xfId="38976"/>
    <cellStyle name="Note 21 53" xfId="38977"/>
    <cellStyle name="Note 21 54" xfId="38978"/>
    <cellStyle name="Note 21 55" xfId="38979"/>
    <cellStyle name="Note 21 56" xfId="38980"/>
    <cellStyle name="Note 21 57" xfId="38981"/>
    <cellStyle name="Note 21 58" xfId="38982"/>
    <cellStyle name="Note 21 59" xfId="38983"/>
    <cellStyle name="Note 21 6" xfId="38984"/>
    <cellStyle name="Note 21 60" xfId="38985"/>
    <cellStyle name="Note 21 61" xfId="38986"/>
    <cellStyle name="Note 21 62" xfId="38987"/>
    <cellStyle name="Note 21 63" xfId="38988"/>
    <cellStyle name="Note 21 64" xfId="38989"/>
    <cellStyle name="Note 21 65" xfId="38990"/>
    <cellStyle name="Note 21 66" xfId="38991"/>
    <cellStyle name="Note 21 67" xfId="38992"/>
    <cellStyle name="Note 21 68" xfId="38993"/>
    <cellStyle name="Note 21 69" xfId="38994"/>
    <cellStyle name="Note 21 7" xfId="38995"/>
    <cellStyle name="Note 21 70" xfId="38996"/>
    <cellStyle name="Note 21 71" xfId="38997"/>
    <cellStyle name="Note 21 72" xfId="38998"/>
    <cellStyle name="Note 21 73" xfId="38999"/>
    <cellStyle name="Note 21 74" xfId="39000"/>
    <cellStyle name="Note 21 75" xfId="39001"/>
    <cellStyle name="Note 21 76" xfId="39002"/>
    <cellStyle name="Note 21 77" xfId="39003"/>
    <cellStyle name="Note 21 78" xfId="39004"/>
    <cellStyle name="Note 21 79" xfId="39005"/>
    <cellStyle name="Note 21 8" xfId="39006"/>
    <cellStyle name="Note 21 80" xfId="39007"/>
    <cellStyle name="Note 21 81" xfId="39008"/>
    <cellStyle name="Note 21 82" xfId="39009"/>
    <cellStyle name="Note 21 83" xfId="39010"/>
    <cellStyle name="Note 21 84" xfId="39011"/>
    <cellStyle name="Note 21 85" xfId="39012"/>
    <cellStyle name="Note 21 86" xfId="39013"/>
    <cellStyle name="Note 21 87" xfId="39014"/>
    <cellStyle name="Note 21 88" xfId="39015"/>
    <cellStyle name="Note 21 89" xfId="39016"/>
    <cellStyle name="Note 21 9" xfId="39017"/>
    <cellStyle name="Note 21 90" xfId="39018"/>
    <cellStyle name="Note 21 91" xfId="39019"/>
    <cellStyle name="Note 21 92" xfId="39020"/>
    <cellStyle name="Note 21 93" xfId="39021"/>
    <cellStyle name="Note 21 94" xfId="39022"/>
    <cellStyle name="Note 21 95" xfId="39023"/>
    <cellStyle name="Note 21 96" xfId="39024"/>
    <cellStyle name="Note 21 97" xfId="39025"/>
    <cellStyle name="Note 21 98" xfId="39026"/>
    <cellStyle name="Note 21 99" xfId="39027"/>
    <cellStyle name="Note 22" xfId="39028"/>
    <cellStyle name="Note 22 10" xfId="39029"/>
    <cellStyle name="Note 22 100" xfId="39030"/>
    <cellStyle name="Note 22 101" xfId="39031"/>
    <cellStyle name="Note 22 102" xfId="39032"/>
    <cellStyle name="Note 22 103" xfId="39033"/>
    <cellStyle name="Note 22 104" xfId="39034"/>
    <cellStyle name="Note 22 105" xfId="39035"/>
    <cellStyle name="Note 22 106" xfId="39036"/>
    <cellStyle name="Note 22 107" xfId="39037"/>
    <cellStyle name="Note 22 108" xfId="39038"/>
    <cellStyle name="Note 22 109" xfId="39039"/>
    <cellStyle name="Note 22 11" xfId="39040"/>
    <cellStyle name="Note 22 110" xfId="39041"/>
    <cellStyle name="Note 22 111" xfId="39042"/>
    <cellStyle name="Note 22 112" xfId="39043"/>
    <cellStyle name="Note 22 113" xfId="39044"/>
    <cellStyle name="Note 22 114" xfId="39045"/>
    <cellStyle name="Note 22 115" xfId="39046"/>
    <cellStyle name="Note 22 12" xfId="39047"/>
    <cellStyle name="Note 22 13" xfId="39048"/>
    <cellStyle name="Note 22 14" xfId="39049"/>
    <cellStyle name="Note 22 15" xfId="39050"/>
    <cellStyle name="Note 22 16" xfId="39051"/>
    <cellStyle name="Note 22 17" xfId="39052"/>
    <cellStyle name="Note 22 18" xfId="39053"/>
    <cellStyle name="Note 22 19" xfId="39054"/>
    <cellStyle name="Note 22 2" xfId="39055"/>
    <cellStyle name="Note 22 20" xfId="39056"/>
    <cellStyle name="Note 22 21" xfId="39057"/>
    <cellStyle name="Note 22 22" xfId="39058"/>
    <cellStyle name="Note 22 23" xfId="39059"/>
    <cellStyle name="Note 22 24" xfId="39060"/>
    <cellStyle name="Note 22 25" xfId="39061"/>
    <cellStyle name="Note 22 26" xfId="39062"/>
    <cellStyle name="Note 22 27" xfId="39063"/>
    <cellStyle name="Note 22 28" xfId="39064"/>
    <cellStyle name="Note 22 29" xfId="39065"/>
    <cellStyle name="Note 22 3" xfId="39066"/>
    <cellStyle name="Note 22 30" xfId="39067"/>
    <cellStyle name="Note 22 31" xfId="39068"/>
    <cellStyle name="Note 22 32" xfId="39069"/>
    <cellStyle name="Note 22 33" xfId="39070"/>
    <cellStyle name="Note 22 34" xfId="39071"/>
    <cellStyle name="Note 22 35" xfId="39072"/>
    <cellStyle name="Note 22 36" xfId="39073"/>
    <cellStyle name="Note 22 37" xfId="39074"/>
    <cellStyle name="Note 22 38" xfId="39075"/>
    <cellStyle name="Note 22 39" xfId="39076"/>
    <cellStyle name="Note 22 4" xfId="39077"/>
    <cellStyle name="Note 22 40" xfId="39078"/>
    <cellStyle name="Note 22 41" xfId="39079"/>
    <cellStyle name="Note 22 42" xfId="39080"/>
    <cellStyle name="Note 22 43" xfId="39081"/>
    <cellStyle name="Note 22 44" xfId="39082"/>
    <cellStyle name="Note 22 45" xfId="39083"/>
    <cellStyle name="Note 22 46" xfId="39084"/>
    <cellStyle name="Note 22 47" xfId="39085"/>
    <cellStyle name="Note 22 48" xfId="39086"/>
    <cellStyle name="Note 22 49" xfId="39087"/>
    <cellStyle name="Note 22 5" xfId="39088"/>
    <cellStyle name="Note 22 50" xfId="39089"/>
    <cellStyle name="Note 22 51" xfId="39090"/>
    <cellStyle name="Note 22 52" xfId="39091"/>
    <cellStyle name="Note 22 53" xfId="39092"/>
    <cellStyle name="Note 22 54" xfId="39093"/>
    <cellStyle name="Note 22 55" xfId="39094"/>
    <cellStyle name="Note 22 56" xfId="39095"/>
    <cellStyle name="Note 22 57" xfId="39096"/>
    <cellStyle name="Note 22 58" xfId="39097"/>
    <cellStyle name="Note 22 59" xfId="39098"/>
    <cellStyle name="Note 22 6" xfId="39099"/>
    <cellStyle name="Note 22 60" xfId="39100"/>
    <cellStyle name="Note 22 61" xfId="39101"/>
    <cellStyle name="Note 22 62" xfId="39102"/>
    <cellStyle name="Note 22 63" xfId="39103"/>
    <cellStyle name="Note 22 64" xfId="39104"/>
    <cellStyle name="Note 22 65" xfId="39105"/>
    <cellStyle name="Note 22 66" xfId="39106"/>
    <cellStyle name="Note 22 67" xfId="39107"/>
    <cellStyle name="Note 22 68" xfId="39108"/>
    <cellStyle name="Note 22 69" xfId="39109"/>
    <cellStyle name="Note 22 7" xfId="39110"/>
    <cellStyle name="Note 22 70" xfId="39111"/>
    <cellStyle name="Note 22 71" xfId="39112"/>
    <cellStyle name="Note 22 72" xfId="39113"/>
    <cellStyle name="Note 22 73" xfId="39114"/>
    <cellStyle name="Note 22 74" xfId="39115"/>
    <cellStyle name="Note 22 75" xfId="39116"/>
    <cellStyle name="Note 22 76" xfId="39117"/>
    <cellStyle name="Note 22 77" xfId="39118"/>
    <cellStyle name="Note 22 78" xfId="39119"/>
    <cellStyle name="Note 22 79" xfId="39120"/>
    <cellStyle name="Note 22 8" xfId="39121"/>
    <cellStyle name="Note 22 80" xfId="39122"/>
    <cellStyle name="Note 22 81" xfId="39123"/>
    <cellStyle name="Note 22 82" xfId="39124"/>
    <cellStyle name="Note 22 83" xfId="39125"/>
    <cellStyle name="Note 22 84" xfId="39126"/>
    <cellStyle name="Note 22 85" xfId="39127"/>
    <cellStyle name="Note 22 86" xfId="39128"/>
    <cellStyle name="Note 22 87" xfId="39129"/>
    <cellStyle name="Note 22 88" xfId="39130"/>
    <cellStyle name="Note 22 89" xfId="39131"/>
    <cellStyle name="Note 22 9" xfId="39132"/>
    <cellStyle name="Note 22 90" xfId="39133"/>
    <cellStyle name="Note 22 91" xfId="39134"/>
    <cellStyle name="Note 22 92" xfId="39135"/>
    <cellStyle name="Note 22 93" xfId="39136"/>
    <cellStyle name="Note 22 94" xfId="39137"/>
    <cellStyle name="Note 22 95" xfId="39138"/>
    <cellStyle name="Note 22 96" xfId="39139"/>
    <cellStyle name="Note 22 97" xfId="39140"/>
    <cellStyle name="Note 22 98" xfId="39141"/>
    <cellStyle name="Note 22 99" xfId="39142"/>
    <cellStyle name="Note 23" xfId="39143"/>
    <cellStyle name="Note 23 10" xfId="39144"/>
    <cellStyle name="Note 23 100" xfId="39145"/>
    <cellStyle name="Note 23 101" xfId="39146"/>
    <cellStyle name="Note 23 102" xfId="39147"/>
    <cellStyle name="Note 23 103" xfId="39148"/>
    <cellStyle name="Note 23 104" xfId="39149"/>
    <cellStyle name="Note 23 105" xfId="39150"/>
    <cellStyle name="Note 23 106" xfId="39151"/>
    <cellStyle name="Note 23 107" xfId="39152"/>
    <cellStyle name="Note 23 108" xfId="39153"/>
    <cellStyle name="Note 23 109" xfId="39154"/>
    <cellStyle name="Note 23 11" xfId="39155"/>
    <cellStyle name="Note 23 110" xfId="39156"/>
    <cellStyle name="Note 23 111" xfId="39157"/>
    <cellStyle name="Note 23 112" xfId="39158"/>
    <cellStyle name="Note 23 113" xfId="39159"/>
    <cellStyle name="Note 23 114" xfId="39160"/>
    <cellStyle name="Note 23 115" xfId="39161"/>
    <cellStyle name="Note 23 12" xfId="39162"/>
    <cellStyle name="Note 23 13" xfId="39163"/>
    <cellStyle name="Note 23 14" xfId="39164"/>
    <cellStyle name="Note 23 15" xfId="39165"/>
    <cellStyle name="Note 23 16" xfId="39166"/>
    <cellStyle name="Note 23 17" xfId="39167"/>
    <cellStyle name="Note 23 18" xfId="39168"/>
    <cellStyle name="Note 23 19" xfId="39169"/>
    <cellStyle name="Note 23 2" xfId="39170"/>
    <cellStyle name="Note 23 20" xfId="39171"/>
    <cellStyle name="Note 23 21" xfId="39172"/>
    <cellStyle name="Note 23 22" xfId="39173"/>
    <cellStyle name="Note 23 23" xfId="39174"/>
    <cellStyle name="Note 23 24" xfId="39175"/>
    <cellStyle name="Note 23 25" xfId="39176"/>
    <cellStyle name="Note 23 26" xfId="39177"/>
    <cellStyle name="Note 23 27" xfId="39178"/>
    <cellStyle name="Note 23 28" xfId="39179"/>
    <cellStyle name="Note 23 29" xfId="39180"/>
    <cellStyle name="Note 23 3" xfId="39181"/>
    <cellStyle name="Note 23 30" xfId="39182"/>
    <cellStyle name="Note 23 31" xfId="39183"/>
    <cellStyle name="Note 23 32" xfId="39184"/>
    <cellStyle name="Note 23 33" xfId="39185"/>
    <cellStyle name="Note 23 34" xfId="39186"/>
    <cellStyle name="Note 23 35" xfId="39187"/>
    <cellStyle name="Note 23 36" xfId="39188"/>
    <cellStyle name="Note 23 37" xfId="39189"/>
    <cellStyle name="Note 23 38" xfId="39190"/>
    <cellStyle name="Note 23 39" xfId="39191"/>
    <cellStyle name="Note 23 4" xfId="39192"/>
    <cellStyle name="Note 23 40" xfId="39193"/>
    <cellStyle name="Note 23 41" xfId="39194"/>
    <cellStyle name="Note 23 42" xfId="39195"/>
    <cellStyle name="Note 23 43" xfId="39196"/>
    <cellStyle name="Note 23 44" xfId="39197"/>
    <cellStyle name="Note 23 45" xfId="39198"/>
    <cellStyle name="Note 23 46" xfId="39199"/>
    <cellStyle name="Note 23 47" xfId="39200"/>
    <cellStyle name="Note 23 48" xfId="39201"/>
    <cellStyle name="Note 23 49" xfId="39202"/>
    <cellStyle name="Note 23 5" xfId="39203"/>
    <cellStyle name="Note 23 50" xfId="39204"/>
    <cellStyle name="Note 23 51" xfId="39205"/>
    <cellStyle name="Note 23 52" xfId="39206"/>
    <cellStyle name="Note 23 53" xfId="39207"/>
    <cellStyle name="Note 23 54" xfId="39208"/>
    <cellStyle name="Note 23 55" xfId="39209"/>
    <cellStyle name="Note 23 56" xfId="39210"/>
    <cellStyle name="Note 23 57" xfId="39211"/>
    <cellStyle name="Note 23 58" xfId="39212"/>
    <cellStyle name="Note 23 59" xfId="39213"/>
    <cellStyle name="Note 23 6" xfId="39214"/>
    <cellStyle name="Note 23 60" xfId="39215"/>
    <cellStyle name="Note 23 61" xfId="39216"/>
    <cellStyle name="Note 23 62" xfId="39217"/>
    <cellStyle name="Note 23 63" xfId="39218"/>
    <cellStyle name="Note 23 64" xfId="39219"/>
    <cellStyle name="Note 23 65" xfId="39220"/>
    <cellStyle name="Note 23 66" xfId="39221"/>
    <cellStyle name="Note 23 67" xfId="39222"/>
    <cellStyle name="Note 23 68" xfId="39223"/>
    <cellStyle name="Note 23 69" xfId="39224"/>
    <cellStyle name="Note 23 7" xfId="39225"/>
    <cellStyle name="Note 23 70" xfId="39226"/>
    <cellStyle name="Note 23 71" xfId="39227"/>
    <cellStyle name="Note 23 72" xfId="39228"/>
    <cellStyle name="Note 23 73" xfId="39229"/>
    <cellStyle name="Note 23 74" xfId="39230"/>
    <cellStyle name="Note 23 75" xfId="39231"/>
    <cellStyle name="Note 23 76" xfId="39232"/>
    <cellStyle name="Note 23 77" xfId="39233"/>
    <cellStyle name="Note 23 78" xfId="39234"/>
    <cellStyle name="Note 23 79" xfId="39235"/>
    <cellStyle name="Note 23 8" xfId="39236"/>
    <cellStyle name="Note 23 80" xfId="39237"/>
    <cellStyle name="Note 23 81" xfId="39238"/>
    <cellStyle name="Note 23 82" xfId="39239"/>
    <cellStyle name="Note 23 83" xfId="39240"/>
    <cellStyle name="Note 23 84" xfId="39241"/>
    <cellStyle name="Note 23 85" xfId="39242"/>
    <cellStyle name="Note 23 86" xfId="39243"/>
    <cellStyle name="Note 23 87" xfId="39244"/>
    <cellStyle name="Note 23 88" xfId="39245"/>
    <cellStyle name="Note 23 89" xfId="39246"/>
    <cellStyle name="Note 23 9" xfId="39247"/>
    <cellStyle name="Note 23 90" xfId="39248"/>
    <cellStyle name="Note 23 91" xfId="39249"/>
    <cellStyle name="Note 23 92" xfId="39250"/>
    <cellStyle name="Note 23 93" xfId="39251"/>
    <cellStyle name="Note 23 94" xfId="39252"/>
    <cellStyle name="Note 23 95" xfId="39253"/>
    <cellStyle name="Note 23 96" xfId="39254"/>
    <cellStyle name="Note 23 97" xfId="39255"/>
    <cellStyle name="Note 23 98" xfId="39256"/>
    <cellStyle name="Note 23 99" xfId="39257"/>
    <cellStyle name="Note 24" xfId="39258"/>
    <cellStyle name="Note 25" xfId="39259"/>
    <cellStyle name="Note 26" xfId="39260"/>
    <cellStyle name="Note 27" xfId="39261"/>
    <cellStyle name="Note 28" xfId="39262"/>
    <cellStyle name="Note 29" xfId="39263"/>
    <cellStyle name="Note 3" xfId="314"/>
    <cellStyle name="Note 3 10" xfId="39264"/>
    <cellStyle name="Note 3 100" xfId="39265"/>
    <cellStyle name="Note 3 101" xfId="39266"/>
    <cellStyle name="Note 3 102" xfId="39267"/>
    <cellStyle name="Note 3 103" xfId="39268"/>
    <cellStyle name="Note 3 104" xfId="39269"/>
    <cellStyle name="Note 3 105" xfId="39270"/>
    <cellStyle name="Note 3 106" xfId="39271"/>
    <cellStyle name="Note 3 107" xfId="39272"/>
    <cellStyle name="Note 3 108" xfId="39273"/>
    <cellStyle name="Note 3 109" xfId="39274"/>
    <cellStyle name="Note 3 11" xfId="39275"/>
    <cellStyle name="Note 3 110" xfId="39276"/>
    <cellStyle name="Note 3 111" xfId="39277"/>
    <cellStyle name="Note 3 112" xfId="39278"/>
    <cellStyle name="Note 3 113" xfId="39279"/>
    <cellStyle name="Note 3 114" xfId="39280"/>
    <cellStyle name="Note 3 115" xfId="39281"/>
    <cellStyle name="Note 3 12" xfId="39282"/>
    <cellStyle name="Note 3 13" xfId="39283"/>
    <cellStyle name="Note 3 14" xfId="39284"/>
    <cellStyle name="Note 3 15" xfId="39285"/>
    <cellStyle name="Note 3 16" xfId="39286"/>
    <cellStyle name="Note 3 17" xfId="39287"/>
    <cellStyle name="Note 3 18" xfId="39288"/>
    <cellStyle name="Note 3 19" xfId="39289"/>
    <cellStyle name="Note 3 2" xfId="39290"/>
    <cellStyle name="Note 3 20" xfId="39291"/>
    <cellStyle name="Note 3 21" xfId="39292"/>
    <cellStyle name="Note 3 22" xfId="39293"/>
    <cellStyle name="Note 3 23" xfId="39294"/>
    <cellStyle name="Note 3 24" xfId="39295"/>
    <cellStyle name="Note 3 25" xfId="39296"/>
    <cellStyle name="Note 3 26" xfId="39297"/>
    <cellStyle name="Note 3 27" xfId="39298"/>
    <cellStyle name="Note 3 28" xfId="39299"/>
    <cellStyle name="Note 3 29" xfId="39300"/>
    <cellStyle name="Note 3 3" xfId="39301"/>
    <cellStyle name="Note 3 30" xfId="39302"/>
    <cellStyle name="Note 3 31" xfId="39303"/>
    <cellStyle name="Note 3 32" xfId="39304"/>
    <cellStyle name="Note 3 33" xfId="39305"/>
    <cellStyle name="Note 3 34" xfId="39306"/>
    <cellStyle name="Note 3 35" xfId="39307"/>
    <cellStyle name="Note 3 36" xfId="39308"/>
    <cellStyle name="Note 3 37" xfId="39309"/>
    <cellStyle name="Note 3 38" xfId="39310"/>
    <cellStyle name="Note 3 39" xfId="39311"/>
    <cellStyle name="Note 3 4" xfId="39312"/>
    <cellStyle name="Note 3 40" xfId="39313"/>
    <cellStyle name="Note 3 41" xfId="39314"/>
    <cellStyle name="Note 3 42" xfId="39315"/>
    <cellStyle name="Note 3 43" xfId="39316"/>
    <cellStyle name="Note 3 44" xfId="39317"/>
    <cellStyle name="Note 3 45" xfId="39318"/>
    <cellStyle name="Note 3 46" xfId="39319"/>
    <cellStyle name="Note 3 47" xfId="39320"/>
    <cellStyle name="Note 3 48" xfId="39321"/>
    <cellStyle name="Note 3 49" xfId="39322"/>
    <cellStyle name="Note 3 5" xfId="39323"/>
    <cellStyle name="Note 3 50" xfId="39324"/>
    <cellStyle name="Note 3 51" xfId="39325"/>
    <cellStyle name="Note 3 52" xfId="39326"/>
    <cellStyle name="Note 3 53" xfId="39327"/>
    <cellStyle name="Note 3 54" xfId="39328"/>
    <cellStyle name="Note 3 55" xfId="39329"/>
    <cellStyle name="Note 3 56" xfId="39330"/>
    <cellStyle name="Note 3 57" xfId="39331"/>
    <cellStyle name="Note 3 58" xfId="39332"/>
    <cellStyle name="Note 3 59" xfId="39333"/>
    <cellStyle name="Note 3 6" xfId="39334"/>
    <cellStyle name="Note 3 60" xfId="39335"/>
    <cellStyle name="Note 3 61" xfId="39336"/>
    <cellStyle name="Note 3 62" xfId="39337"/>
    <cellStyle name="Note 3 63" xfId="39338"/>
    <cellStyle name="Note 3 64" xfId="39339"/>
    <cellStyle name="Note 3 65" xfId="39340"/>
    <cellStyle name="Note 3 66" xfId="39341"/>
    <cellStyle name="Note 3 67" xfId="39342"/>
    <cellStyle name="Note 3 68" xfId="39343"/>
    <cellStyle name="Note 3 69" xfId="39344"/>
    <cellStyle name="Note 3 7" xfId="39345"/>
    <cellStyle name="Note 3 70" xfId="39346"/>
    <cellStyle name="Note 3 71" xfId="39347"/>
    <cellStyle name="Note 3 72" xfId="39348"/>
    <cellStyle name="Note 3 73" xfId="39349"/>
    <cellStyle name="Note 3 74" xfId="39350"/>
    <cellStyle name="Note 3 75" xfId="39351"/>
    <cellStyle name="Note 3 76" xfId="39352"/>
    <cellStyle name="Note 3 77" xfId="39353"/>
    <cellStyle name="Note 3 78" xfId="39354"/>
    <cellStyle name="Note 3 79" xfId="39355"/>
    <cellStyle name="Note 3 8" xfId="39356"/>
    <cellStyle name="Note 3 80" xfId="39357"/>
    <cellStyle name="Note 3 81" xfId="39358"/>
    <cellStyle name="Note 3 82" xfId="39359"/>
    <cellStyle name="Note 3 83" xfId="39360"/>
    <cellStyle name="Note 3 84" xfId="39361"/>
    <cellStyle name="Note 3 85" xfId="39362"/>
    <cellStyle name="Note 3 86" xfId="39363"/>
    <cellStyle name="Note 3 87" xfId="39364"/>
    <cellStyle name="Note 3 88" xfId="39365"/>
    <cellStyle name="Note 3 89" xfId="39366"/>
    <cellStyle name="Note 3 9" xfId="39367"/>
    <cellStyle name="Note 3 90" xfId="39368"/>
    <cellStyle name="Note 3 91" xfId="39369"/>
    <cellStyle name="Note 3 92" xfId="39370"/>
    <cellStyle name="Note 3 93" xfId="39371"/>
    <cellStyle name="Note 3 94" xfId="39372"/>
    <cellStyle name="Note 3 95" xfId="39373"/>
    <cellStyle name="Note 3 96" xfId="39374"/>
    <cellStyle name="Note 3 97" xfId="39375"/>
    <cellStyle name="Note 3 98" xfId="39376"/>
    <cellStyle name="Note 3 99" xfId="39377"/>
    <cellStyle name="Note 30" xfId="39378"/>
    <cellStyle name="Note 31" xfId="39379"/>
    <cellStyle name="Note 32" xfId="39380"/>
    <cellStyle name="Note 33" xfId="39381"/>
    <cellStyle name="Note 34" xfId="39382"/>
    <cellStyle name="Note 35" xfId="39383"/>
    <cellStyle name="Note 36" xfId="39384"/>
    <cellStyle name="Note 37" xfId="39385"/>
    <cellStyle name="Note 38" xfId="39386"/>
    <cellStyle name="Note 39" xfId="39387"/>
    <cellStyle name="Note 4" xfId="315"/>
    <cellStyle name="Note 4 10" xfId="39388"/>
    <cellStyle name="Note 4 100" xfId="39389"/>
    <cellStyle name="Note 4 101" xfId="39390"/>
    <cellStyle name="Note 4 102" xfId="39391"/>
    <cellStyle name="Note 4 103" xfId="39392"/>
    <cellStyle name="Note 4 104" xfId="39393"/>
    <cellStyle name="Note 4 105" xfId="39394"/>
    <cellStyle name="Note 4 106" xfId="39395"/>
    <cellStyle name="Note 4 107" xfId="39396"/>
    <cellStyle name="Note 4 108" xfId="39397"/>
    <cellStyle name="Note 4 109" xfId="39398"/>
    <cellStyle name="Note 4 11" xfId="39399"/>
    <cellStyle name="Note 4 110" xfId="39400"/>
    <cellStyle name="Note 4 111" xfId="39401"/>
    <cellStyle name="Note 4 112" xfId="39402"/>
    <cellStyle name="Note 4 113" xfId="39403"/>
    <cellStyle name="Note 4 114" xfId="39404"/>
    <cellStyle name="Note 4 115" xfId="39405"/>
    <cellStyle name="Note 4 12" xfId="39406"/>
    <cellStyle name="Note 4 13" xfId="39407"/>
    <cellStyle name="Note 4 14" xfId="39408"/>
    <cellStyle name="Note 4 15" xfId="39409"/>
    <cellStyle name="Note 4 16" xfId="39410"/>
    <cellStyle name="Note 4 17" xfId="39411"/>
    <cellStyle name="Note 4 18" xfId="39412"/>
    <cellStyle name="Note 4 19" xfId="39413"/>
    <cellStyle name="Note 4 2" xfId="39414"/>
    <cellStyle name="Note 4 20" xfId="39415"/>
    <cellStyle name="Note 4 21" xfId="39416"/>
    <cellStyle name="Note 4 22" xfId="39417"/>
    <cellStyle name="Note 4 23" xfId="39418"/>
    <cellStyle name="Note 4 24" xfId="39419"/>
    <cellStyle name="Note 4 25" xfId="39420"/>
    <cellStyle name="Note 4 26" xfId="39421"/>
    <cellStyle name="Note 4 27" xfId="39422"/>
    <cellStyle name="Note 4 28" xfId="39423"/>
    <cellStyle name="Note 4 29" xfId="39424"/>
    <cellStyle name="Note 4 3" xfId="39425"/>
    <cellStyle name="Note 4 30" xfId="39426"/>
    <cellStyle name="Note 4 31" xfId="39427"/>
    <cellStyle name="Note 4 32" xfId="39428"/>
    <cellStyle name="Note 4 33" xfId="39429"/>
    <cellStyle name="Note 4 34" xfId="39430"/>
    <cellStyle name="Note 4 35" xfId="39431"/>
    <cellStyle name="Note 4 36" xfId="39432"/>
    <cellStyle name="Note 4 37" xfId="39433"/>
    <cellStyle name="Note 4 38" xfId="39434"/>
    <cellStyle name="Note 4 39" xfId="39435"/>
    <cellStyle name="Note 4 4" xfId="39436"/>
    <cellStyle name="Note 4 40" xfId="39437"/>
    <cellStyle name="Note 4 41" xfId="39438"/>
    <cellStyle name="Note 4 42" xfId="39439"/>
    <cellStyle name="Note 4 43" xfId="39440"/>
    <cellStyle name="Note 4 44" xfId="39441"/>
    <cellStyle name="Note 4 45" xfId="39442"/>
    <cellStyle name="Note 4 46" xfId="39443"/>
    <cellStyle name="Note 4 47" xfId="39444"/>
    <cellStyle name="Note 4 48" xfId="39445"/>
    <cellStyle name="Note 4 49" xfId="39446"/>
    <cellStyle name="Note 4 5" xfId="39447"/>
    <cellStyle name="Note 4 50" xfId="39448"/>
    <cellStyle name="Note 4 51" xfId="39449"/>
    <cellStyle name="Note 4 52" xfId="39450"/>
    <cellStyle name="Note 4 53" xfId="39451"/>
    <cellStyle name="Note 4 54" xfId="39452"/>
    <cellStyle name="Note 4 55" xfId="39453"/>
    <cellStyle name="Note 4 56" xfId="39454"/>
    <cellStyle name="Note 4 57" xfId="39455"/>
    <cellStyle name="Note 4 58" xfId="39456"/>
    <cellStyle name="Note 4 59" xfId="39457"/>
    <cellStyle name="Note 4 6" xfId="39458"/>
    <cellStyle name="Note 4 60" xfId="39459"/>
    <cellStyle name="Note 4 61" xfId="39460"/>
    <cellStyle name="Note 4 62" xfId="39461"/>
    <cellStyle name="Note 4 63" xfId="39462"/>
    <cellStyle name="Note 4 64" xfId="39463"/>
    <cellStyle name="Note 4 65" xfId="39464"/>
    <cellStyle name="Note 4 66" xfId="39465"/>
    <cellStyle name="Note 4 67" xfId="39466"/>
    <cellStyle name="Note 4 68" xfId="39467"/>
    <cellStyle name="Note 4 69" xfId="39468"/>
    <cellStyle name="Note 4 7" xfId="39469"/>
    <cellStyle name="Note 4 70" xfId="39470"/>
    <cellStyle name="Note 4 71" xfId="39471"/>
    <cellStyle name="Note 4 72" xfId="39472"/>
    <cellStyle name="Note 4 73" xfId="39473"/>
    <cellStyle name="Note 4 74" xfId="39474"/>
    <cellStyle name="Note 4 75" xfId="39475"/>
    <cellStyle name="Note 4 76" xfId="39476"/>
    <cellStyle name="Note 4 77" xfId="39477"/>
    <cellStyle name="Note 4 78" xfId="39478"/>
    <cellStyle name="Note 4 79" xfId="39479"/>
    <cellStyle name="Note 4 8" xfId="39480"/>
    <cellStyle name="Note 4 80" xfId="39481"/>
    <cellStyle name="Note 4 81" xfId="39482"/>
    <cellStyle name="Note 4 82" xfId="39483"/>
    <cellStyle name="Note 4 83" xfId="39484"/>
    <cellStyle name="Note 4 84" xfId="39485"/>
    <cellStyle name="Note 4 85" xfId="39486"/>
    <cellStyle name="Note 4 86" xfId="39487"/>
    <cellStyle name="Note 4 87" xfId="39488"/>
    <cellStyle name="Note 4 88" xfId="39489"/>
    <cellStyle name="Note 4 89" xfId="39490"/>
    <cellStyle name="Note 4 9" xfId="39491"/>
    <cellStyle name="Note 4 90" xfId="39492"/>
    <cellStyle name="Note 4 91" xfId="39493"/>
    <cellStyle name="Note 4 92" xfId="39494"/>
    <cellStyle name="Note 4 93" xfId="39495"/>
    <cellStyle name="Note 4 94" xfId="39496"/>
    <cellStyle name="Note 4 95" xfId="39497"/>
    <cellStyle name="Note 4 96" xfId="39498"/>
    <cellStyle name="Note 4 97" xfId="39499"/>
    <cellStyle name="Note 4 98" xfId="39500"/>
    <cellStyle name="Note 4 99" xfId="39501"/>
    <cellStyle name="Note 40" xfId="39502"/>
    <cellStyle name="Note 41" xfId="39503"/>
    <cellStyle name="Note 42" xfId="39504"/>
    <cellStyle name="Note 43" xfId="39505"/>
    <cellStyle name="Note 44" xfId="39506"/>
    <cellStyle name="Note 45" xfId="39507"/>
    <cellStyle name="Note 46" xfId="39508"/>
    <cellStyle name="Note 47" xfId="39509"/>
    <cellStyle name="Note 48" xfId="39510"/>
    <cellStyle name="Note 49" xfId="39511"/>
    <cellStyle name="Note 5" xfId="316"/>
    <cellStyle name="Note 5 10" xfId="39512"/>
    <cellStyle name="Note 5 100" xfId="39513"/>
    <cellStyle name="Note 5 101" xfId="39514"/>
    <cellStyle name="Note 5 102" xfId="39515"/>
    <cellStyle name="Note 5 103" xfId="39516"/>
    <cellStyle name="Note 5 104" xfId="39517"/>
    <cellStyle name="Note 5 105" xfId="39518"/>
    <cellStyle name="Note 5 106" xfId="39519"/>
    <cellStyle name="Note 5 107" xfId="39520"/>
    <cellStyle name="Note 5 108" xfId="39521"/>
    <cellStyle name="Note 5 109" xfId="39522"/>
    <cellStyle name="Note 5 11" xfId="39523"/>
    <cellStyle name="Note 5 110" xfId="39524"/>
    <cellStyle name="Note 5 111" xfId="39525"/>
    <cellStyle name="Note 5 112" xfId="39526"/>
    <cellStyle name="Note 5 113" xfId="39527"/>
    <cellStyle name="Note 5 114" xfId="39528"/>
    <cellStyle name="Note 5 115" xfId="39529"/>
    <cellStyle name="Note 5 12" xfId="39530"/>
    <cellStyle name="Note 5 13" xfId="39531"/>
    <cellStyle name="Note 5 14" xfId="39532"/>
    <cellStyle name="Note 5 15" xfId="39533"/>
    <cellStyle name="Note 5 16" xfId="39534"/>
    <cellStyle name="Note 5 17" xfId="39535"/>
    <cellStyle name="Note 5 18" xfId="39536"/>
    <cellStyle name="Note 5 19" xfId="39537"/>
    <cellStyle name="Note 5 2" xfId="39538"/>
    <cellStyle name="Note 5 20" xfId="39539"/>
    <cellStyle name="Note 5 21" xfId="39540"/>
    <cellStyle name="Note 5 22" xfId="39541"/>
    <cellStyle name="Note 5 23" xfId="39542"/>
    <cellStyle name="Note 5 24" xfId="39543"/>
    <cellStyle name="Note 5 25" xfId="39544"/>
    <cellStyle name="Note 5 26" xfId="39545"/>
    <cellStyle name="Note 5 27" xfId="39546"/>
    <cellStyle name="Note 5 28" xfId="39547"/>
    <cellStyle name="Note 5 29" xfId="39548"/>
    <cellStyle name="Note 5 3" xfId="39549"/>
    <cellStyle name="Note 5 30" xfId="39550"/>
    <cellStyle name="Note 5 31" xfId="39551"/>
    <cellStyle name="Note 5 32" xfId="39552"/>
    <cellStyle name="Note 5 33" xfId="39553"/>
    <cellStyle name="Note 5 34" xfId="39554"/>
    <cellStyle name="Note 5 35" xfId="39555"/>
    <cellStyle name="Note 5 36" xfId="39556"/>
    <cellStyle name="Note 5 37" xfId="39557"/>
    <cellStyle name="Note 5 38" xfId="39558"/>
    <cellStyle name="Note 5 39" xfId="39559"/>
    <cellStyle name="Note 5 4" xfId="39560"/>
    <cellStyle name="Note 5 40" xfId="39561"/>
    <cellStyle name="Note 5 41" xfId="39562"/>
    <cellStyle name="Note 5 42" xfId="39563"/>
    <cellStyle name="Note 5 43" xfId="39564"/>
    <cellStyle name="Note 5 44" xfId="39565"/>
    <cellStyle name="Note 5 45" xfId="39566"/>
    <cellStyle name="Note 5 46" xfId="39567"/>
    <cellStyle name="Note 5 47" xfId="39568"/>
    <cellStyle name="Note 5 48" xfId="39569"/>
    <cellStyle name="Note 5 49" xfId="39570"/>
    <cellStyle name="Note 5 5" xfId="39571"/>
    <cellStyle name="Note 5 50" xfId="39572"/>
    <cellStyle name="Note 5 51" xfId="39573"/>
    <cellStyle name="Note 5 52" xfId="39574"/>
    <cellStyle name="Note 5 53" xfId="39575"/>
    <cellStyle name="Note 5 54" xfId="39576"/>
    <cellStyle name="Note 5 55" xfId="39577"/>
    <cellStyle name="Note 5 56" xfId="39578"/>
    <cellStyle name="Note 5 57" xfId="39579"/>
    <cellStyle name="Note 5 58" xfId="39580"/>
    <cellStyle name="Note 5 59" xfId="39581"/>
    <cellStyle name="Note 5 6" xfId="39582"/>
    <cellStyle name="Note 5 60" xfId="39583"/>
    <cellStyle name="Note 5 61" xfId="39584"/>
    <cellStyle name="Note 5 62" xfId="39585"/>
    <cellStyle name="Note 5 63" xfId="39586"/>
    <cellStyle name="Note 5 64" xfId="39587"/>
    <cellStyle name="Note 5 65" xfId="39588"/>
    <cellStyle name="Note 5 66" xfId="39589"/>
    <cellStyle name="Note 5 67" xfId="39590"/>
    <cellStyle name="Note 5 68" xfId="39591"/>
    <cellStyle name="Note 5 69" xfId="39592"/>
    <cellStyle name="Note 5 7" xfId="39593"/>
    <cellStyle name="Note 5 70" xfId="39594"/>
    <cellStyle name="Note 5 71" xfId="39595"/>
    <cellStyle name="Note 5 72" xfId="39596"/>
    <cellStyle name="Note 5 73" xfId="39597"/>
    <cellStyle name="Note 5 74" xfId="39598"/>
    <cellStyle name="Note 5 75" xfId="39599"/>
    <cellStyle name="Note 5 76" xfId="39600"/>
    <cellStyle name="Note 5 77" xfId="39601"/>
    <cellStyle name="Note 5 78" xfId="39602"/>
    <cellStyle name="Note 5 79" xfId="39603"/>
    <cellStyle name="Note 5 8" xfId="39604"/>
    <cellStyle name="Note 5 80" xfId="39605"/>
    <cellStyle name="Note 5 81" xfId="39606"/>
    <cellStyle name="Note 5 82" xfId="39607"/>
    <cellStyle name="Note 5 83" xfId="39608"/>
    <cellStyle name="Note 5 84" xfId="39609"/>
    <cellStyle name="Note 5 85" xfId="39610"/>
    <cellStyle name="Note 5 86" xfId="39611"/>
    <cellStyle name="Note 5 87" xfId="39612"/>
    <cellStyle name="Note 5 88" xfId="39613"/>
    <cellStyle name="Note 5 89" xfId="39614"/>
    <cellStyle name="Note 5 9" xfId="39615"/>
    <cellStyle name="Note 5 90" xfId="39616"/>
    <cellStyle name="Note 5 91" xfId="39617"/>
    <cellStyle name="Note 5 92" xfId="39618"/>
    <cellStyle name="Note 5 93" xfId="39619"/>
    <cellStyle name="Note 5 94" xfId="39620"/>
    <cellStyle name="Note 5 95" xfId="39621"/>
    <cellStyle name="Note 5 96" xfId="39622"/>
    <cellStyle name="Note 5 97" xfId="39623"/>
    <cellStyle name="Note 5 98" xfId="39624"/>
    <cellStyle name="Note 5 99" xfId="39625"/>
    <cellStyle name="Note 50" xfId="39626"/>
    <cellStyle name="Note 51" xfId="39627"/>
    <cellStyle name="Note 52" xfId="39628"/>
    <cellStyle name="Note 53" xfId="39629"/>
    <cellStyle name="Note 54" xfId="39630"/>
    <cellStyle name="Note 55" xfId="39631"/>
    <cellStyle name="Note 56" xfId="39632"/>
    <cellStyle name="Note 57" xfId="39633"/>
    <cellStyle name="Note 58" xfId="39634"/>
    <cellStyle name="Note 59" xfId="39635"/>
    <cellStyle name="Note 6" xfId="317"/>
    <cellStyle name="Note 6 10" xfId="39636"/>
    <cellStyle name="Note 6 100" xfId="39637"/>
    <cellStyle name="Note 6 101" xfId="39638"/>
    <cellStyle name="Note 6 102" xfId="39639"/>
    <cellStyle name="Note 6 103" xfId="39640"/>
    <cellStyle name="Note 6 104" xfId="39641"/>
    <cellStyle name="Note 6 105" xfId="39642"/>
    <cellStyle name="Note 6 106" xfId="39643"/>
    <cellStyle name="Note 6 107" xfId="39644"/>
    <cellStyle name="Note 6 108" xfId="39645"/>
    <cellStyle name="Note 6 109" xfId="39646"/>
    <cellStyle name="Note 6 11" xfId="39647"/>
    <cellStyle name="Note 6 110" xfId="39648"/>
    <cellStyle name="Note 6 111" xfId="39649"/>
    <cellStyle name="Note 6 112" xfId="39650"/>
    <cellStyle name="Note 6 113" xfId="39651"/>
    <cellStyle name="Note 6 114" xfId="39652"/>
    <cellStyle name="Note 6 115" xfId="39653"/>
    <cellStyle name="Note 6 12" xfId="39654"/>
    <cellStyle name="Note 6 13" xfId="39655"/>
    <cellStyle name="Note 6 14" xfId="39656"/>
    <cellStyle name="Note 6 15" xfId="39657"/>
    <cellStyle name="Note 6 16" xfId="39658"/>
    <cellStyle name="Note 6 17" xfId="39659"/>
    <cellStyle name="Note 6 18" xfId="39660"/>
    <cellStyle name="Note 6 19" xfId="39661"/>
    <cellStyle name="Note 6 2" xfId="39662"/>
    <cellStyle name="Note 6 20" xfId="39663"/>
    <cellStyle name="Note 6 21" xfId="39664"/>
    <cellStyle name="Note 6 22" xfId="39665"/>
    <cellStyle name="Note 6 23" xfId="39666"/>
    <cellStyle name="Note 6 24" xfId="39667"/>
    <cellStyle name="Note 6 25" xfId="39668"/>
    <cellStyle name="Note 6 26" xfId="39669"/>
    <cellStyle name="Note 6 27" xfId="39670"/>
    <cellStyle name="Note 6 28" xfId="39671"/>
    <cellStyle name="Note 6 29" xfId="39672"/>
    <cellStyle name="Note 6 3" xfId="39673"/>
    <cellStyle name="Note 6 30" xfId="39674"/>
    <cellStyle name="Note 6 31" xfId="39675"/>
    <cellStyle name="Note 6 32" xfId="39676"/>
    <cellStyle name="Note 6 33" xfId="39677"/>
    <cellStyle name="Note 6 34" xfId="39678"/>
    <cellStyle name="Note 6 35" xfId="39679"/>
    <cellStyle name="Note 6 36" xfId="39680"/>
    <cellStyle name="Note 6 37" xfId="39681"/>
    <cellStyle name="Note 6 38" xfId="39682"/>
    <cellStyle name="Note 6 39" xfId="39683"/>
    <cellStyle name="Note 6 4" xfId="39684"/>
    <cellStyle name="Note 6 40" xfId="39685"/>
    <cellStyle name="Note 6 41" xfId="39686"/>
    <cellStyle name="Note 6 42" xfId="39687"/>
    <cellStyle name="Note 6 43" xfId="39688"/>
    <cellStyle name="Note 6 44" xfId="39689"/>
    <cellStyle name="Note 6 45" xfId="39690"/>
    <cellStyle name="Note 6 46" xfId="39691"/>
    <cellStyle name="Note 6 47" xfId="39692"/>
    <cellStyle name="Note 6 48" xfId="39693"/>
    <cellStyle name="Note 6 49" xfId="39694"/>
    <cellStyle name="Note 6 5" xfId="39695"/>
    <cellStyle name="Note 6 50" xfId="39696"/>
    <cellStyle name="Note 6 51" xfId="39697"/>
    <cellStyle name="Note 6 52" xfId="39698"/>
    <cellStyle name="Note 6 53" xfId="39699"/>
    <cellStyle name="Note 6 54" xfId="39700"/>
    <cellStyle name="Note 6 55" xfId="39701"/>
    <cellStyle name="Note 6 56" xfId="39702"/>
    <cellStyle name="Note 6 57" xfId="39703"/>
    <cellStyle name="Note 6 58" xfId="39704"/>
    <cellStyle name="Note 6 59" xfId="39705"/>
    <cellStyle name="Note 6 6" xfId="39706"/>
    <cellStyle name="Note 6 60" xfId="39707"/>
    <cellStyle name="Note 6 61" xfId="39708"/>
    <cellStyle name="Note 6 62" xfId="39709"/>
    <cellStyle name="Note 6 63" xfId="39710"/>
    <cellStyle name="Note 6 64" xfId="39711"/>
    <cellStyle name="Note 6 65" xfId="39712"/>
    <cellStyle name="Note 6 66" xfId="39713"/>
    <cellStyle name="Note 6 67" xfId="39714"/>
    <cellStyle name="Note 6 68" xfId="39715"/>
    <cellStyle name="Note 6 69" xfId="39716"/>
    <cellStyle name="Note 6 7" xfId="39717"/>
    <cellStyle name="Note 6 70" xfId="39718"/>
    <cellStyle name="Note 6 71" xfId="39719"/>
    <cellStyle name="Note 6 72" xfId="39720"/>
    <cellStyle name="Note 6 73" xfId="39721"/>
    <cellStyle name="Note 6 74" xfId="39722"/>
    <cellStyle name="Note 6 75" xfId="39723"/>
    <cellStyle name="Note 6 76" xfId="39724"/>
    <cellStyle name="Note 6 77" xfId="39725"/>
    <cellStyle name="Note 6 78" xfId="39726"/>
    <cellStyle name="Note 6 79" xfId="39727"/>
    <cellStyle name="Note 6 8" xfId="39728"/>
    <cellStyle name="Note 6 80" xfId="39729"/>
    <cellStyle name="Note 6 81" xfId="39730"/>
    <cellStyle name="Note 6 82" xfId="39731"/>
    <cellStyle name="Note 6 83" xfId="39732"/>
    <cellStyle name="Note 6 84" xfId="39733"/>
    <cellStyle name="Note 6 85" xfId="39734"/>
    <cellStyle name="Note 6 86" xfId="39735"/>
    <cellStyle name="Note 6 87" xfId="39736"/>
    <cellStyle name="Note 6 88" xfId="39737"/>
    <cellStyle name="Note 6 89" xfId="39738"/>
    <cellStyle name="Note 6 9" xfId="39739"/>
    <cellStyle name="Note 6 90" xfId="39740"/>
    <cellStyle name="Note 6 91" xfId="39741"/>
    <cellStyle name="Note 6 92" xfId="39742"/>
    <cellStyle name="Note 6 93" xfId="39743"/>
    <cellStyle name="Note 6 94" xfId="39744"/>
    <cellStyle name="Note 6 95" xfId="39745"/>
    <cellStyle name="Note 6 96" xfId="39746"/>
    <cellStyle name="Note 6 97" xfId="39747"/>
    <cellStyle name="Note 6 98" xfId="39748"/>
    <cellStyle name="Note 6 99" xfId="39749"/>
    <cellStyle name="Note 60" xfId="39750"/>
    <cellStyle name="Note 61" xfId="39751"/>
    <cellStyle name="Note 62" xfId="39752"/>
    <cellStyle name="Note 63" xfId="39753"/>
    <cellStyle name="Note 64" xfId="39754"/>
    <cellStyle name="Note 65" xfId="39755"/>
    <cellStyle name="Note 66" xfId="39756"/>
    <cellStyle name="Note 67" xfId="39757"/>
    <cellStyle name="Note 68" xfId="39758"/>
    <cellStyle name="Note 69" xfId="39759"/>
    <cellStyle name="Note 7" xfId="318"/>
    <cellStyle name="Note 7 10" xfId="39760"/>
    <cellStyle name="Note 7 100" xfId="39761"/>
    <cellStyle name="Note 7 101" xfId="39762"/>
    <cellStyle name="Note 7 102" xfId="39763"/>
    <cellStyle name="Note 7 103" xfId="39764"/>
    <cellStyle name="Note 7 104" xfId="39765"/>
    <cellStyle name="Note 7 105" xfId="39766"/>
    <cellStyle name="Note 7 106" xfId="39767"/>
    <cellStyle name="Note 7 107" xfId="39768"/>
    <cellStyle name="Note 7 108" xfId="39769"/>
    <cellStyle name="Note 7 109" xfId="39770"/>
    <cellStyle name="Note 7 11" xfId="39771"/>
    <cellStyle name="Note 7 110" xfId="39772"/>
    <cellStyle name="Note 7 111" xfId="39773"/>
    <cellStyle name="Note 7 112" xfId="39774"/>
    <cellStyle name="Note 7 113" xfId="39775"/>
    <cellStyle name="Note 7 114" xfId="39776"/>
    <cellStyle name="Note 7 115" xfId="39777"/>
    <cellStyle name="Note 7 12" xfId="39778"/>
    <cellStyle name="Note 7 13" xfId="39779"/>
    <cellStyle name="Note 7 14" xfId="39780"/>
    <cellStyle name="Note 7 15" xfId="39781"/>
    <cellStyle name="Note 7 16" xfId="39782"/>
    <cellStyle name="Note 7 17" xfId="39783"/>
    <cellStyle name="Note 7 18" xfId="39784"/>
    <cellStyle name="Note 7 19" xfId="39785"/>
    <cellStyle name="Note 7 2" xfId="39786"/>
    <cellStyle name="Note 7 20" xfId="39787"/>
    <cellStyle name="Note 7 21" xfId="39788"/>
    <cellStyle name="Note 7 22" xfId="39789"/>
    <cellStyle name="Note 7 23" xfId="39790"/>
    <cellStyle name="Note 7 24" xfId="39791"/>
    <cellStyle name="Note 7 25" xfId="39792"/>
    <cellStyle name="Note 7 26" xfId="39793"/>
    <cellStyle name="Note 7 27" xfId="39794"/>
    <cellStyle name="Note 7 28" xfId="39795"/>
    <cellStyle name="Note 7 29" xfId="39796"/>
    <cellStyle name="Note 7 3" xfId="39797"/>
    <cellStyle name="Note 7 30" xfId="39798"/>
    <cellStyle name="Note 7 31" xfId="39799"/>
    <cellStyle name="Note 7 32" xfId="39800"/>
    <cellStyle name="Note 7 33" xfId="39801"/>
    <cellStyle name="Note 7 34" xfId="39802"/>
    <cellStyle name="Note 7 35" xfId="39803"/>
    <cellStyle name="Note 7 36" xfId="39804"/>
    <cellStyle name="Note 7 37" xfId="39805"/>
    <cellStyle name="Note 7 38" xfId="39806"/>
    <cellStyle name="Note 7 39" xfId="39807"/>
    <cellStyle name="Note 7 4" xfId="39808"/>
    <cellStyle name="Note 7 40" xfId="39809"/>
    <cellStyle name="Note 7 41" xfId="39810"/>
    <cellStyle name="Note 7 42" xfId="39811"/>
    <cellStyle name="Note 7 43" xfId="39812"/>
    <cellStyle name="Note 7 44" xfId="39813"/>
    <cellStyle name="Note 7 45" xfId="39814"/>
    <cellStyle name="Note 7 46" xfId="39815"/>
    <cellStyle name="Note 7 47" xfId="39816"/>
    <cellStyle name="Note 7 48" xfId="39817"/>
    <cellStyle name="Note 7 49" xfId="39818"/>
    <cellStyle name="Note 7 5" xfId="39819"/>
    <cellStyle name="Note 7 50" xfId="39820"/>
    <cellStyle name="Note 7 51" xfId="39821"/>
    <cellStyle name="Note 7 52" xfId="39822"/>
    <cellStyle name="Note 7 53" xfId="39823"/>
    <cellStyle name="Note 7 54" xfId="39824"/>
    <cellStyle name="Note 7 55" xfId="39825"/>
    <cellStyle name="Note 7 56" xfId="39826"/>
    <cellStyle name="Note 7 57" xfId="39827"/>
    <cellStyle name="Note 7 58" xfId="39828"/>
    <cellStyle name="Note 7 59" xfId="39829"/>
    <cellStyle name="Note 7 6" xfId="39830"/>
    <cellStyle name="Note 7 60" xfId="39831"/>
    <cellStyle name="Note 7 61" xfId="39832"/>
    <cellStyle name="Note 7 62" xfId="39833"/>
    <cellStyle name="Note 7 63" xfId="39834"/>
    <cellStyle name="Note 7 64" xfId="39835"/>
    <cellStyle name="Note 7 65" xfId="39836"/>
    <cellStyle name="Note 7 66" xfId="39837"/>
    <cellStyle name="Note 7 67" xfId="39838"/>
    <cellStyle name="Note 7 68" xfId="39839"/>
    <cellStyle name="Note 7 69" xfId="39840"/>
    <cellStyle name="Note 7 7" xfId="39841"/>
    <cellStyle name="Note 7 70" xfId="39842"/>
    <cellStyle name="Note 7 71" xfId="39843"/>
    <cellStyle name="Note 7 72" xfId="39844"/>
    <cellStyle name="Note 7 73" xfId="39845"/>
    <cellStyle name="Note 7 74" xfId="39846"/>
    <cellStyle name="Note 7 75" xfId="39847"/>
    <cellStyle name="Note 7 76" xfId="39848"/>
    <cellStyle name="Note 7 77" xfId="39849"/>
    <cellStyle name="Note 7 78" xfId="39850"/>
    <cellStyle name="Note 7 79" xfId="39851"/>
    <cellStyle name="Note 7 8" xfId="39852"/>
    <cellStyle name="Note 7 80" xfId="39853"/>
    <cellStyle name="Note 7 81" xfId="39854"/>
    <cellStyle name="Note 7 82" xfId="39855"/>
    <cellStyle name="Note 7 83" xfId="39856"/>
    <cellStyle name="Note 7 84" xfId="39857"/>
    <cellStyle name="Note 7 85" xfId="39858"/>
    <cellStyle name="Note 7 86" xfId="39859"/>
    <cellStyle name="Note 7 87" xfId="39860"/>
    <cellStyle name="Note 7 88" xfId="39861"/>
    <cellStyle name="Note 7 89" xfId="39862"/>
    <cellStyle name="Note 7 9" xfId="39863"/>
    <cellStyle name="Note 7 90" xfId="39864"/>
    <cellStyle name="Note 7 91" xfId="39865"/>
    <cellStyle name="Note 7 92" xfId="39866"/>
    <cellStyle name="Note 7 93" xfId="39867"/>
    <cellStyle name="Note 7 94" xfId="39868"/>
    <cellStyle name="Note 7 95" xfId="39869"/>
    <cellStyle name="Note 7 96" xfId="39870"/>
    <cellStyle name="Note 7 97" xfId="39871"/>
    <cellStyle name="Note 7 98" xfId="39872"/>
    <cellStyle name="Note 7 99" xfId="39873"/>
    <cellStyle name="Note 70" xfId="39874"/>
    <cellStyle name="Note 71" xfId="39875"/>
    <cellStyle name="Note 72" xfId="39876"/>
    <cellStyle name="Note 73" xfId="39877"/>
    <cellStyle name="Note 74" xfId="39878"/>
    <cellStyle name="Note 75" xfId="39879"/>
    <cellStyle name="Note 76" xfId="39880"/>
    <cellStyle name="Note 77" xfId="39881"/>
    <cellStyle name="Note 78" xfId="39882"/>
    <cellStyle name="Note 79" xfId="39883"/>
    <cellStyle name="Note 8" xfId="319"/>
    <cellStyle name="Note 8 10" xfId="39884"/>
    <cellStyle name="Note 8 100" xfId="39885"/>
    <cellStyle name="Note 8 101" xfId="39886"/>
    <cellStyle name="Note 8 102" xfId="39887"/>
    <cellStyle name="Note 8 103" xfId="39888"/>
    <cellStyle name="Note 8 104" xfId="39889"/>
    <cellStyle name="Note 8 105" xfId="39890"/>
    <cellStyle name="Note 8 106" xfId="39891"/>
    <cellStyle name="Note 8 107" xfId="39892"/>
    <cellStyle name="Note 8 108" xfId="39893"/>
    <cellStyle name="Note 8 109" xfId="39894"/>
    <cellStyle name="Note 8 11" xfId="39895"/>
    <cellStyle name="Note 8 110" xfId="39896"/>
    <cellStyle name="Note 8 111" xfId="39897"/>
    <cellStyle name="Note 8 112" xfId="39898"/>
    <cellStyle name="Note 8 113" xfId="39899"/>
    <cellStyle name="Note 8 114" xfId="39900"/>
    <cellStyle name="Note 8 115" xfId="39901"/>
    <cellStyle name="Note 8 12" xfId="39902"/>
    <cellStyle name="Note 8 13" xfId="39903"/>
    <cellStyle name="Note 8 14" xfId="39904"/>
    <cellStyle name="Note 8 15" xfId="39905"/>
    <cellStyle name="Note 8 16" xfId="39906"/>
    <cellStyle name="Note 8 17" xfId="39907"/>
    <cellStyle name="Note 8 18" xfId="39908"/>
    <cellStyle name="Note 8 19" xfId="39909"/>
    <cellStyle name="Note 8 2" xfId="39910"/>
    <cellStyle name="Note 8 20" xfId="39911"/>
    <cellStyle name="Note 8 21" xfId="39912"/>
    <cellStyle name="Note 8 22" xfId="39913"/>
    <cellStyle name="Note 8 23" xfId="39914"/>
    <cellStyle name="Note 8 24" xfId="39915"/>
    <cellStyle name="Note 8 25" xfId="39916"/>
    <cellStyle name="Note 8 26" xfId="39917"/>
    <cellStyle name="Note 8 27" xfId="39918"/>
    <cellStyle name="Note 8 28" xfId="39919"/>
    <cellStyle name="Note 8 29" xfId="39920"/>
    <cellStyle name="Note 8 3" xfId="39921"/>
    <cellStyle name="Note 8 30" xfId="39922"/>
    <cellStyle name="Note 8 31" xfId="39923"/>
    <cellStyle name="Note 8 32" xfId="39924"/>
    <cellStyle name="Note 8 33" xfId="39925"/>
    <cellStyle name="Note 8 34" xfId="39926"/>
    <cellStyle name="Note 8 35" xfId="39927"/>
    <cellStyle name="Note 8 36" xfId="39928"/>
    <cellStyle name="Note 8 37" xfId="39929"/>
    <cellStyle name="Note 8 38" xfId="39930"/>
    <cellStyle name="Note 8 39" xfId="39931"/>
    <cellStyle name="Note 8 4" xfId="39932"/>
    <cellStyle name="Note 8 40" xfId="39933"/>
    <cellStyle name="Note 8 41" xfId="39934"/>
    <cellStyle name="Note 8 42" xfId="39935"/>
    <cellStyle name="Note 8 43" xfId="39936"/>
    <cellStyle name="Note 8 44" xfId="39937"/>
    <cellStyle name="Note 8 45" xfId="39938"/>
    <cellStyle name="Note 8 46" xfId="39939"/>
    <cellStyle name="Note 8 47" xfId="39940"/>
    <cellStyle name="Note 8 48" xfId="39941"/>
    <cellStyle name="Note 8 49" xfId="39942"/>
    <cellStyle name="Note 8 5" xfId="39943"/>
    <cellStyle name="Note 8 50" xfId="39944"/>
    <cellStyle name="Note 8 51" xfId="39945"/>
    <cellStyle name="Note 8 52" xfId="39946"/>
    <cellStyle name="Note 8 53" xfId="39947"/>
    <cellStyle name="Note 8 54" xfId="39948"/>
    <cellStyle name="Note 8 55" xfId="39949"/>
    <cellStyle name="Note 8 56" xfId="39950"/>
    <cellStyle name="Note 8 57" xfId="39951"/>
    <cellStyle name="Note 8 58" xfId="39952"/>
    <cellStyle name="Note 8 59" xfId="39953"/>
    <cellStyle name="Note 8 6" xfId="39954"/>
    <cellStyle name="Note 8 60" xfId="39955"/>
    <cellStyle name="Note 8 61" xfId="39956"/>
    <cellStyle name="Note 8 62" xfId="39957"/>
    <cellStyle name="Note 8 63" xfId="39958"/>
    <cellStyle name="Note 8 64" xfId="39959"/>
    <cellStyle name="Note 8 65" xfId="39960"/>
    <cellStyle name="Note 8 66" xfId="39961"/>
    <cellStyle name="Note 8 67" xfId="39962"/>
    <cellStyle name="Note 8 68" xfId="39963"/>
    <cellStyle name="Note 8 69" xfId="39964"/>
    <cellStyle name="Note 8 7" xfId="39965"/>
    <cellStyle name="Note 8 70" xfId="39966"/>
    <cellStyle name="Note 8 71" xfId="39967"/>
    <cellStyle name="Note 8 72" xfId="39968"/>
    <cellStyle name="Note 8 73" xfId="39969"/>
    <cellStyle name="Note 8 74" xfId="39970"/>
    <cellStyle name="Note 8 75" xfId="39971"/>
    <cellStyle name="Note 8 76" xfId="39972"/>
    <cellStyle name="Note 8 77" xfId="39973"/>
    <cellStyle name="Note 8 78" xfId="39974"/>
    <cellStyle name="Note 8 79" xfId="39975"/>
    <cellStyle name="Note 8 8" xfId="39976"/>
    <cellStyle name="Note 8 80" xfId="39977"/>
    <cellStyle name="Note 8 81" xfId="39978"/>
    <cellStyle name="Note 8 82" xfId="39979"/>
    <cellStyle name="Note 8 83" xfId="39980"/>
    <cellStyle name="Note 8 84" xfId="39981"/>
    <cellStyle name="Note 8 85" xfId="39982"/>
    <cellStyle name="Note 8 86" xfId="39983"/>
    <cellStyle name="Note 8 87" xfId="39984"/>
    <cellStyle name="Note 8 88" xfId="39985"/>
    <cellStyle name="Note 8 89" xfId="39986"/>
    <cellStyle name="Note 8 9" xfId="39987"/>
    <cellStyle name="Note 8 90" xfId="39988"/>
    <cellStyle name="Note 8 91" xfId="39989"/>
    <cellStyle name="Note 8 92" xfId="39990"/>
    <cellStyle name="Note 8 93" xfId="39991"/>
    <cellStyle name="Note 8 94" xfId="39992"/>
    <cellStyle name="Note 8 95" xfId="39993"/>
    <cellStyle name="Note 8 96" xfId="39994"/>
    <cellStyle name="Note 8 97" xfId="39995"/>
    <cellStyle name="Note 8 98" xfId="39996"/>
    <cellStyle name="Note 8 99" xfId="39997"/>
    <cellStyle name="Note 80" xfId="39998"/>
    <cellStyle name="Note 81" xfId="39999"/>
    <cellStyle name="Note 82" xfId="40000"/>
    <cellStyle name="Note 83" xfId="40001"/>
    <cellStyle name="Note 84" xfId="40002"/>
    <cellStyle name="Note 85" xfId="40003"/>
    <cellStyle name="Note 86" xfId="40004"/>
    <cellStyle name="Note 87" xfId="40005"/>
    <cellStyle name="Note 88" xfId="40006"/>
    <cellStyle name="Note 89" xfId="40007"/>
    <cellStyle name="Note 9" xfId="40008"/>
    <cellStyle name="Note 9 10" xfId="40009"/>
    <cellStyle name="Note 9 100" xfId="40010"/>
    <cellStyle name="Note 9 101" xfId="40011"/>
    <cellStyle name="Note 9 102" xfId="40012"/>
    <cellStyle name="Note 9 103" xfId="40013"/>
    <cellStyle name="Note 9 104" xfId="40014"/>
    <cellStyle name="Note 9 105" xfId="40015"/>
    <cellStyle name="Note 9 106" xfId="40016"/>
    <cellStyle name="Note 9 107" xfId="40017"/>
    <cellStyle name="Note 9 108" xfId="40018"/>
    <cellStyle name="Note 9 109" xfId="40019"/>
    <cellStyle name="Note 9 11" xfId="40020"/>
    <cellStyle name="Note 9 110" xfId="40021"/>
    <cellStyle name="Note 9 111" xfId="40022"/>
    <cellStyle name="Note 9 112" xfId="40023"/>
    <cellStyle name="Note 9 113" xfId="40024"/>
    <cellStyle name="Note 9 114" xfId="40025"/>
    <cellStyle name="Note 9 115" xfId="40026"/>
    <cellStyle name="Note 9 12" xfId="40027"/>
    <cellStyle name="Note 9 13" xfId="40028"/>
    <cellStyle name="Note 9 14" xfId="40029"/>
    <cellStyle name="Note 9 15" xfId="40030"/>
    <cellStyle name="Note 9 16" xfId="40031"/>
    <cellStyle name="Note 9 17" xfId="40032"/>
    <cellStyle name="Note 9 18" xfId="40033"/>
    <cellStyle name="Note 9 19" xfId="40034"/>
    <cellStyle name="Note 9 2" xfId="40035"/>
    <cellStyle name="Note 9 20" xfId="40036"/>
    <cellStyle name="Note 9 21" xfId="40037"/>
    <cellStyle name="Note 9 22" xfId="40038"/>
    <cellStyle name="Note 9 23" xfId="40039"/>
    <cellStyle name="Note 9 24" xfId="40040"/>
    <cellStyle name="Note 9 25" xfId="40041"/>
    <cellStyle name="Note 9 26" xfId="40042"/>
    <cellStyle name="Note 9 27" xfId="40043"/>
    <cellStyle name="Note 9 28" xfId="40044"/>
    <cellStyle name="Note 9 29" xfId="40045"/>
    <cellStyle name="Note 9 3" xfId="40046"/>
    <cellStyle name="Note 9 30" xfId="40047"/>
    <cellStyle name="Note 9 31" xfId="40048"/>
    <cellStyle name="Note 9 32" xfId="40049"/>
    <cellStyle name="Note 9 33" xfId="40050"/>
    <cellStyle name="Note 9 34" xfId="40051"/>
    <cellStyle name="Note 9 35" xfId="40052"/>
    <cellStyle name="Note 9 36" xfId="40053"/>
    <cellStyle name="Note 9 37" xfId="40054"/>
    <cellStyle name="Note 9 38" xfId="40055"/>
    <cellStyle name="Note 9 39" xfId="40056"/>
    <cellStyle name="Note 9 4" xfId="40057"/>
    <cellStyle name="Note 9 40" xfId="40058"/>
    <cellStyle name="Note 9 41" xfId="40059"/>
    <cellStyle name="Note 9 42" xfId="40060"/>
    <cellStyle name="Note 9 43" xfId="40061"/>
    <cellStyle name="Note 9 44" xfId="40062"/>
    <cellStyle name="Note 9 45" xfId="40063"/>
    <cellStyle name="Note 9 46" xfId="40064"/>
    <cellStyle name="Note 9 47" xfId="40065"/>
    <cellStyle name="Note 9 48" xfId="40066"/>
    <cellStyle name="Note 9 49" xfId="40067"/>
    <cellStyle name="Note 9 5" xfId="40068"/>
    <cellStyle name="Note 9 50" xfId="40069"/>
    <cellStyle name="Note 9 51" xfId="40070"/>
    <cellStyle name="Note 9 52" xfId="40071"/>
    <cellStyle name="Note 9 53" xfId="40072"/>
    <cellStyle name="Note 9 54" xfId="40073"/>
    <cellStyle name="Note 9 55" xfId="40074"/>
    <cellStyle name="Note 9 56" xfId="40075"/>
    <cellStyle name="Note 9 57" xfId="40076"/>
    <cellStyle name="Note 9 58" xfId="40077"/>
    <cellStyle name="Note 9 59" xfId="40078"/>
    <cellStyle name="Note 9 6" xfId="40079"/>
    <cellStyle name="Note 9 60" xfId="40080"/>
    <cellStyle name="Note 9 61" xfId="40081"/>
    <cellStyle name="Note 9 62" xfId="40082"/>
    <cellStyle name="Note 9 63" xfId="40083"/>
    <cellStyle name="Note 9 64" xfId="40084"/>
    <cellStyle name="Note 9 65" xfId="40085"/>
    <cellStyle name="Note 9 66" xfId="40086"/>
    <cellStyle name="Note 9 67" xfId="40087"/>
    <cellStyle name="Note 9 68" xfId="40088"/>
    <cellStyle name="Note 9 69" xfId="40089"/>
    <cellStyle name="Note 9 7" xfId="40090"/>
    <cellStyle name="Note 9 70" xfId="40091"/>
    <cellStyle name="Note 9 71" xfId="40092"/>
    <cellStyle name="Note 9 72" xfId="40093"/>
    <cellStyle name="Note 9 73" xfId="40094"/>
    <cellStyle name="Note 9 74" xfId="40095"/>
    <cellStyle name="Note 9 75" xfId="40096"/>
    <cellStyle name="Note 9 76" xfId="40097"/>
    <cellStyle name="Note 9 77" xfId="40098"/>
    <cellStyle name="Note 9 78" xfId="40099"/>
    <cellStyle name="Note 9 79" xfId="40100"/>
    <cellStyle name="Note 9 8" xfId="40101"/>
    <cellStyle name="Note 9 80" xfId="40102"/>
    <cellStyle name="Note 9 81" xfId="40103"/>
    <cellStyle name="Note 9 82" xfId="40104"/>
    <cellStyle name="Note 9 83" xfId="40105"/>
    <cellStyle name="Note 9 84" xfId="40106"/>
    <cellStyle name="Note 9 85" xfId="40107"/>
    <cellStyle name="Note 9 86" xfId="40108"/>
    <cellStyle name="Note 9 87" xfId="40109"/>
    <cellStyle name="Note 9 88" xfId="40110"/>
    <cellStyle name="Note 9 89" xfId="40111"/>
    <cellStyle name="Note 9 9" xfId="40112"/>
    <cellStyle name="Note 9 90" xfId="40113"/>
    <cellStyle name="Note 9 91" xfId="40114"/>
    <cellStyle name="Note 9 92" xfId="40115"/>
    <cellStyle name="Note 9 93" xfId="40116"/>
    <cellStyle name="Note 9 94" xfId="40117"/>
    <cellStyle name="Note 9 95" xfId="40118"/>
    <cellStyle name="Note 9 96" xfId="40119"/>
    <cellStyle name="Note 9 97" xfId="40120"/>
    <cellStyle name="Note 9 98" xfId="40121"/>
    <cellStyle name="Note 9 99" xfId="40122"/>
    <cellStyle name="Note 90" xfId="40123"/>
    <cellStyle name="Note 91" xfId="40124"/>
    <cellStyle name="Note 92" xfId="40125"/>
    <cellStyle name="Note 93" xfId="40126"/>
    <cellStyle name="Note 94" xfId="40127"/>
    <cellStyle name="Note 95" xfId="40128"/>
    <cellStyle name="Note 96" xfId="40129"/>
    <cellStyle name="Note 97" xfId="40130"/>
    <cellStyle name="Note 98" xfId="40131"/>
    <cellStyle name="Note 99" xfId="40132"/>
    <cellStyle name="Output" xfId="11" builtinId="21" customBuiltin="1"/>
    <cellStyle name="Output 2" xfId="320"/>
    <cellStyle name="Output 3" xfId="321"/>
    <cellStyle name="Output 4" xfId="322"/>
    <cellStyle name="Output 5" xfId="323"/>
    <cellStyle name="Output 6" xfId="324"/>
    <cellStyle name="Output 7" xfId="325"/>
    <cellStyle name="Output 8" xfId="40133"/>
    <cellStyle name="Percent" xfId="1" builtinId="5"/>
    <cellStyle name="Percent [0]" xfId="326"/>
    <cellStyle name="Percent [00]" xfId="327"/>
    <cellStyle name="Percent [2]" xfId="328"/>
    <cellStyle name="Percent 10" xfId="40134"/>
    <cellStyle name="Percent 11" xfId="40135"/>
    <cellStyle name="Percent 12" xfId="40136"/>
    <cellStyle name="Percent 13" xfId="40137"/>
    <cellStyle name="Percent 14" xfId="40138"/>
    <cellStyle name="Percent 2" xfId="329"/>
    <cellStyle name="Percent 2 2" xfId="40139"/>
    <cellStyle name="Percent 3" xfId="330"/>
    <cellStyle name="Percent 3 2" xfId="40140"/>
    <cellStyle name="Percent 4" xfId="40141"/>
    <cellStyle name="Percent 5" xfId="40142"/>
    <cellStyle name="Percent 6" xfId="40143"/>
    <cellStyle name="Percent 7" xfId="40144"/>
    <cellStyle name="Percent 8" xfId="40145"/>
    <cellStyle name="Percent 9" xfId="40146"/>
    <cellStyle name="PrePop Currency (0)" xfId="331"/>
    <cellStyle name="PrePop Currency (2)" xfId="332"/>
    <cellStyle name="PrePop Units (0)" xfId="333"/>
    <cellStyle name="PrePop Units (1)" xfId="334"/>
    <cellStyle name="PrePop Units (2)" xfId="335"/>
    <cellStyle name="sbt2" xfId="336"/>
    <cellStyle name="Style 1" xfId="40147"/>
    <cellStyle name="subt1" xfId="337"/>
    <cellStyle name="Text Indent A" xfId="338"/>
    <cellStyle name="Text Indent B" xfId="339"/>
    <cellStyle name="Text Indent C" xfId="340"/>
    <cellStyle name="Title" xfId="2" builtinId="15" customBuiltin="1"/>
    <cellStyle name="Title 2" xfId="341"/>
    <cellStyle name="Title 3" xfId="342"/>
    <cellStyle name="Title 4" xfId="343"/>
    <cellStyle name="Title 5" xfId="344"/>
    <cellStyle name="Title 6" xfId="345"/>
    <cellStyle name="Title 7" xfId="346"/>
    <cellStyle name="Title 8" xfId="40148"/>
    <cellStyle name="Total" xfId="18" builtinId="25" customBuiltin="1"/>
    <cellStyle name="Total 2" xfId="347"/>
    <cellStyle name="Total 3" xfId="348"/>
    <cellStyle name="Total 4" xfId="349"/>
    <cellStyle name="Total 5" xfId="350"/>
    <cellStyle name="Total 6" xfId="351"/>
    <cellStyle name="Total 7" xfId="352"/>
    <cellStyle name="Total 8" xfId="40149"/>
    <cellStyle name="Warning Text" xfId="15" builtinId="11" customBuiltin="1"/>
    <cellStyle name="Warning Text 2" xfId="353"/>
    <cellStyle name="Warning Text 3" xfId="354"/>
    <cellStyle name="Warning Text 4" xfId="355"/>
    <cellStyle name="Warning Text 5" xfId="356"/>
    <cellStyle name="Warning Text 6" xfId="357"/>
    <cellStyle name="Warning Text 7" xfId="358"/>
    <cellStyle name="Warning Text 8" xfId="40150"/>
  </cellStyles>
  <dxfs count="1114">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KPI PLANT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2"/>
              <c:layout>
                <c:manualLayout>
                  <c:x val="-8.2195492804778711E-2"/>
                  <c:y val="-3.9284653097608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28 2018</c:v>
                </c:pt>
                <c:pt idx="1">
                  <c:v>WEEK 29 2018</c:v>
                </c:pt>
                <c:pt idx="2">
                  <c:v>WEEK 30 2018</c:v>
                </c:pt>
                <c:pt idx="3">
                  <c:v>WEEK 31 2018</c:v>
                </c:pt>
              </c:strCache>
            </c:strRef>
          </c:cat>
          <c:val>
            <c:numRef>
              <c:f>Grafik!$C$3:$F$3</c:f>
              <c:numCache>
                <c:formatCode>0.00</c:formatCode>
                <c:ptCount val="4"/>
                <c:pt idx="0">
                  <c:v>96.928237704918033</c:v>
                </c:pt>
                <c:pt idx="1">
                  <c:v>97.18</c:v>
                </c:pt>
                <c:pt idx="2">
                  <c:v>95.857169312169304</c:v>
                </c:pt>
                <c:pt idx="3">
                  <c:v>95.61066137566138</c:v>
                </c:pt>
              </c:numCache>
            </c:numRef>
          </c:val>
          <c:smooth val="0"/>
          <c:extLst>
            <c:ext xmlns:c16="http://schemas.microsoft.com/office/drawing/2014/chart" uri="{C3380CC4-5D6E-409C-BE32-E72D297353CC}">
              <c16:uniqueId val="{00000000-2B96-483D-B9A4-DC3AD93B9BBD}"/>
            </c:ext>
          </c:extLst>
        </c:ser>
        <c:ser>
          <c:idx val="1"/>
          <c:order val="1"/>
          <c:tx>
            <c:strRef>
              <c:f>Grafik!$B$4</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28 2018</c:v>
                </c:pt>
                <c:pt idx="1">
                  <c:v>WEEK 29 2018</c:v>
                </c:pt>
                <c:pt idx="2">
                  <c:v>WEEK 30 2018</c:v>
                </c:pt>
                <c:pt idx="3">
                  <c:v>WEEK 31 2018</c:v>
                </c:pt>
              </c:strCache>
            </c:strRef>
          </c:cat>
          <c:val>
            <c:numRef>
              <c:f>Grafik!$C$4:$F$4</c:f>
              <c:numCache>
                <c:formatCode>0.00</c:formatCode>
                <c:ptCount val="4"/>
                <c:pt idx="0">
                  <c:v>3.4240909090909089</c:v>
                </c:pt>
                <c:pt idx="1">
                  <c:v>3.17</c:v>
                </c:pt>
                <c:pt idx="2">
                  <c:v>4.2195454545454547</c:v>
                </c:pt>
                <c:pt idx="3">
                  <c:v>5.8243181818181817</c:v>
                </c:pt>
              </c:numCache>
            </c:numRef>
          </c:val>
          <c:smooth val="0"/>
          <c:extLst>
            <c:ext xmlns:c16="http://schemas.microsoft.com/office/drawing/2014/chart" uri="{C3380CC4-5D6E-409C-BE32-E72D297353CC}">
              <c16:uniqueId val="{00000001-2B96-483D-B9A4-DC3AD93B9BBD}"/>
            </c:ext>
          </c:extLst>
        </c:ser>
        <c:ser>
          <c:idx val="2"/>
          <c:order val="2"/>
          <c:tx>
            <c:strRef>
              <c:f>Grafik!$B$5</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1.4356231333152322E-2"/>
                  <c:y val="-3.9284653097608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28 2018</c:v>
                </c:pt>
                <c:pt idx="1">
                  <c:v>WEEK 29 2018</c:v>
                </c:pt>
                <c:pt idx="2">
                  <c:v>WEEK 30 2018</c:v>
                </c:pt>
                <c:pt idx="3">
                  <c:v>WEEK 31 2018</c:v>
                </c:pt>
              </c:strCache>
            </c:strRef>
          </c:cat>
          <c:val>
            <c:numRef>
              <c:f>Grafik!$C$5:$F$5</c:f>
              <c:numCache>
                <c:formatCode>0.00</c:formatCode>
                <c:ptCount val="4"/>
                <c:pt idx="0">
                  <c:v>106.41818181818184</c:v>
                </c:pt>
                <c:pt idx="1">
                  <c:v>105.75</c:v>
                </c:pt>
                <c:pt idx="2">
                  <c:v>101.23541666666665</c:v>
                </c:pt>
                <c:pt idx="3">
                  <c:v>97.340909090909093</c:v>
                </c:pt>
              </c:numCache>
            </c:numRef>
          </c:val>
          <c:smooth val="0"/>
          <c:extLst>
            <c:ext xmlns:c16="http://schemas.microsoft.com/office/drawing/2014/chart" uri="{C3380CC4-5D6E-409C-BE32-E72D297353CC}">
              <c16:uniqueId val="{00000002-2B96-483D-B9A4-DC3AD93B9BBD}"/>
            </c:ext>
          </c:extLst>
        </c:ser>
        <c:ser>
          <c:idx val="3"/>
          <c:order val="3"/>
          <c:tx>
            <c:strRef>
              <c:f>Grafik!$B$6</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4.0816182459951125E-2"/>
                  <c:y val="-7.07311939781112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28 2018</c:v>
                </c:pt>
                <c:pt idx="1">
                  <c:v>WEEK 29 2018</c:v>
                </c:pt>
                <c:pt idx="2">
                  <c:v>WEEK 30 2018</c:v>
                </c:pt>
                <c:pt idx="3">
                  <c:v>WEEK 31 2018</c:v>
                </c:pt>
              </c:strCache>
            </c:strRef>
          </c:cat>
          <c:val>
            <c:numRef>
              <c:f>Grafik!$C$6:$F$6</c:f>
              <c:numCache>
                <c:formatCode>0.00</c:formatCode>
                <c:ptCount val="4"/>
                <c:pt idx="0">
                  <c:v>76.057246289798229</c:v>
                </c:pt>
                <c:pt idx="1">
                  <c:v>64.45</c:v>
                </c:pt>
                <c:pt idx="2">
                  <c:v>75.559230901857617</c:v>
                </c:pt>
                <c:pt idx="3">
                  <c:v>47.970370727532448</c:v>
                </c:pt>
              </c:numCache>
            </c:numRef>
          </c:val>
          <c:smooth val="0"/>
          <c:extLst>
            <c:ext xmlns:c16="http://schemas.microsoft.com/office/drawing/2014/chart" uri="{C3380CC4-5D6E-409C-BE32-E72D297353CC}">
              <c16:uniqueId val="{00000003-2B96-483D-B9A4-DC3AD93B9BBD}"/>
            </c:ext>
          </c:extLst>
        </c:ser>
        <c:dLbls>
          <c:showLegendKey val="0"/>
          <c:showVal val="0"/>
          <c:showCatName val="0"/>
          <c:showSerName val="0"/>
          <c:showPercent val="0"/>
          <c:showBubbleSize val="0"/>
        </c:dLbls>
        <c:marker val="1"/>
        <c:smooth val="0"/>
        <c:axId val="521094064"/>
        <c:axId val="521094896"/>
      </c:lineChart>
      <c:catAx>
        <c:axId val="52109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896"/>
        <c:crosses val="autoZero"/>
        <c:auto val="1"/>
        <c:lblAlgn val="ctr"/>
        <c:lblOffset val="100"/>
        <c:noMultiLvlLbl val="0"/>
      </c:catAx>
      <c:valAx>
        <c:axId val="5210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064"/>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LOADER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Grafik!$B$12</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Grafik!$C$11:$F$11</c:f>
              <c:strCache>
                <c:ptCount val="4"/>
                <c:pt idx="0">
                  <c:v>WEEK 28 2018</c:v>
                </c:pt>
                <c:pt idx="1">
                  <c:v>WEEK 29 2018</c:v>
                </c:pt>
                <c:pt idx="2">
                  <c:v>WEEK 30 2018</c:v>
                </c:pt>
                <c:pt idx="3">
                  <c:v>WEEK 31 2018</c:v>
                </c:pt>
              </c:strCache>
            </c:strRef>
          </c:cat>
          <c:val>
            <c:numRef>
              <c:f>Grafik!$C$12:$F$12</c:f>
              <c:numCache>
                <c:formatCode>0.00</c:formatCode>
                <c:ptCount val="4"/>
                <c:pt idx="0">
                  <c:v>96.79</c:v>
                </c:pt>
                <c:pt idx="1">
                  <c:v>98.799702380952382</c:v>
                </c:pt>
                <c:pt idx="2">
                  <c:v>94.350148809523816</c:v>
                </c:pt>
                <c:pt idx="3">
                  <c:v>98.856696428571439</c:v>
                </c:pt>
              </c:numCache>
            </c:numRef>
          </c:val>
          <c:smooth val="0"/>
          <c:extLst>
            <c:ext xmlns:c16="http://schemas.microsoft.com/office/drawing/2014/chart" uri="{C3380CC4-5D6E-409C-BE32-E72D297353CC}">
              <c16:uniqueId val="{00000000-C7CE-488B-B6CA-CBEE7FD41466}"/>
            </c:ext>
          </c:extLst>
        </c:ser>
        <c:ser>
          <c:idx val="1"/>
          <c:order val="1"/>
          <c:tx>
            <c:strRef>
              <c:f>Grafik!$B$13</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Grafik!$C$11:$F$11</c:f>
              <c:strCache>
                <c:ptCount val="4"/>
                <c:pt idx="0">
                  <c:v>WEEK 28 2018</c:v>
                </c:pt>
                <c:pt idx="1">
                  <c:v>WEEK 29 2018</c:v>
                </c:pt>
                <c:pt idx="2">
                  <c:v>WEEK 30 2018</c:v>
                </c:pt>
                <c:pt idx="3">
                  <c:v>WEEK 31 2018</c:v>
                </c:pt>
              </c:strCache>
            </c:strRef>
          </c:cat>
          <c:val>
            <c:numRef>
              <c:f>Grafik!$C$13:$F$13</c:f>
              <c:numCache>
                <c:formatCode>0.00</c:formatCode>
                <c:ptCount val="4"/>
                <c:pt idx="0">
                  <c:v>3.84</c:v>
                </c:pt>
                <c:pt idx="1">
                  <c:v>1.8125</c:v>
                </c:pt>
                <c:pt idx="2">
                  <c:v>9.4924999999999997</c:v>
                </c:pt>
                <c:pt idx="3">
                  <c:v>1.92</c:v>
                </c:pt>
              </c:numCache>
            </c:numRef>
          </c:val>
          <c:smooth val="0"/>
          <c:extLst>
            <c:ext xmlns:c16="http://schemas.microsoft.com/office/drawing/2014/chart" uri="{C3380CC4-5D6E-409C-BE32-E72D297353CC}">
              <c16:uniqueId val="{00000001-C7CE-488B-B6CA-CBEE7FD41466}"/>
            </c:ext>
          </c:extLst>
        </c:ser>
        <c:ser>
          <c:idx val="2"/>
          <c:order val="2"/>
          <c:tx>
            <c:strRef>
              <c:f>Grafik!$B$14</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Grafik!$C$11:$F$11</c:f>
              <c:strCache>
                <c:ptCount val="4"/>
                <c:pt idx="0">
                  <c:v>WEEK 28 2018</c:v>
                </c:pt>
                <c:pt idx="1">
                  <c:v>WEEK 29 2018</c:v>
                </c:pt>
                <c:pt idx="2">
                  <c:v>WEEK 30 2018</c:v>
                </c:pt>
                <c:pt idx="3">
                  <c:v>WEEK 31 2018</c:v>
                </c:pt>
              </c:strCache>
            </c:strRef>
          </c:cat>
          <c:val>
            <c:numRef>
              <c:f>Grafik!$C$14:$F$14</c:f>
              <c:numCache>
                <c:formatCode>0.00</c:formatCode>
                <c:ptCount val="4"/>
                <c:pt idx="0">
                  <c:v>108.88</c:v>
                </c:pt>
                <c:pt idx="1">
                  <c:v>131.08750000000001</c:v>
                </c:pt>
                <c:pt idx="2">
                  <c:v>138.5</c:v>
                </c:pt>
                <c:pt idx="3">
                  <c:v>130.32499999999999</c:v>
                </c:pt>
              </c:numCache>
            </c:numRef>
          </c:val>
          <c:smooth val="0"/>
          <c:extLst>
            <c:ext xmlns:c16="http://schemas.microsoft.com/office/drawing/2014/chart" uri="{C3380CC4-5D6E-409C-BE32-E72D297353CC}">
              <c16:uniqueId val="{00000002-C7CE-488B-B6CA-CBEE7FD41466}"/>
            </c:ext>
          </c:extLst>
        </c:ser>
        <c:ser>
          <c:idx val="3"/>
          <c:order val="3"/>
          <c:tx>
            <c:strRef>
              <c:f>Grafik!$B$15</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Grafik!$C$11:$F$11</c:f>
              <c:strCache>
                <c:ptCount val="4"/>
                <c:pt idx="0">
                  <c:v>WEEK 28 2018</c:v>
                </c:pt>
                <c:pt idx="1">
                  <c:v>WEEK 29 2018</c:v>
                </c:pt>
                <c:pt idx="2">
                  <c:v>WEEK 30 2018</c:v>
                </c:pt>
                <c:pt idx="3">
                  <c:v>WEEK 31 2018</c:v>
                </c:pt>
              </c:strCache>
            </c:strRef>
          </c:cat>
          <c:val>
            <c:numRef>
              <c:f>Grafik!$C$15:$F$15</c:f>
              <c:numCache>
                <c:formatCode>0.00</c:formatCode>
                <c:ptCount val="4"/>
                <c:pt idx="0">
                  <c:v>90.72</c:v>
                </c:pt>
                <c:pt idx="1">
                  <c:v>87.193156459211508</c:v>
                </c:pt>
                <c:pt idx="2">
                  <c:v>100</c:v>
                </c:pt>
                <c:pt idx="3">
                  <c:v>100</c:v>
                </c:pt>
              </c:numCache>
            </c:numRef>
          </c:val>
          <c:smooth val="0"/>
          <c:extLst>
            <c:ext xmlns:c16="http://schemas.microsoft.com/office/drawing/2014/chart" uri="{C3380CC4-5D6E-409C-BE32-E72D297353CC}">
              <c16:uniqueId val="{00000003-C7CE-488B-B6CA-CBEE7FD41466}"/>
            </c:ext>
          </c:extLst>
        </c:ser>
        <c:dLbls>
          <c:showLegendKey val="0"/>
          <c:showVal val="0"/>
          <c:showCatName val="0"/>
          <c:showSerName val="0"/>
          <c:showPercent val="0"/>
          <c:showBubbleSize val="0"/>
        </c:dLbls>
        <c:marker val="1"/>
        <c:smooth val="0"/>
        <c:axId val="472968000"/>
        <c:axId val="472968416"/>
      </c:lineChart>
      <c:catAx>
        <c:axId val="47296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416"/>
        <c:crosses val="autoZero"/>
        <c:auto val="1"/>
        <c:lblAlgn val="ctr"/>
        <c:lblOffset val="100"/>
        <c:noMultiLvlLbl val="0"/>
      </c:catAx>
      <c:valAx>
        <c:axId val="47296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000"/>
        <c:crosses val="autoZero"/>
        <c:crossBetween val="between"/>
        <c:majorUnit val="2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HAULER</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Grafik!$B$21</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Grafik!$C$20:$F$20</c:f>
              <c:strCache>
                <c:ptCount val="4"/>
                <c:pt idx="0">
                  <c:v>WEEK 28 2018</c:v>
                </c:pt>
                <c:pt idx="1">
                  <c:v>WEEK 29 2018</c:v>
                </c:pt>
                <c:pt idx="2">
                  <c:v>WEEK 30 2018</c:v>
                </c:pt>
                <c:pt idx="3">
                  <c:v>WEEK 31 2018</c:v>
                </c:pt>
              </c:strCache>
            </c:strRef>
          </c:cat>
          <c:val>
            <c:numRef>
              <c:f>Grafik!$C$21:$F$21</c:f>
              <c:numCache>
                <c:formatCode>0.00</c:formatCode>
                <c:ptCount val="4"/>
                <c:pt idx="0">
                  <c:v>95.04</c:v>
                </c:pt>
                <c:pt idx="1">
                  <c:v>95.75</c:v>
                </c:pt>
                <c:pt idx="2">
                  <c:v>94.428401360544228</c:v>
                </c:pt>
                <c:pt idx="3">
                  <c:v>92.553401360544214</c:v>
                </c:pt>
              </c:numCache>
            </c:numRef>
          </c:val>
          <c:smooth val="0"/>
          <c:extLst>
            <c:ext xmlns:c16="http://schemas.microsoft.com/office/drawing/2014/chart" uri="{C3380CC4-5D6E-409C-BE32-E72D297353CC}">
              <c16:uniqueId val="{00000000-46EF-420C-B2DE-3120F02ABD1C}"/>
            </c:ext>
          </c:extLst>
        </c:ser>
        <c:ser>
          <c:idx val="1"/>
          <c:order val="1"/>
          <c:tx>
            <c:strRef>
              <c:f>Grafik!$B$22</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Grafik!$C$20:$F$20</c:f>
              <c:strCache>
                <c:ptCount val="4"/>
                <c:pt idx="0">
                  <c:v>WEEK 28 2018</c:v>
                </c:pt>
                <c:pt idx="1">
                  <c:v>WEEK 29 2018</c:v>
                </c:pt>
                <c:pt idx="2">
                  <c:v>WEEK 30 2018</c:v>
                </c:pt>
                <c:pt idx="3">
                  <c:v>WEEK 31 2018</c:v>
                </c:pt>
              </c:strCache>
            </c:strRef>
          </c:cat>
          <c:val>
            <c:numRef>
              <c:f>Grafik!$C$22:$F$22</c:f>
              <c:numCache>
                <c:formatCode>0.00</c:formatCode>
                <c:ptCount val="4"/>
                <c:pt idx="0">
                  <c:v>5.44</c:v>
                </c:pt>
                <c:pt idx="1">
                  <c:v>4.7699999999999996</c:v>
                </c:pt>
                <c:pt idx="2">
                  <c:v>4.9147619047619049</c:v>
                </c:pt>
                <c:pt idx="3">
                  <c:v>10.131428571428572</c:v>
                </c:pt>
              </c:numCache>
            </c:numRef>
          </c:val>
          <c:smooth val="0"/>
          <c:extLst>
            <c:ext xmlns:c16="http://schemas.microsoft.com/office/drawing/2014/chart" uri="{C3380CC4-5D6E-409C-BE32-E72D297353CC}">
              <c16:uniqueId val="{00000001-46EF-420C-B2DE-3120F02ABD1C}"/>
            </c:ext>
          </c:extLst>
        </c:ser>
        <c:ser>
          <c:idx val="2"/>
          <c:order val="2"/>
          <c:tx>
            <c:strRef>
              <c:f>Grafik!$B$23</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Grafik!$C$20:$F$20</c:f>
              <c:strCache>
                <c:ptCount val="4"/>
                <c:pt idx="0">
                  <c:v>WEEK 28 2018</c:v>
                </c:pt>
                <c:pt idx="1">
                  <c:v>WEEK 29 2018</c:v>
                </c:pt>
                <c:pt idx="2">
                  <c:v>WEEK 30 2018</c:v>
                </c:pt>
                <c:pt idx="3">
                  <c:v>WEEK 31 2018</c:v>
                </c:pt>
              </c:strCache>
            </c:strRef>
          </c:cat>
          <c:val>
            <c:numRef>
              <c:f>Grafik!$C$23:$F$23</c:f>
              <c:numCache>
                <c:formatCode>0.00</c:formatCode>
                <c:ptCount val="4"/>
                <c:pt idx="0">
                  <c:v>109.66</c:v>
                </c:pt>
                <c:pt idx="1">
                  <c:v>121.72</c:v>
                </c:pt>
                <c:pt idx="2">
                  <c:v>100.88492063492062</c:v>
                </c:pt>
                <c:pt idx="3">
                  <c:v>99.399999999999977</c:v>
                </c:pt>
              </c:numCache>
            </c:numRef>
          </c:val>
          <c:smooth val="0"/>
          <c:extLst>
            <c:ext xmlns:c16="http://schemas.microsoft.com/office/drawing/2014/chart" uri="{C3380CC4-5D6E-409C-BE32-E72D297353CC}">
              <c16:uniqueId val="{00000002-46EF-420C-B2DE-3120F02ABD1C}"/>
            </c:ext>
          </c:extLst>
        </c:ser>
        <c:ser>
          <c:idx val="3"/>
          <c:order val="3"/>
          <c:tx>
            <c:strRef>
              <c:f>Grafik!$B$24</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Grafik!$C$20:$F$20</c:f>
              <c:strCache>
                <c:ptCount val="4"/>
                <c:pt idx="0">
                  <c:v>WEEK 28 2018</c:v>
                </c:pt>
                <c:pt idx="1">
                  <c:v>WEEK 29 2018</c:v>
                </c:pt>
                <c:pt idx="2">
                  <c:v>WEEK 30 2018</c:v>
                </c:pt>
                <c:pt idx="3">
                  <c:v>WEEK 31 2018</c:v>
                </c:pt>
              </c:strCache>
            </c:strRef>
          </c:cat>
          <c:val>
            <c:numRef>
              <c:f>Grafik!$C$24:$F$24</c:f>
              <c:numCache>
                <c:formatCode>0.00</c:formatCode>
                <c:ptCount val="4"/>
                <c:pt idx="0">
                  <c:v>73.61</c:v>
                </c:pt>
                <c:pt idx="1">
                  <c:v>61.3</c:v>
                </c:pt>
                <c:pt idx="2">
                  <c:v>76.903940661151992</c:v>
                </c:pt>
                <c:pt idx="3">
                  <c:v>45.428904215959456</c:v>
                </c:pt>
              </c:numCache>
            </c:numRef>
          </c:val>
          <c:smooth val="0"/>
          <c:extLst>
            <c:ext xmlns:c16="http://schemas.microsoft.com/office/drawing/2014/chart" uri="{C3380CC4-5D6E-409C-BE32-E72D297353CC}">
              <c16:uniqueId val="{00000003-46EF-420C-B2DE-3120F02ABD1C}"/>
            </c:ext>
          </c:extLst>
        </c:ser>
        <c:dLbls>
          <c:showLegendKey val="0"/>
          <c:showVal val="0"/>
          <c:showCatName val="0"/>
          <c:showSerName val="0"/>
          <c:showPercent val="0"/>
          <c:showBubbleSize val="0"/>
        </c:dLbls>
        <c:marker val="1"/>
        <c:smooth val="0"/>
        <c:axId val="472970496"/>
        <c:axId val="472969248"/>
      </c:lineChart>
      <c:catAx>
        <c:axId val="4729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9248"/>
        <c:crosses val="autoZero"/>
        <c:auto val="1"/>
        <c:lblAlgn val="ctr"/>
        <c:lblOffset val="100"/>
        <c:noMultiLvlLbl val="0"/>
      </c:catAx>
      <c:valAx>
        <c:axId val="472969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SUPPORT</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Grafik!$B$30</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Grafik!$C$29:$F$29</c:f>
              <c:strCache>
                <c:ptCount val="4"/>
                <c:pt idx="0">
                  <c:v>WEEK 28 2018</c:v>
                </c:pt>
                <c:pt idx="1">
                  <c:v>WEEK 29 2018</c:v>
                </c:pt>
                <c:pt idx="2">
                  <c:v>WEEK 30 2018</c:v>
                </c:pt>
                <c:pt idx="3">
                  <c:v>WEEK 31 2018</c:v>
                </c:pt>
              </c:strCache>
            </c:strRef>
          </c:cat>
          <c:val>
            <c:numRef>
              <c:f>Grafik!$C$30:$F$30</c:f>
              <c:numCache>
                <c:formatCode>0.00</c:formatCode>
                <c:ptCount val="4"/>
                <c:pt idx="0">
                  <c:v>99.36</c:v>
                </c:pt>
                <c:pt idx="1">
                  <c:v>98.35</c:v>
                </c:pt>
                <c:pt idx="2">
                  <c:v>98.63428571428571</c:v>
                </c:pt>
                <c:pt idx="3">
                  <c:v>98.683849206349208</c:v>
                </c:pt>
              </c:numCache>
            </c:numRef>
          </c:val>
          <c:smooth val="0"/>
          <c:extLst>
            <c:ext xmlns:c16="http://schemas.microsoft.com/office/drawing/2014/chart" uri="{C3380CC4-5D6E-409C-BE32-E72D297353CC}">
              <c16:uniqueId val="{00000000-93A7-4456-9B47-76831501FF95}"/>
            </c:ext>
          </c:extLst>
        </c:ser>
        <c:ser>
          <c:idx val="1"/>
          <c:order val="1"/>
          <c:tx>
            <c:strRef>
              <c:f>Grafik!$B$31</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Grafik!$C$29:$F$29</c:f>
              <c:strCache>
                <c:ptCount val="4"/>
                <c:pt idx="0">
                  <c:v>WEEK 28 2018</c:v>
                </c:pt>
                <c:pt idx="1">
                  <c:v>WEEK 29 2018</c:v>
                </c:pt>
                <c:pt idx="2">
                  <c:v>WEEK 30 2018</c:v>
                </c:pt>
                <c:pt idx="3">
                  <c:v>WEEK 31 2018</c:v>
                </c:pt>
              </c:strCache>
            </c:strRef>
          </c:cat>
          <c:val>
            <c:numRef>
              <c:f>Grafik!$C$31:$F$31</c:f>
              <c:numCache>
                <c:formatCode>0.00</c:formatCode>
                <c:ptCount val="4"/>
                <c:pt idx="0">
                  <c:v>1.07</c:v>
                </c:pt>
                <c:pt idx="1">
                  <c:v>2.0299999999999998</c:v>
                </c:pt>
                <c:pt idx="2">
                  <c:v>1.925</c:v>
                </c:pt>
                <c:pt idx="3">
                  <c:v>1.7135714285714285</c:v>
                </c:pt>
              </c:numCache>
            </c:numRef>
          </c:val>
          <c:smooth val="0"/>
          <c:extLst>
            <c:ext xmlns:c16="http://schemas.microsoft.com/office/drawing/2014/chart" uri="{C3380CC4-5D6E-409C-BE32-E72D297353CC}">
              <c16:uniqueId val="{00000001-93A7-4456-9B47-76831501FF95}"/>
            </c:ext>
          </c:extLst>
        </c:ser>
        <c:ser>
          <c:idx val="2"/>
          <c:order val="2"/>
          <c:tx>
            <c:strRef>
              <c:f>Grafik!$B$32</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Grafik!$C$29:$F$29</c:f>
              <c:strCache>
                <c:ptCount val="4"/>
                <c:pt idx="0">
                  <c:v>WEEK 28 2018</c:v>
                </c:pt>
                <c:pt idx="1">
                  <c:v>WEEK 29 2018</c:v>
                </c:pt>
                <c:pt idx="2">
                  <c:v>WEEK 30 2018</c:v>
                </c:pt>
                <c:pt idx="3">
                  <c:v>WEEK 31 2018</c:v>
                </c:pt>
              </c:strCache>
            </c:strRef>
          </c:cat>
          <c:val>
            <c:numRef>
              <c:f>Grafik!$C$32:$F$32</c:f>
              <c:numCache>
                <c:formatCode>0.00</c:formatCode>
                <c:ptCount val="4"/>
                <c:pt idx="0">
                  <c:v>112.12</c:v>
                </c:pt>
                <c:pt idx="1">
                  <c:v>89.99</c:v>
                </c:pt>
                <c:pt idx="2">
                  <c:v>104.15714285714286</c:v>
                </c:pt>
                <c:pt idx="3">
                  <c:v>99.678571428571431</c:v>
                </c:pt>
              </c:numCache>
            </c:numRef>
          </c:val>
          <c:smooth val="0"/>
          <c:extLst>
            <c:ext xmlns:c16="http://schemas.microsoft.com/office/drawing/2014/chart" uri="{C3380CC4-5D6E-409C-BE32-E72D297353CC}">
              <c16:uniqueId val="{00000002-93A7-4456-9B47-76831501FF95}"/>
            </c:ext>
          </c:extLst>
        </c:ser>
        <c:ser>
          <c:idx val="3"/>
          <c:order val="3"/>
          <c:tx>
            <c:strRef>
              <c:f>Grafik!$B$33</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Grafik!$C$29:$F$29</c:f>
              <c:strCache>
                <c:ptCount val="4"/>
                <c:pt idx="0">
                  <c:v>WEEK 28 2018</c:v>
                </c:pt>
                <c:pt idx="1">
                  <c:v>WEEK 29 2018</c:v>
                </c:pt>
                <c:pt idx="2">
                  <c:v>WEEK 30 2018</c:v>
                </c:pt>
                <c:pt idx="3">
                  <c:v>WEEK 31 2018</c:v>
                </c:pt>
              </c:strCache>
            </c:strRef>
          </c:cat>
          <c:val>
            <c:numRef>
              <c:f>Grafik!$C$33:$F$33</c:f>
              <c:numCache>
                <c:formatCode>0.00</c:formatCode>
                <c:ptCount val="4"/>
                <c:pt idx="0">
                  <c:v>100</c:v>
                </c:pt>
                <c:pt idx="1">
                  <c:v>81.55</c:v>
                </c:pt>
                <c:pt idx="2">
                  <c:v>59.129474662947466</c:v>
                </c:pt>
                <c:pt idx="3">
                  <c:v>86.028281122802781</c:v>
                </c:pt>
              </c:numCache>
            </c:numRef>
          </c:val>
          <c:smooth val="0"/>
          <c:extLst>
            <c:ext xmlns:c16="http://schemas.microsoft.com/office/drawing/2014/chart" uri="{C3380CC4-5D6E-409C-BE32-E72D297353CC}">
              <c16:uniqueId val="{00000003-93A7-4456-9B47-76831501FF95}"/>
            </c:ext>
          </c:extLst>
        </c:ser>
        <c:dLbls>
          <c:showLegendKey val="0"/>
          <c:showVal val="0"/>
          <c:showCatName val="0"/>
          <c:showSerName val="0"/>
          <c:showPercent val="0"/>
          <c:showBubbleSize val="0"/>
        </c:dLbls>
        <c:marker val="1"/>
        <c:smooth val="0"/>
        <c:axId val="472971328"/>
        <c:axId val="472968832"/>
      </c:lineChart>
      <c:catAx>
        <c:axId val="47297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832"/>
        <c:crosses val="autoZero"/>
        <c:auto val="1"/>
        <c:lblAlgn val="ctr"/>
        <c:lblOffset val="100"/>
        <c:noMultiLvlLbl val="0"/>
      </c:catAx>
      <c:valAx>
        <c:axId val="472968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OTHER</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Grafik!$B$39</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Grafik!$C$38:$F$38</c:f>
              <c:strCache>
                <c:ptCount val="4"/>
                <c:pt idx="0">
                  <c:v>WEEK 28 2018</c:v>
                </c:pt>
                <c:pt idx="1">
                  <c:v>WEEK 29 2018</c:v>
                </c:pt>
                <c:pt idx="2">
                  <c:v>WEEK 30 2018</c:v>
                </c:pt>
                <c:pt idx="3">
                  <c:v>WEEK 31 2018</c:v>
                </c:pt>
              </c:strCache>
            </c:strRef>
          </c:cat>
          <c:val>
            <c:numRef>
              <c:f>Grafik!$C$39:$F$39</c:f>
              <c:numCache>
                <c:formatCode>0.00</c:formatCode>
                <c:ptCount val="4"/>
                <c:pt idx="0">
                  <c:v>98.35</c:v>
                </c:pt>
                <c:pt idx="1">
                  <c:v>96.75</c:v>
                </c:pt>
                <c:pt idx="2">
                  <c:v>90.565773809523805</c:v>
                </c:pt>
                <c:pt idx="3">
                  <c:v>92.663392857142853</c:v>
                </c:pt>
              </c:numCache>
            </c:numRef>
          </c:val>
          <c:smooth val="0"/>
          <c:extLst>
            <c:ext xmlns:c16="http://schemas.microsoft.com/office/drawing/2014/chart" uri="{C3380CC4-5D6E-409C-BE32-E72D297353CC}">
              <c16:uniqueId val="{00000000-83DB-4E95-A2FA-C6A385478C76}"/>
            </c:ext>
          </c:extLst>
        </c:ser>
        <c:ser>
          <c:idx val="1"/>
          <c:order val="1"/>
          <c:tx>
            <c:strRef>
              <c:f>Grafik!$B$40</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Grafik!$C$38:$F$38</c:f>
              <c:strCache>
                <c:ptCount val="4"/>
                <c:pt idx="0">
                  <c:v>WEEK 28 2018</c:v>
                </c:pt>
                <c:pt idx="1">
                  <c:v>WEEK 29 2018</c:v>
                </c:pt>
                <c:pt idx="2">
                  <c:v>WEEK 30 2018</c:v>
                </c:pt>
                <c:pt idx="3">
                  <c:v>WEEK 31 2018</c:v>
                </c:pt>
              </c:strCache>
            </c:strRef>
          </c:cat>
          <c:val>
            <c:numRef>
              <c:f>Grafik!$C$40:$F$40</c:f>
              <c:numCache>
                <c:formatCode>0.00</c:formatCode>
                <c:ptCount val="4"/>
                <c:pt idx="0">
                  <c:v>1.24</c:v>
                </c:pt>
                <c:pt idx="1">
                  <c:v>2.11</c:v>
                </c:pt>
                <c:pt idx="2">
                  <c:v>4.1100000000000003</c:v>
                </c:pt>
                <c:pt idx="3">
                  <c:v>4.1100000000000003</c:v>
                </c:pt>
              </c:numCache>
            </c:numRef>
          </c:val>
          <c:smooth val="0"/>
          <c:extLst>
            <c:ext xmlns:c16="http://schemas.microsoft.com/office/drawing/2014/chart" uri="{C3380CC4-5D6E-409C-BE32-E72D297353CC}">
              <c16:uniqueId val="{00000001-83DB-4E95-A2FA-C6A385478C76}"/>
            </c:ext>
          </c:extLst>
        </c:ser>
        <c:ser>
          <c:idx val="2"/>
          <c:order val="2"/>
          <c:tx>
            <c:strRef>
              <c:f>Grafik!$B$41</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Grafik!$C$38:$F$38</c:f>
              <c:strCache>
                <c:ptCount val="4"/>
                <c:pt idx="0">
                  <c:v>WEEK 28 2018</c:v>
                </c:pt>
                <c:pt idx="1">
                  <c:v>WEEK 29 2018</c:v>
                </c:pt>
                <c:pt idx="2">
                  <c:v>WEEK 30 2018</c:v>
                </c:pt>
                <c:pt idx="3">
                  <c:v>WEEK 31 2018</c:v>
                </c:pt>
              </c:strCache>
            </c:strRef>
          </c:cat>
          <c:val>
            <c:numRef>
              <c:f>Grafik!$C$41:$F$41</c:f>
              <c:numCache>
                <c:formatCode>0.00</c:formatCode>
                <c:ptCount val="4"/>
                <c:pt idx="0">
                  <c:v>39.200000000000003</c:v>
                </c:pt>
                <c:pt idx="1">
                  <c:v>26.39</c:v>
                </c:pt>
                <c:pt idx="2">
                  <c:v>29.787500000000001</c:v>
                </c:pt>
                <c:pt idx="3">
                  <c:v>11.4</c:v>
                </c:pt>
              </c:numCache>
            </c:numRef>
          </c:val>
          <c:smooth val="0"/>
          <c:extLst>
            <c:ext xmlns:c16="http://schemas.microsoft.com/office/drawing/2014/chart" uri="{C3380CC4-5D6E-409C-BE32-E72D297353CC}">
              <c16:uniqueId val="{00000002-83DB-4E95-A2FA-C6A385478C76}"/>
            </c:ext>
          </c:extLst>
        </c:ser>
        <c:ser>
          <c:idx val="3"/>
          <c:order val="3"/>
          <c:tx>
            <c:strRef>
              <c:f>Grafik!$B$42</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Grafik!$C$38:$F$38</c:f>
              <c:strCache>
                <c:ptCount val="4"/>
                <c:pt idx="0">
                  <c:v>WEEK 28 2018</c:v>
                </c:pt>
                <c:pt idx="1">
                  <c:v>WEEK 29 2018</c:v>
                </c:pt>
                <c:pt idx="2">
                  <c:v>WEEK 30 2018</c:v>
                </c:pt>
                <c:pt idx="3">
                  <c:v>WEEK 31 2018</c:v>
                </c:pt>
              </c:strCache>
            </c:strRef>
          </c:cat>
          <c:val>
            <c:numRef>
              <c:f>Grafik!$C$42:$F$42</c:f>
              <c:numCache>
                <c:formatCode>0.00</c:formatCode>
                <c:ptCount val="4"/>
                <c:pt idx="0">
                  <c:v>0</c:v>
                </c:pt>
                <c:pt idx="1">
                  <c:v>38.11</c:v>
                </c:pt>
                <c:pt idx="2">
                  <c:v>46.108710053944925</c:v>
                </c:pt>
                <c:pt idx="3">
                  <c:v>0</c:v>
                </c:pt>
              </c:numCache>
            </c:numRef>
          </c:val>
          <c:smooth val="0"/>
          <c:extLst>
            <c:ext xmlns:c16="http://schemas.microsoft.com/office/drawing/2014/chart" uri="{C3380CC4-5D6E-409C-BE32-E72D297353CC}">
              <c16:uniqueId val="{00000003-83DB-4E95-A2FA-C6A385478C76}"/>
            </c:ext>
          </c:extLst>
        </c:ser>
        <c:dLbls>
          <c:showLegendKey val="0"/>
          <c:showVal val="0"/>
          <c:showCatName val="0"/>
          <c:showSerName val="0"/>
          <c:showPercent val="0"/>
          <c:showBubbleSize val="0"/>
        </c:dLbls>
        <c:marker val="1"/>
        <c:smooth val="0"/>
        <c:axId val="476051120"/>
        <c:axId val="476049456"/>
      </c:lineChart>
      <c:catAx>
        <c:axId val="47605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456"/>
        <c:crosses val="autoZero"/>
        <c:auto val="1"/>
        <c:lblAlgn val="ctr"/>
        <c:lblOffset val="100"/>
        <c:noMultiLvlLbl val="0"/>
      </c:catAx>
      <c:valAx>
        <c:axId val="476049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5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COAL LOADER</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Grafik!$B$48</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Grafik!$C$47:$F$47</c:f>
              <c:strCache>
                <c:ptCount val="4"/>
                <c:pt idx="0">
                  <c:v>WEEK 28 2018</c:v>
                </c:pt>
                <c:pt idx="1">
                  <c:v>WEEK 29 2018</c:v>
                </c:pt>
                <c:pt idx="2">
                  <c:v>WEEK 30 2018</c:v>
                </c:pt>
                <c:pt idx="3">
                  <c:v>WEEK 31 2018</c:v>
                </c:pt>
              </c:strCache>
            </c:strRef>
          </c:cat>
          <c:val>
            <c:numRef>
              <c:f>Grafik!$C$48:$F$48</c:f>
              <c:numCache>
                <c:formatCode>0.00</c:formatCode>
                <c:ptCount val="4"/>
                <c:pt idx="0">
                  <c:v>97.77</c:v>
                </c:pt>
                <c:pt idx="1">
                  <c:v>99.64</c:v>
                </c:pt>
                <c:pt idx="2">
                  <c:v>97.509920634920633</c:v>
                </c:pt>
                <c:pt idx="3">
                  <c:v>99.282341269841268</c:v>
                </c:pt>
              </c:numCache>
            </c:numRef>
          </c:val>
          <c:smooth val="0"/>
          <c:extLst>
            <c:ext xmlns:c16="http://schemas.microsoft.com/office/drawing/2014/chart" uri="{C3380CC4-5D6E-409C-BE32-E72D297353CC}">
              <c16:uniqueId val="{00000000-FD2E-488E-9521-242B565E377D}"/>
            </c:ext>
          </c:extLst>
        </c:ser>
        <c:ser>
          <c:idx val="1"/>
          <c:order val="1"/>
          <c:tx>
            <c:strRef>
              <c:f>Grafik!$B$49</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Grafik!$C$47:$F$47</c:f>
              <c:strCache>
                <c:ptCount val="4"/>
                <c:pt idx="0">
                  <c:v>WEEK 28 2018</c:v>
                </c:pt>
                <c:pt idx="1">
                  <c:v>WEEK 29 2018</c:v>
                </c:pt>
                <c:pt idx="2">
                  <c:v>WEEK 30 2018</c:v>
                </c:pt>
                <c:pt idx="3">
                  <c:v>WEEK 31 2018</c:v>
                </c:pt>
              </c:strCache>
            </c:strRef>
          </c:cat>
          <c:val>
            <c:numRef>
              <c:f>Grafik!$C$49:$F$49</c:f>
              <c:numCache>
                <c:formatCode>0.00</c:formatCode>
                <c:ptCount val="4"/>
                <c:pt idx="0">
                  <c:v>1.25</c:v>
                </c:pt>
                <c:pt idx="1">
                  <c:v>0.2</c:v>
                </c:pt>
                <c:pt idx="2">
                  <c:v>3.1033333333333335</c:v>
                </c:pt>
                <c:pt idx="3">
                  <c:v>1.2066666666666668</c:v>
                </c:pt>
              </c:numCache>
            </c:numRef>
          </c:val>
          <c:smooth val="0"/>
          <c:extLst>
            <c:ext xmlns:c16="http://schemas.microsoft.com/office/drawing/2014/chart" uri="{C3380CC4-5D6E-409C-BE32-E72D297353CC}">
              <c16:uniqueId val="{00000001-FD2E-488E-9521-242B565E377D}"/>
            </c:ext>
          </c:extLst>
        </c:ser>
        <c:ser>
          <c:idx val="2"/>
          <c:order val="2"/>
          <c:tx>
            <c:strRef>
              <c:f>Grafik!$B$50</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Grafik!$C$47:$F$47</c:f>
              <c:strCache>
                <c:ptCount val="4"/>
                <c:pt idx="0">
                  <c:v>WEEK 28 2018</c:v>
                </c:pt>
                <c:pt idx="1">
                  <c:v>WEEK 29 2018</c:v>
                </c:pt>
                <c:pt idx="2">
                  <c:v>WEEK 30 2018</c:v>
                </c:pt>
                <c:pt idx="3">
                  <c:v>WEEK 31 2018</c:v>
                </c:pt>
              </c:strCache>
            </c:strRef>
          </c:cat>
          <c:val>
            <c:numRef>
              <c:f>Grafik!$C$50:$F$50</c:f>
              <c:numCache>
                <c:formatCode>0.00</c:formatCode>
                <c:ptCount val="4"/>
                <c:pt idx="0">
                  <c:v>98.67</c:v>
                </c:pt>
                <c:pt idx="1">
                  <c:v>91.88</c:v>
                </c:pt>
                <c:pt idx="2">
                  <c:v>88</c:v>
                </c:pt>
                <c:pt idx="3">
                  <c:v>85.333333333333329</c:v>
                </c:pt>
              </c:numCache>
            </c:numRef>
          </c:val>
          <c:smooth val="0"/>
          <c:extLst>
            <c:ext xmlns:c16="http://schemas.microsoft.com/office/drawing/2014/chart" uri="{C3380CC4-5D6E-409C-BE32-E72D297353CC}">
              <c16:uniqueId val="{00000002-FD2E-488E-9521-242B565E377D}"/>
            </c:ext>
          </c:extLst>
        </c:ser>
        <c:ser>
          <c:idx val="3"/>
          <c:order val="3"/>
          <c:tx>
            <c:strRef>
              <c:f>Grafik!$B$51</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Grafik!$C$47:$F$47</c:f>
              <c:strCache>
                <c:ptCount val="4"/>
                <c:pt idx="0">
                  <c:v>WEEK 28 2018</c:v>
                </c:pt>
                <c:pt idx="1">
                  <c:v>WEEK 29 2018</c:v>
                </c:pt>
                <c:pt idx="2">
                  <c:v>WEEK 30 2018</c:v>
                </c:pt>
                <c:pt idx="3">
                  <c:v>WEEK 31 2018</c:v>
                </c:pt>
              </c:strCache>
            </c:strRef>
          </c:cat>
          <c:val>
            <c:numRef>
              <c:f>Grafik!$C$51:$F$51</c:f>
              <c:numCache>
                <c:formatCode>0.00</c:formatCode>
                <c:ptCount val="4"/>
                <c:pt idx="0">
                  <c:v>91.08</c:v>
                </c:pt>
                <c:pt idx="1">
                  <c:v>0</c:v>
                </c:pt>
                <c:pt idx="2">
                  <c:v>100</c:v>
                </c:pt>
                <c:pt idx="3">
                  <c:v>100</c:v>
                </c:pt>
              </c:numCache>
            </c:numRef>
          </c:val>
          <c:smooth val="0"/>
          <c:extLst>
            <c:ext xmlns:c16="http://schemas.microsoft.com/office/drawing/2014/chart" uri="{C3380CC4-5D6E-409C-BE32-E72D297353CC}">
              <c16:uniqueId val="{00000003-FD2E-488E-9521-242B565E377D}"/>
            </c:ext>
          </c:extLst>
        </c:ser>
        <c:dLbls>
          <c:showLegendKey val="0"/>
          <c:showVal val="0"/>
          <c:showCatName val="0"/>
          <c:showSerName val="0"/>
          <c:showPercent val="0"/>
          <c:showBubbleSize val="0"/>
        </c:dLbls>
        <c:marker val="1"/>
        <c:smooth val="0"/>
        <c:axId val="476049872"/>
        <c:axId val="476049040"/>
      </c:lineChart>
      <c:catAx>
        <c:axId val="4760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040"/>
        <c:crosses val="autoZero"/>
        <c:auto val="1"/>
        <c:lblAlgn val="ctr"/>
        <c:lblOffset val="100"/>
        <c:noMultiLvlLbl val="0"/>
      </c:catAx>
      <c:valAx>
        <c:axId val="47604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9525</xdr:rowOff>
    </xdr:from>
    <xdr:to>
      <xdr:col>16</xdr:col>
      <xdr:colOff>0</xdr:colOff>
      <xdr:row>8</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9</xdr:row>
      <xdr:rowOff>4762</xdr:rowOff>
    </xdr:from>
    <xdr:to>
      <xdr:col>16</xdr:col>
      <xdr:colOff>0</xdr:colOff>
      <xdr:row>17</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xdr:colOff>
      <xdr:row>19</xdr:row>
      <xdr:rowOff>14287</xdr:rowOff>
    </xdr:from>
    <xdr:to>
      <xdr:col>15</xdr:col>
      <xdr:colOff>600075</xdr:colOff>
      <xdr:row>27</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28</xdr:row>
      <xdr:rowOff>14287</xdr:rowOff>
    </xdr:from>
    <xdr:to>
      <xdr:col>16</xdr:col>
      <xdr:colOff>19050</xdr:colOff>
      <xdr:row>36</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9525</xdr:colOff>
      <xdr:row>37</xdr:row>
      <xdr:rowOff>4762</xdr:rowOff>
    </xdr:from>
    <xdr:to>
      <xdr:col>15</xdr:col>
      <xdr:colOff>600075</xdr:colOff>
      <xdr:row>45</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xdr:colOff>
      <xdr:row>46</xdr:row>
      <xdr:rowOff>14287</xdr:rowOff>
    </xdr:from>
    <xdr:to>
      <xdr:col>15</xdr:col>
      <xdr:colOff>609599</xdr:colOff>
      <xdr:row>54</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t="str">
            <v/>
          </cell>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t="str">
            <v/>
          </cell>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t="str">
            <v/>
          </cell>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t="str">
            <v/>
          </cell>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t="str">
            <v/>
          </cell>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t="str">
            <v/>
          </cell>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t="str">
            <v/>
          </cell>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t="str">
            <v/>
          </cell>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t="str">
            <v/>
          </cell>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t="str">
            <v/>
          </cell>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t="str">
            <v/>
          </cell>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t="str">
            <v/>
          </cell>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t="str">
            <v/>
          </cell>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t="str">
            <v/>
          </cell>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t="str">
            <v/>
          </cell>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t="str">
            <v/>
          </cell>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t="str">
            <v/>
          </cell>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t="str">
            <v/>
          </cell>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t="str">
            <v/>
          </cell>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t="str">
            <v/>
          </cell>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t="str">
            <v/>
          </cell>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t="str">
            <v/>
          </cell>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t="str">
            <v/>
          </cell>
          <cell r="C3" t="str">
            <v>INST</v>
          </cell>
          <cell r="D3" t="str">
            <v/>
          </cell>
          <cell r="E3" t="str">
            <v/>
          </cell>
          <cell r="F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row>
        <row r="4">
          <cell r="A4" t="str">
            <v>EXKM12011</v>
          </cell>
          <cell r="B4" t="str">
            <v/>
          </cell>
          <cell r="C4" t="str">
            <v>INST</v>
          </cell>
          <cell r="D4" t="str">
            <v/>
          </cell>
          <cell r="E4" t="str">
            <v/>
          </cell>
          <cell r="F4" t="str">
            <v/>
          </cell>
          <cell r="H4" t="str">
            <v/>
          </cell>
          <cell r="I4" t="str">
            <v/>
          </cell>
          <cell r="J4" t="str">
            <v/>
          </cell>
          <cell r="L4" t="str">
            <v/>
          </cell>
          <cell r="M4" t="str">
            <v/>
          </cell>
          <cell r="P4" t="str">
            <v/>
          </cell>
          <cell r="Q4" t="str">
            <v/>
          </cell>
          <cell r="T4" t="str">
            <v/>
          </cell>
          <cell r="U4" t="str">
            <v/>
          </cell>
        </row>
        <row r="5">
          <cell r="A5" t="str">
            <v>EXKM12015</v>
          </cell>
          <cell r="B5" t="str">
            <v>IDWP</v>
          </cell>
          <cell r="C5" t="str">
            <v>INST</v>
          </cell>
          <cell r="D5" t="str">
            <v/>
          </cell>
          <cell r="E5" t="str">
            <v/>
          </cell>
          <cell r="F5" t="str">
            <v/>
          </cell>
          <cell r="H5" t="str">
            <v/>
          </cell>
          <cell r="I5" t="str">
            <v/>
          </cell>
          <cell r="J5" t="str">
            <v/>
          </cell>
          <cell r="L5" t="str">
            <v/>
          </cell>
          <cell r="M5" t="str">
            <v/>
          </cell>
          <cell r="P5" t="str">
            <v/>
          </cell>
          <cell r="Q5" t="str">
            <v/>
          </cell>
          <cell r="T5" t="str">
            <v/>
          </cell>
          <cell r="U5" t="str">
            <v/>
          </cell>
        </row>
        <row r="6">
          <cell r="A6" t="str">
            <v>EXKM12018</v>
          </cell>
          <cell r="B6" t="str">
            <v>IDWP</v>
          </cell>
          <cell r="C6" t="str">
            <v>INST</v>
          </cell>
          <cell r="D6" t="str">
            <v/>
          </cell>
          <cell r="E6" t="str">
            <v/>
          </cell>
          <cell r="F6" t="str">
            <v/>
          </cell>
          <cell r="H6" t="str">
            <v/>
          </cell>
          <cell r="I6" t="str">
            <v/>
          </cell>
          <cell r="J6" t="str">
            <v/>
          </cell>
          <cell r="L6" t="str">
            <v/>
          </cell>
          <cell r="M6" t="str">
            <v/>
          </cell>
          <cell r="P6" t="str">
            <v/>
          </cell>
          <cell r="Q6" t="str">
            <v/>
          </cell>
          <cell r="T6" t="str">
            <v/>
          </cell>
          <cell r="U6" t="str">
            <v/>
          </cell>
        </row>
        <row r="7">
          <cell r="A7" t="str">
            <v>EXKM12023</v>
          </cell>
          <cell r="B7" t="str">
            <v>IDWP</v>
          </cell>
          <cell r="C7" t="str">
            <v>INST</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row>
        <row r="8">
          <cell r="A8" t="str">
            <v>EXKM12028</v>
          </cell>
          <cell r="B8" t="str">
            <v>IDWP</v>
          </cell>
          <cell r="C8" t="str">
            <v>INST</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T8" t="str">
            <v/>
          </cell>
          <cell r="U8" t="str">
            <v/>
          </cell>
        </row>
        <row r="9">
          <cell r="A9" t="str">
            <v>EXKM12032</v>
          </cell>
          <cell r="B9" t="str">
            <v/>
          </cell>
          <cell r="C9" t="str">
            <v>INST</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T9" t="str">
            <v/>
          </cell>
          <cell r="U9" t="str">
            <v/>
          </cell>
        </row>
        <row r="10">
          <cell r="A10" t="str">
            <v>EXKM12062</v>
          </cell>
          <cell r="B10" t="str">
            <v>INPR</v>
          </cell>
          <cell r="C10" t="str">
            <v>INST</v>
          </cell>
          <cell r="D10">
            <v>100</v>
          </cell>
          <cell r="E10">
            <v>0</v>
          </cell>
          <cell r="F10">
            <v>93.5</v>
          </cell>
          <cell r="G10" t="str">
            <v/>
          </cell>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t="str">
            <v/>
          </cell>
          <cell r="L11">
            <v>98.32</v>
          </cell>
          <cell r="M11">
            <v>1.41</v>
          </cell>
          <cell r="N11">
            <v>59.5</v>
          </cell>
          <cell r="O11">
            <v>37.274000000000001</v>
          </cell>
          <cell r="P11">
            <v>95.68</v>
          </cell>
          <cell r="Q11">
            <v>2.42</v>
          </cell>
          <cell r="R11">
            <v>59.5</v>
          </cell>
          <cell r="S11">
            <v>83.683000000000007</v>
          </cell>
          <cell r="T11">
            <v>100</v>
          </cell>
          <cell r="U11">
            <v>0</v>
          </cell>
          <cell r="V11">
            <v>92.5</v>
          </cell>
          <cell r="W11" t="str">
            <v/>
          </cell>
        </row>
        <row r="12">
          <cell r="A12" t="str">
            <v>EXKM12055</v>
          </cell>
          <cell r="B12" t="str">
            <v>IDWP</v>
          </cell>
          <cell r="C12" t="str">
            <v>INST</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v>100</v>
          </cell>
          <cell r="T12" t="str">
            <v/>
          </cell>
          <cell r="U12" t="str">
            <v/>
          </cell>
          <cell r="V12" t="str">
            <v/>
          </cell>
          <cell r="W12" t="str">
            <v/>
          </cell>
        </row>
        <row r="13">
          <cell r="A13" t="str">
            <v>EXKM12057</v>
          </cell>
          <cell r="B13" t="str">
            <v>RFSA</v>
          </cell>
          <cell r="C13" t="str">
            <v>INST</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T13" t="str">
            <v/>
          </cell>
          <cell r="U13" t="str">
            <v/>
          </cell>
        </row>
        <row r="14">
          <cell r="A14" t="str">
            <v>EXKM12064</v>
          </cell>
          <cell r="B14" t="str">
            <v>IDWP</v>
          </cell>
          <cell r="C14" t="str">
            <v>INST</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t="str">
            <v/>
          </cell>
          <cell r="E16" t="str">
            <v/>
          </cell>
          <cell r="F16" t="str">
            <v/>
          </cell>
          <cell r="G16" t="str">
            <v/>
          </cell>
          <cell r="H16" t="str">
            <v/>
          </cell>
          <cell r="I16" t="str">
            <v/>
          </cell>
          <cell r="J16" t="str">
            <v/>
          </cell>
          <cell r="K16" t="str">
            <v/>
          </cell>
          <cell r="L16" t="str">
            <v/>
          </cell>
          <cell r="M16" t="str">
            <v/>
          </cell>
          <cell r="N16">
            <v>52</v>
          </cell>
          <cell r="O16">
            <v>15.753</v>
          </cell>
          <cell r="P16" t="str">
            <v/>
          </cell>
          <cell r="Q16" t="str">
            <v/>
          </cell>
          <cell r="R16">
            <v>52</v>
          </cell>
          <cell r="T16" t="str">
            <v/>
          </cell>
          <cell r="U16" t="str">
            <v/>
          </cell>
          <cell r="V16" t="str">
            <v/>
          </cell>
          <cell r="W16" t="str">
            <v/>
          </cell>
        </row>
        <row r="17">
          <cell r="A17" t="str">
            <v>EXKM12068</v>
          </cell>
          <cell r="B17" t="str">
            <v>INPR</v>
          </cell>
          <cell r="C17" t="str">
            <v>INST</v>
          </cell>
          <cell r="D17">
            <v>100</v>
          </cell>
          <cell r="E17">
            <v>0</v>
          </cell>
          <cell r="F17">
            <v>97</v>
          </cell>
          <cell r="G17" t="str">
            <v/>
          </cell>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t="str">
            <v/>
          </cell>
          <cell r="E18" t="str">
            <v/>
          </cell>
          <cell r="F18" t="str">
            <v/>
          </cell>
          <cell r="G18" t="str">
            <v/>
          </cell>
          <cell r="H18" t="str">
            <v/>
          </cell>
          <cell r="I18" t="str">
            <v/>
          </cell>
          <cell r="J18" t="str">
            <v/>
          </cell>
          <cell r="K18" t="str">
            <v/>
          </cell>
          <cell r="L18" t="str">
            <v/>
          </cell>
          <cell r="M18" t="str">
            <v/>
          </cell>
          <cell r="N18">
            <v>83</v>
          </cell>
          <cell r="O18" t="str">
            <v/>
          </cell>
          <cell r="P18" t="str">
            <v/>
          </cell>
          <cell r="Q18" t="str">
            <v/>
          </cell>
          <cell r="R18">
            <v>83</v>
          </cell>
          <cell r="T18" t="str">
            <v/>
          </cell>
          <cell r="U18" t="str">
            <v/>
          </cell>
          <cell r="V18" t="str">
            <v/>
          </cell>
          <cell r="W18" t="str">
            <v/>
          </cell>
        </row>
        <row r="19">
          <cell r="A19" t="str">
            <v>EXKM21001</v>
          </cell>
          <cell r="B19" t="str">
            <v>IDWP</v>
          </cell>
          <cell r="C19" t="str">
            <v>INST</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row>
        <row r="20">
          <cell r="A20" t="str">
            <v>EXKM21002</v>
          </cell>
          <cell r="B20" t="str">
            <v>IDWP</v>
          </cell>
          <cell r="C20" t="str">
            <v>INST</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row>
        <row r="21">
          <cell r="A21" t="str">
            <v>EXKM21003</v>
          </cell>
          <cell r="B21" t="str">
            <v>IDWP</v>
          </cell>
          <cell r="C21" t="str">
            <v>INST</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row>
        <row r="22">
          <cell r="A22" t="str">
            <v>EXKM21004</v>
          </cell>
          <cell r="B22" t="str">
            <v>IDWP</v>
          </cell>
          <cell r="C22" t="str">
            <v>INST</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row>
        <row r="23">
          <cell r="A23" t="str">
            <v>EXKM21011</v>
          </cell>
          <cell r="B23" t="str">
            <v>INPR</v>
          </cell>
          <cell r="C23" t="str">
            <v>INST</v>
          </cell>
          <cell r="D23">
            <v>100</v>
          </cell>
          <cell r="E23">
            <v>0</v>
          </cell>
          <cell r="F23">
            <v>106</v>
          </cell>
          <cell r="G23" t="str">
            <v/>
          </cell>
          <cell r="H23">
            <v>100</v>
          </cell>
          <cell r="I23">
            <v>0</v>
          </cell>
          <cell r="J23">
            <v>91.2</v>
          </cell>
          <cell r="K23" t="str">
            <v/>
          </cell>
          <cell r="L23">
            <v>87.91</v>
          </cell>
          <cell r="M23">
            <v>20.32</v>
          </cell>
          <cell r="N23">
            <v>120.6</v>
          </cell>
          <cell r="O23">
            <v>100</v>
          </cell>
          <cell r="P23">
            <v>93.64</v>
          </cell>
          <cell r="Q23">
            <v>10.68</v>
          </cell>
          <cell r="R23">
            <v>120.6</v>
          </cell>
          <cell r="S23">
            <v>100</v>
          </cell>
          <cell r="T23">
            <v>100</v>
          </cell>
          <cell r="U23">
            <v>0</v>
          </cell>
          <cell r="V23">
            <v>91.2</v>
          </cell>
          <cell r="W23" t="str">
            <v/>
          </cell>
        </row>
        <row r="24">
          <cell r="A24" t="str">
            <v>EXKM21015</v>
          </cell>
          <cell r="B24" t="str">
            <v>INPR</v>
          </cell>
          <cell r="C24" t="str">
            <v>INST</v>
          </cell>
          <cell r="D24">
            <v>100</v>
          </cell>
          <cell r="E24">
            <v>0</v>
          </cell>
          <cell r="F24">
            <v>124</v>
          </cell>
          <cell r="G24" t="str">
            <v/>
          </cell>
          <cell r="H24">
            <v>100</v>
          </cell>
          <cell r="I24">
            <v>0</v>
          </cell>
          <cell r="J24">
            <v>100</v>
          </cell>
          <cell r="K24" t="str">
            <v/>
          </cell>
          <cell r="L24">
            <v>100</v>
          </cell>
          <cell r="M24">
            <v>0</v>
          </cell>
          <cell r="N24">
            <v>111</v>
          </cell>
          <cell r="O24" t="str">
            <v/>
          </cell>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t="str">
            <v/>
          </cell>
          <cell r="T25">
            <v>84.17</v>
          </cell>
          <cell r="U25">
            <v>26.6</v>
          </cell>
          <cell r="V25">
            <v>86</v>
          </cell>
          <cell r="W25">
            <v>100</v>
          </cell>
        </row>
        <row r="26">
          <cell r="A26" t="str">
            <v>EXKM21019</v>
          </cell>
          <cell r="B26" t="str">
            <v>INPR</v>
          </cell>
          <cell r="C26" t="str">
            <v>INST</v>
          </cell>
          <cell r="D26">
            <v>0</v>
          </cell>
          <cell r="E26">
            <v>0</v>
          </cell>
          <cell r="F26">
            <v>0</v>
          </cell>
          <cell r="G26" t="str">
            <v/>
          </cell>
          <cell r="H26">
            <v>91.02</v>
          </cell>
          <cell r="I26">
            <v>15.08</v>
          </cell>
          <cell r="J26">
            <v>17</v>
          </cell>
          <cell r="K26">
            <v>100</v>
          </cell>
          <cell r="L26">
            <v>100</v>
          </cell>
          <cell r="M26">
            <v>0</v>
          </cell>
          <cell r="N26">
            <v>116</v>
          </cell>
          <cell r="O26" t="str">
            <v/>
          </cell>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t="str">
            <v/>
          </cell>
          <cell r="P28">
            <v>100</v>
          </cell>
          <cell r="Q28">
            <v>0</v>
          </cell>
          <cell r="R28">
            <v>122</v>
          </cell>
          <cell r="S28" t="str">
            <v/>
          </cell>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t="str">
            <v/>
          </cell>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t="str">
            <v/>
          </cell>
          <cell r="L30">
            <v>87.4</v>
          </cell>
          <cell r="M30">
            <v>10.58</v>
          </cell>
          <cell r="N30">
            <v>53.25</v>
          </cell>
          <cell r="O30">
            <v>100</v>
          </cell>
          <cell r="P30">
            <v>99.85</v>
          </cell>
          <cell r="Q30">
            <v>0.25</v>
          </cell>
          <cell r="R30">
            <v>53.25</v>
          </cell>
          <cell r="S30">
            <v>0</v>
          </cell>
          <cell r="T30">
            <v>100</v>
          </cell>
          <cell r="U30">
            <v>0</v>
          </cell>
          <cell r="V30">
            <v>102</v>
          </cell>
          <cell r="W30" t="str">
            <v/>
          </cell>
        </row>
        <row r="31">
          <cell r="A31" t="str">
            <v>EXKM21028</v>
          </cell>
          <cell r="B31" t="str">
            <v>INPR</v>
          </cell>
          <cell r="C31" t="str">
            <v>INST</v>
          </cell>
          <cell r="D31">
            <v>89.36</v>
          </cell>
          <cell r="E31">
            <v>8.94</v>
          </cell>
          <cell r="F31">
            <v>49.5</v>
          </cell>
          <cell r="G31">
            <v>100</v>
          </cell>
          <cell r="H31">
            <v>100</v>
          </cell>
          <cell r="I31">
            <v>0</v>
          </cell>
          <cell r="J31">
            <v>88</v>
          </cell>
          <cell r="K31" t="str">
            <v/>
          </cell>
          <cell r="L31">
            <v>99.06</v>
          </cell>
          <cell r="M31">
            <v>1.58</v>
          </cell>
          <cell r="N31">
            <v>117</v>
          </cell>
          <cell r="O31">
            <v>100</v>
          </cell>
          <cell r="P31">
            <v>92.11</v>
          </cell>
          <cell r="Q31">
            <v>6.63</v>
          </cell>
          <cell r="R31">
            <v>117</v>
          </cell>
          <cell r="S31">
            <v>92.453000000000003</v>
          </cell>
          <cell r="T31">
            <v>100</v>
          </cell>
          <cell r="U31">
            <v>0</v>
          </cell>
          <cell r="V31">
            <v>88</v>
          </cell>
          <cell r="W31" t="str">
            <v/>
          </cell>
        </row>
        <row r="32">
          <cell r="A32" t="str">
            <v>EXKM21033</v>
          </cell>
          <cell r="B32" t="str">
            <v>INPR</v>
          </cell>
          <cell r="C32" t="str">
            <v>INST</v>
          </cell>
          <cell r="D32">
            <v>100</v>
          </cell>
          <cell r="E32">
            <v>0</v>
          </cell>
          <cell r="F32">
            <v>113</v>
          </cell>
          <cell r="G32" t="str">
            <v/>
          </cell>
          <cell r="H32">
            <v>100</v>
          </cell>
          <cell r="I32">
            <v>0</v>
          </cell>
          <cell r="J32">
            <v>82.5</v>
          </cell>
          <cell r="K32" t="str">
            <v/>
          </cell>
          <cell r="L32">
            <v>98.62</v>
          </cell>
          <cell r="M32">
            <v>2.3199999999999998</v>
          </cell>
          <cell r="N32">
            <v>119</v>
          </cell>
          <cell r="O32">
            <v>0</v>
          </cell>
          <cell r="P32">
            <v>88.72</v>
          </cell>
          <cell r="Q32">
            <v>4.74</v>
          </cell>
          <cell r="R32">
            <v>119</v>
          </cell>
          <cell r="S32">
            <v>41.515000000000001</v>
          </cell>
          <cell r="T32">
            <v>100</v>
          </cell>
          <cell r="U32">
            <v>0</v>
          </cell>
          <cell r="V32">
            <v>82.5</v>
          </cell>
          <cell r="W32" t="str">
            <v/>
          </cell>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t="str">
            <v/>
          </cell>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t="str">
            <v/>
          </cell>
          <cell r="H35">
            <v>92.58</v>
          </cell>
          <cell r="I35">
            <v>12.47</v>
          </cell>
          <cell r="J35">
            <v>84</v>
          </cell>
          <cell r="K35">
            <v>100</v>
          </cell>
          <cell r="L35">
            <v>99.04</v>
          </cell>
          <cell r="M35">
            <v>1.62</v>
          </cell>
          <cell r="N35">
            <v>120</v>
          </cell>
          <cell r="O35">
            <v>100</v>
          </cell>
          <cell r="P35">
            <v>100</v>
          </cell>
          <cell r="Q35">
            <v>0</v>
          </cell>
          <cell r="R35">
            <v>120</v>
          </cell>
          <cell r="S35" t="str">
            <v/>
          </cell>
          <cell r="T35">
            <v>92.58</v>
          </cell>
          <cell r="U35">
            <v>12.47</v>
          </cell>
          <cell r="V35">
            <v>84</v>
          </cell>
          <cell r="W35">
            <v>100</v>
          </cell>
        </row>
        <row r="36">
          <cell r="A36" t="str">
            <v>EXKM21045</v>
          </cell>
          <cell r="B36" t="str">
            <v>INPR</v>
          </cell>
          <cell r="C36" t="str">
            <v>INST</v>
          </cell>
          <cell r="D36">
            <v>100</v>
          </cell>
          <cell r="E36">
            <v>0</v>
          </cell>
          <cell r="F36">
            <v>109</v>
          </cell>
          <cell r="G36" t="str">
            <v/>
          </cell>
          <cell r="H36">
            <v>100</v>
          </cell>
          <cell r="I36">
            <v>0</v>
          </cell>
          <cell r="J36">
            <v>97</v>
          </cell>
          <cell r="K36" t="str">
            <v/>
          </cell>
          <cell r="L36">
            <v>92.36</v>
          </cell>
          <cell r="M36">
            <v>6.42</v>
          </cell>
          <cell r="N36">
            <v>59.85</v>
          </cell>
          <cell r="O36">
            <v>100</v>
          </cell>
          <cell r="P36">
            <v>99.75</v>
          </cell>
          <cell r="Q36">
            <v>0.42</v>
          </cell>
          <cell r="R36">
            <v>59.85</v>
          </cell>
          <cell r="S36">
            <v>0</v>
          </cell>
          <cell r="T36">
            <v>100</v>
          </cell>
          <cell r="U36">
            <v>0</v>
          </cell>
          <cell r="V36">
            <v>97</v>
          </cell>
          <cell r="W36" t="str">
            <v/>
          </cell>
        </row>
        <row r="37">
          <cell r="A37" t="str">
            <v>EXKM21047</v>
          </cell>
          <cell r="B37" t="str">
            <v>INPR</v>
          </cell>
          <cell r="C37" t="str">
            <v>INST</v>
          </cell>
          <cell r="D37">
            <v>100</v>
          </cell>
          <cell r="E37">
            <v>0</v>
          </cell>
          <cell r="F37">
            <v>101</v>
          </cell>
          <cell r="G37" t="str">
            <v/>
          </cell>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t="str">
            <v/>
          </cell>
          <cell r="O39" t="str">
            <v/>
          </cell>
          <cell r="P39">
            <v>0</v>
          </cell>
          <cell r="Q39">
            <v>0</v>
          </cell>
          <cell r="R39" t="str">
            <v/>
          </cell>
          <cell r="S39" t="str">
            <v/>
          </cell>
          <cell r="T39">
            <v>94.46</v>
          </cell>
          <cell r="U39">
            <v>1.6</v>
          </cell>
          <cell r="V39">
            <v>12.2</v>
          </cell>
          <cell r="W39">
            <v>17.536999999999999</v>
          </cell>
        </row>
        <row r="40">
          <cell r="A40" t="str">
            <v>EXHC25012</v>
          </cell>
          <cell r="B40" t="str">
            <v>INPR</v>
          </cell>
          <cell r="C40" t="str">
            <v>INST</v>
          </cell>
          <cell r="D40">
            <v>100</v>
          </cell>
          <cell r="E40">
            <v>0</v>
          </cell>
          <cell r="F40">
            <v>109</v>
          </cell>
          <cell r="G40" t="str">
            <v/>
          </cell>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t="str">
            <v/>
          </cell>
          <cell r="E47" t="str">
            <v/>
          </cell>
          <cell r="F47" t="str">
            <v/>
          </cell>
          <cell r="G47">
            <v>0</v>
          </cell>
          <cell r="H47" t="str">
            <v/>
          </cell>
          <cell r="I47" t="str">
            <v/>
          </cell>
          <cell r="J47" t="str">
            <v/>
          </cell>
          <cell r="K47" t="str">
            <v/>
          </cell>
          <cell r="L47" t="str">
            <v/>
          </cell>
          <cell r="M47" t="str">
            <v/>
          </cell>
          <cell r="N47">
            <v>23</v>
          </cell>
          <cell r="O47">
            <v>100</v>
          </cell>
          <cell r="P47" t="str">
            <v/>
          </cell>
          <cell r="Q47" t="str">
            <v/>
          </cell>
          <cell r="R47">
            <v>23</v>
          </cell>
          <cell r="S47">
            <v>100</v>
          </cell>
          <cell r="T47" t="str">
            <v/>
          </cell>
          <cell r="U47" t="str">
            <v/>
          </cell>
        </row>
        <row r="48">
          <cell r="A48" t="str">
            <v>HDCT77087</v>
          </cell>
          <cell r="B48" t="str">
            <v>INPR</v>
          </cell>
          <cell r="C48" t="str">
            <v>INST</v>
          </cell>
          <cell r="D48">
            <v>90.63</v>
          </cell>
          <cell r="E48">
            <v>7.88</v>
          </cell>
          <cell r="F48">
            <v>33</v>
          </cell>
          <cell r="G48">
            <v>88.781000000000006</v>
          </cell>
          <cell r="H48">
            <v>100</v>
          </cell>
          <cell r="I48">
            <v>0</v>
          </cell>
          <cell r="J48">
            <v>86</v>
          </cell>
          <cell r="K48" t="str">
            <v/>
          </cell>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t="str">
            <v/>
          </cell>
          <cell r="H50">
            <v>100</v>
          </cell>
          <cell r="I50">
            <v>0</v>
          </cell>
          <cell r="J50">
            <v>65</v>
          </cell>
          <cell r="K50" t="str">
            <v/>
          </cell>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t="str">
            <v/>
          </cell>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t="str">
            <v/>
          </cell>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t="str">
            <v/>
          </cell>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t="str">
            <v/>
          </cell>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t="str">
            <v/>
          </cell>
          <cell r="E66" t="str">
            <v/>
          </cell>
          <cell r="F66" t="str">
            <v/>
          </cell>
          <cell r="G66" t="str">
            <v/>
          </cell>
          <cell r="H66" t="str">
            <v/>
          </cell>
          <cell r="I66" t="str">
            <v/>
          </cell>
          <cell r="J66" t="str">
            <v/>
          </cell>
          <cell r="K66" t="str">
            <v/>
          </cell>
          <cell r="L66" t="str">
            <v/>
          </cell>
          <cell r="M66" t="str">
            <v/>
          </cell>
          <cell r="N66">
            <v>65</v>
          </cell>
          <cell r="O66">
            <v>0</v>
          </cell>
          <cell r="P66" t="str">
            <v/>
          </cell>
          <cell r="Q66" t="str">
            <v/>
          </cell>
          <cell r="R66">
            <v>65</v>
          </cell>
          <cell r="S66">
            <v>0</v>
          </cell>
          <cell r="T66" t="str">
            <v/>
          </cell>
          <cell r="U66" t="str">
            <v/>
          </cell>
        </row>
        <row r="67">
          <cell r="A67" t="str">
            <v>HDKM78019</v>
          </cell>
          <cell r="B67" t="str">
            <v>IDWP</v>
          </cell>
          <cell r="C67" t="str">
            <v>INST</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T67" t="str">
            <v/>
          </cell>
          <cell r="U67" t="str">
            <v/>
          </cell>
        </row>
        <row r="68">
          <cell r="A68" t="str">
            <v>HDKM78031</v>
          </cell>
          <cell r="B68" t="str">
            <v>IDWP</v>
          </cell>
          <cell r="C68" t="str">
            <v>INST</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row>
        <row r="71">
          <cell r="A71" t="str">
            <v>HDKM78037</v>
          </cell>
          <cell r="B71" t="str">
            <v>IDWP</v>
          </cell>
          <cell r="C71" t="str">
            <v>INST</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row>
        <row r="72">
          <cell r="A72" t="str">
            <v>HDKM78039</v>
          </cell>
          <cell r="B72" t="str">
            <v>IDWP</v>
          </cell>
          <cell r="C72" t="str">
            <v>INST</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T74" t="str">
            <v/>
          </cell>
          <cell r="U74" t="str">
            <v/>
          </cell>
        </row>
        <row r="75">
          <cell r="A75" t="str">
            <v>HDKM78045</v>
          </cell>
          <cell r="B75" t="str">
            <v>IDWP</v>
          </cell>
          <cell r="C75" t="str">
            <v>INST</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T75" t="str">
            <v/>
          </cell>
          <cell r="U75" t="str">
            <v/>
          </cell>
        </row>
        <row r="76">
          <cell r="A76" t="str">
            <v>HDKM78063</v>
          </cell>
          <cell r="B76" t="str">
            <v>IDWP</v>
          </cell>
          <cell r="C76" t="str">
            <v>INST</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row>
        <row r="77">
          <cell r="A77" t="str">
            <v>HDKM78083</v>
          </cell>
          <cell r="B77" t="str">
            <v>IDWP</v>
          </cell>
          <cell r="C77" t="str">
            <v>INST</v>
          </cell>
          <cell r="D77" t="str">
            <v/>
          </cell>
          <cell r="E77" t="str">
            <v/>
          </cell>
          <cell r="F77" t="str">
            <v/>
          </cell>
          <cell r="G77" t="str">
            <v/>
          </cell>
          <cell r="H77" t="str">
            <v/>
          </cell>
          <cell r="I77" t="str">
            <v/>
          </cell>
          <cell r="J77" t="str">
            <v/>
          </cell>
          <cell r="K77" t="str">
            <v/>
          </cell>
          <cell r="L77" t="str">
            <v/>
          </cell>
          <cell r="M77" t="str">
            <v/>
          </cell>
          <cell r="N77">
            <v>19.666666666666668</v>
          </cell>
          <cell r="O77">
            <v>0</v>
          </cell>
          <cell r="P77" t="str">
            <v/>
          </cell>
          <cell r="Q77" t="str">
            <v/>
          </cell>
          <cell r="R77">
            <v>19.666666666666668</v>
          </cell>
          <cell r="S77">
            <v>66.218000000000004</v>
          </cell>
          <cell r="T77" t="str">
            <v/>
          </cell>
          <cell r="U77" t="str">
            <v/>
          </cell>
          <cell r="V77" t="str">
            <v/>
          </cell>
          <cell r="W77" t="str">
            <v/>
          </cell>
        </row>
        <row r="78">
          <cell r="A78" t="str">
            <v>HDKM78107</v>
          </cell>
          <cell r="B78" t="str">
            <v>IDWP</v>
          </cell>
          <cell r="C78" t="str">
            <v>INST</v>
          </cell>
          <cell r="D78" t="str">
            <v/>
          </cell>
          <cell r="E78" t="str">
            <v/>
          </cell>
          <cell r="F78" t="str">
            <v/>
          </cell>
          <cell r="G78" t="str">
            <v/>
          </cell>
          <cell r="H78" t="str">
            <v/>
          </cell>
          <cell r="I78" t="str">
            <v/>
          </cell>
          <cell r="J78" t="str">
            <v/>
          </cell>
          <cell r="K78" t="str">
            <v/>
          </cell>
          <cell r="L78" t="str">
            <v/>
          </cell>
          <cell r="M78" t="str">
            <v/>
          </cell>
          <cell r="N78">
            <v>20.666666666666668</v>
          </cell>
          <cell r="O78">
            <v>53.500999999999998</v>
          </cell>
          <cell r="P78" t="str">
            <v/>
          </cell>
          <cell r="Q78" t="str">
            <v/>
          </cell>
          <cell r="R78">
            <v>20.666666666666668</v>
          </cell>
          <cell r="S78">
            <v>0</v>
          </cell>
          <cell r="T78" t="str">
            <v/>
          </cell>
          <cell r="U78" t="str">
            <v/>
          </cell>
          <cell r="V78" t="str">
            <v/>
          </cell>
          <cell r="W78" t="str">
            <v/>
          </cell>
        </row>
        <row r="79">
          <cell r="A79" t="str">
            <v>HDKM78109</v>
          </cell>
          <cell r="B79" t="str">
            <v>IDWP</v>
          </cell>
          <cell r="C79" t="str">
            <v>INST</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T79" t="str">
            <v/>
          </cell>
          <cell r="U79" t="str">
            <v/>
          </cell>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t="str">
            <v/>
          </cell>
          <cell r="O80" t="str">
            <v/>
          </cell>
          <cell r="P80">
            <v>99.34</v>
          </cell>
          <cell r="Q80">
            <v>0.56000000000000005</v>
          </cell>
          <cell r="R80" t="str">
            <v/>
          </cell>
          <cell r="S80">
            <v>0</v>
          </cell>
          <cell r="T80">
            <v>81.260000000000005</v>
          </cell>
          <cell r="U80">
            <v>10.18</v>
          </cell>
          <cell r="V80">
            <v>8</v>
          </cell>
          <cell r="W80">
            <v>0</v>
          </cell>
        </row>
        <row r="81">
          <cell r="A81" t="str">
            <v>HDKM78111</v>
          </cell>
          <cell r="B81" t="str">
            <v>IDWP</v>
          </cell>
          <cell r="C81" t="str">
            <v>INST</v>
          </cell>
          <cell r="D81" t="str">
            <v/>
          </cell>
          <cell r="E81" t="str">
            <v/>
          </cell>
          <cell r="F81" t="str">
            <v/>
          </cell>
          <cell r="G81" t="str">
            <v/>
          </cell>
          <cell r="H81" t="str">
            <v/>
          </cell>
          <cell r="I81" t="str">
            <v/>
          </cell>
          <cell r="J81" t="str">
            <v/>
          </cell>
          <cell r="K81" t="str">
            <v/>
          </cell>
          <cell r="L81" t="str">
            <v/>
          </cell>
          <cell r="M81" t="str">
            <v/>
          </cell>
          <cell r="N81">
            <v>0</v>
          </cell>
          <cell r="O81">
            <v>0</v>
          </cell>
          <cell r="P81" t="str">
            <v/>
          </cell>
          <cell r="Q81" t="str">
            <v/>
          </cell>
          <cell r="T81" t="str">
            <v/>
          </cell>
          <cell r="U81" t="str">
            <v/>
          </cell>
        </row>
        <row r="82">
          <cell r="A82" t="str">
            <v>HDKM78113</v>
          </cell>
          <cell r="B82" t="str">
            <v>IDWP</v>
          </cell>
          <cell r="C82" t="str">
            <v>INST</v>
          </cell>
          <cell r="D82" t="str">
            <v/>
          </cell>
          <cell r="E82" t="str">
            <v/>
          </cell>
          <cell r="F82" t="str">
            <v/>
          </cell>
          <cell r="G82" t="str">
            <v/>
          </cell>
          <cell r="H82" t="str">
            <v/>
          </cell>
          <cell r="I82" t="str">
            <v/>
          </cell>
          <cell r="J82" t="str">
            <v/>
          </cell>
          <cell r="K82" t="str">
            <v/>
          </cell>
          <cell r="L82" t="str">
            <v/>
          </cell>
          <cell r="M82" t="str">
            <v/>
          </cell>
          <cell r="N82">
            <v>21.9</v>
          </cell>
          <cell r="O82">
            <v>0</v>
          </cell>
          <cell r="P82" t="str">
            <v/>
          </cell>
          <cell r="Q82" t="str">
            <v/>
          </cell>
          <cell r="T82" t="str">
            <v/>
          </cell>
          <cell r="U82" t="str">
            <v/>
          </cell>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row>
        <row r="85">
          <cell r="A85" t="str">
            <v>HDKM78119</v>
          </cell>
          <cell r="B85" t="str">
            <v>IDWP</v>
          </cell>
          <cell r="C85" t="str">
            <v>INST</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t="str">
            <v/>
          </cell>
          <cell r="L87">
            <v>99.43</v>
          </cell>
          <cell r="M87">
            <v>0</v>
          </cell>
          <cell r="N87">
            <v>18</v>
          </cell>
          <cell r="O87" t="str">
            <v/>
          </cell>
          <cell r="P87">
            <v>92.18</v>
          </cell>
          <cell r="Q87">
            <v>1.64</v>
          </cell>
          <cell r="R87">
            <v>18</v>
          </cell>
          <cell r="S87">
            <v>0</v>
          </cell>
          <cell r="T87">
            <v>100</v>
          </cell>
          <cell r="U87">
            <v>0</v>
          </cell>
          <cell r="V87" t="str">
            <v/>
          </cell>
          <cell r="W87" t="str">
            <v/>
          </cell>
        </row>
        <row r="88">
          <cell r="A88" t="str">
            <v>HDKM78132</v>
          </cell>
          <cell r="B88" t="str">
            <v>IDWP</v>
          </cell>
          <cell r="C88" t="str">
            <v>INST</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row>
        <row r="89">
          <cell r="A89" t="str">
            <v>HDKM78136</v>
          </cell>
          <cell r="B89" t="str">
            <v>IDWP</v>
          </cell>
          <cell r="C89" t="str">
            <v>INST</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row>
        <row r="90">
          <cell r="A90" t="str">
            <v>HDKM78137</v>
          </cell>
          <cell r="B90" t="str">
            <v>IDWP</v>
          </cell>
          <cell r="C90" t="str">
            <v>INST</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row>
        <row r="91">
          <cell r="A91" t="str">
            <v>HDKM78138</v>
          </cell>
          <cell r="B91" t="str">
            <v>IDWP</v>
          </cell>
          <cell r="C91" t="str">
            <v>INST</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row>
        <row r="92">
          <cell r="A92" t="str">
            <v>HDKM78139</v>
          </cell>
          <cell r="B92" t="str">
            <v>IDWP</v>
          </cell>
          <cell r="C92" t="str">
            <v>INST</v>
          </cell>
          <cell r="D92" t="str">
            <v/>
          </cell>
          <cell r="E92" t="str">
            <v/>
          </cell>
          <cell r="F92" t="str">
            <v/>
          </cell>
          <cell r="G92" t="str">
            <v/>
          </cell>
          <cell r="H92" t="str">
            <v/>
          </cell>
          <cell r="I92" t="str">
            <v/>
          </cell>
          <cell r="J92" t="str">
            <v/>
          </cell>
          <cell r="K92" t="str">
            <v/>
          </cell>
          <cell r="L92" t="str">
            <v/>
          </cell>
          <cell r="M92" t="str">
            <v/>
          </cell>
          <cell r="N92">
            <v>70</v>
          </cell>
          <cell r="O92" t="str">
            <v/>
          </cell>
          <cell r="P92" t="str">
            <v/>
          </cell>
          <cell r="Q92" t="str">
            <v/>
          </cell>
          <cell r="R92">
            <v>70</v>
          </cell>
          <cell r="S92" t="str">
            <v/>
          </cell>
          <cell r="T92" t="str">
            <v/>
          </cell>
          <cell r="U92" t="str">
            <v/>
          </cell>
          <cell r="V92" t="str">
            <v/>
          </cell>
          <cell r="W92" t="str">
            <v/>
          </cell>
        </row>
        <row r="93">
          <cell r="A93" t="str">
            <v>HDKM78143</v>
          </cell>
          <cell r="B93" t="str">
            <v>IDWP</v>
          </cell>
          <cell r="C93" t="str">
            <v>INST</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row>
        <row r="94">
          <cell r="A94" t="str">
            <v>HDKM78149</v>
          </cell>
          <cell r="B94" t="str">
            <v>IDWP</v>
          </cell>
          <cell r="C94" t="str">
            <v>INST</v>
          </cell>
          <cell r="D94" t="str">
            <v/>
          </cell>
          <cell r="E94" t="str">
            <v/>
          </cell>
          <cell r="F94" t="str">
            <v/>
          </cell>
          <cell r="G94" t="str">
            <v/>
          </cell>
          <cell r="H94" t="str">
            <v/>
          </cell>
          <cell r="I94" t="str">
            <v/>
          </cell>
          <cell r="J94" t="str">
            <v/>
          </cell>
          <cell r="K94" t="str">
            <v/>
          </cell>
          <cell r="L94" t="str">
            <v/>
          </cell>
          <cell r="M94" t="str">
            <v/>
          </cell>
          <cell r="N94">
            <v>30.6</v>
          </cell>
          <cell r="O94">
            <v>0</v>
          </cell>
          <cell r="P94" t="str">
            <v/>
          </cell>
          <cell r="Q94" t="str">
            <v/>
          </cell>
          <cell r="R94">
            <v>30.6</v>
          </cell>
          <cell r="S94">
            <v>0</v>
          </cell>
          <cell r="T94" t="str">
            <v/>
          </cell>
          <cell r="U94" t="str">
            <v/>
          </cell>
          <cell r="V94" t="str">
            <v/>
          </cell>
          <cell r="W94" t="str">
            <v/>
          </cell>
        </row>
        <row r="95">
          <cell r="A95" t="str">
            <v>HDKM78064</v>
          </cell>
          <cell r="B95" t="str">
            <v>INPR</v>
          </cell>
          <cell r="C95" t="str">
            <v>INST</v>
          </cell>
          <cell r="D95">
            <v>89.82</v>
          </cell>
          <cell r="E95">
            <v>0.77</v>
          </cell>
          <cell r="F95">
            <v>20</v>
          </cell>
          <cell r="G95">
            <v>0</v>
          </cell>
          <cell r="H95">
            <v>100</v>
          </cell>
          <cell r="I95">
            <v>0</v>
          </cell>
          <cell r="J95">
            <v>0</v>
          </cell>
          <cell r="K95" t="str">
            <v/>
          </cell>
          <cell r="L95">
            <v>99.96</v>
          </cell>
          <cell r="M95">
            <v>7.0000000000000007E-2</v>
          </cell>
          <cell r="N95">
            <v>36</v>
          </cell>
          <cell r="O95">
            <v>0</v>
          </cell>
          <cell r="P95">
            <v>93.67</v>
          </cell>
          <cell r="Q95">
            <v>10.63</v>
          </cell>
          <cell r="R95">
            <v>36</v>
          </cell>
          <cell r="S95">
            <v>100</v>
          </cell>
          <cell r="T95">
            <v>100</v>
          </cell>
          <cell r="U95">
            <v>0</v>
          </cell>
          <cell r="V95" t="str">
            <v/>
          </cell>
          <cell r="W95" t="str">
            <v/>
          </cell>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t="str">
            <v/>
          </cell>
          <cell r="E98" t="str">
            <v/>
          </cell>
          <cell r="F98" t="str">
            <v/>
          </cell>
          <cell r="G98" t="str">
            <v/>
          </cell>
          <cell r="H98" t="str">
            <v/>
          </cell>
          <cell r="I98" t="str">
            <v/>
          </cell>
          <cell r="J98" t="str">
            <v/>
          </cell>
          <cell r="K98" t="str">
            <v/>
          </cell>
          <cell r="L98" t="str">
            <v/>
          </cell>
          <cell r="M98" t="str">
            <v/>
          </cell>
          <cell r="N98">
            <v>3.6666666666666665</v>
          </cell>
          <cell r="O98">
            <v>0</v>
          </cell>
          <cell r="P98" t="str">
            <v/>
          </cell>
          <cell r="Q98" t="str">
            <v/>
          </cell>
          <cell r="R98">
            <v>3.6666666666666665</v>
          </cell>
          <cell r="S98">
            <v>0</v>
          </cell>
          <cell r="T98" t="str">
            <v/>
          </cell>
          <cell r="U98" t="str">
            <v/>
          </cell>
          <cell r="V98" t="str">
            <v/>
          </cell>
          <cell r="W98" t="str">
            <v/>
          </cell>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row>
        <row r="101">
          <cell r="A101" t="str">
            <v>HDKM78151</v>
          </cell>
          <cell r="B101" t="str">
            <v>IDWP</v>
          </cell>
          <cell r="C101" t="str">
            <v>INST</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t="str">
            <v/>
          </cell>
          <cell r="E105" t="str">
            <v/>
          </cell>
          <cell r="F105" t="str">
            <v/>
          </cell>
          <cell r="G105" t="str">
            <v/>
          </cell>
          <cell r="H105" t="str">
            <v/>
          </cell>
          <cell r="I105" t="str">
            <v/>
          </cell>
          <cell r="J105" t="str">
            <v/>
          </cell>
          <cell r="K105" t="str">
            <v/>
          </cell>
          <cell r="L105" t="str">
            <v/>
          </cell>
          <cell r="M105" t="str">
            <v/>
          </cell>
          <cell r="N105">
            <v>9.6666666666666661</v>
          </cell>
          <cell r="O105">
            <v>5.673</v>
          </cell>
          <cell r="P105" t="str">
            <v/>
          </cell>
          <cell r="Q105" t="str">
            <v/>
          </cell>
          <cell r="R105">
            <v>9.6666666666666661</v>
          </cell>
          <cell r="S105">
            <v>0</v>
          </cell>
          <cell r="T105" t="str">
            <v/>
          </cell>
          <cell r="U105" t="str">
            <v/>
          </cell>
          <cell r="V105" t="str">
            <v/>
          </cell>
          <cell r="W105" t="str">
            <v/>
          </cell>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row>
        <row r="108">
          <cell r="A108" t="str">
            <v>HDKM78165</v>
          </cell>
          <cell r="B108" t="str">
            <v>IDWP</v>
          </cell>
          <cell r="C108" t="str">
            <v>INST</v>
          </cell>
          <cell r="D108" t="str">
            <v/>
          </cell>
          <cell r="E108" t="str">
            <v/>
          </cell>
          <cell r="F108" t="str">
            <v/>
          </cell>
          <cell r="G108" t="str">
            <v/>
          </cell>
          <cell r="H108" t="str">
            <v/>
          </cell>
          <cell r="I108" t="str">
            <v/>
          </cell>
          <cell r="J108" t="str">
            <v/>
          </cell>
          <cell r="K108" t="str">
            <v/>
          </cell>
          <cell r="L108" t="str">
            <v/>
          </cell>
          <cell r="M108" t="str">
            <v/>
          </cell>
          <cell r="N108">
            <v>0</v>
          </cell>
          <cell r="O108">
            <v>100</v>
          </cell>
          <cell r="P108" t="str">
            <v/>
          </cell>
          <cell r="Q108" t="str">
            <v/>
          </cell>
          <cell r="R108">
            <v>0</v>
          </cell>
          <cell r="S108">
            <v>86.808999999999997</v>
          </cell>
          <cell r="T108" t="str">
            <v/>
          </cell>
          <cell r="U108" t="str">
            <v/>
          </cell>
          <cell r="V108" t="str">
            <v/>
          </cell>
          <cell r="W108" t="str">
            <v/>
          </cell>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t="str">
            <v/>
          </cell>
          <cell r="E111" t="str">
            <v/>
          </cell>
          <cell r="F111" t="str">
            <v/>
          </cell>
          <cell r="G111" t="str">
            <v/>
          </cell>
          <cell r="H111" t="str">
            <v/>
          </cell>
          <cell r="I111" t="str">
            <v/>
          </cell>
          <cell r="J111" t="str">
            <v/>
          </cell>
          <cell r="K111" t="str">
            <v/>
          </cell>
          <cell r="L111" t="str">
            <v/>
          </cell>
          <cell r="M111" t="str">
            <v/>
          </cell>
          <cell r="N111">
            <v>24</v>
          </cell>
          <cell r="O111">
            <v>0</v>
          </cell>
          <cell r="P111" t="str">
            <v/>
          </cell>
          <cell r="Q111" t="str">
            <v/>
          </cell>
          <cell r="R111">
            <v>24</v>
          </cell>
          <cell r="S111">
            <v>0</v>
          </cell>
          <cell r="T111" t="str">
            <v/>
          </cell>
          <cell r="U111" t="str">
            <v/>
          </cell>
          <cell r="V111" t="str">
            <v/>
          </cell>
          <cell r="W111" t="str">
            <v/>
          </cell>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t="str">
            <v/>
          </cell>
          <cell r="E113" t="str">
            <v/>
          </cell>
          <cell r="F113" t="str">
            <v/>
          </cell>
          <cell r="G113" t="str">
            <v/>
          </cell>
          <cell r="H113" t="str">
            <v/>
          </cell>
          <cell r="I113" t="str">
            <v/>
          </cell>
          <cell r="J113" t="str">
            <v/>
          </cell>
          <cell r="K113" t="str">
            <v/>
          </cell>
          <cell r="L113" t="str">
            <v/>
          </cell>
          <cell r="M113" t="str">
            <v/>
          </cell>
          <cell r="N113">
            <v>14.5</v>
          </cell>
          <cell r="O113">
            <v>0</v>
          </cell>
          <cell r="P113" t="str">
            <v/>
          </cell>
          <cell r="Q113" t="str">
            <v/>
          </cell>
          <cell r="R113">
            <v>14.5</v>
          </cell>
          <cell r="S113">
            <v>0</v>
          </cell>
          <cell r="T113" t="str">
            <v/>
          </cell>
          <cell r="U113" t="str">
            <v/>
          </cell>
          <cell r="V113" t="str">
            <v/>
          </cell>
          <cell r="W113" t="str">
            <v/>
          </cell>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t="str">
            <v/>
          </cell>
          <cell r="E115" t="str">
            <v/>
          </cell>
          <cell r="F115" t="str">
            <v/>
          </cell>
          <cell r="G115" t="str">
            <v/>
          </cell>
          <cell r="H115" t="str">
            <v/>
          </cell>
          <cell r="I115" t="str">
            <v/>
          </cell>
          <cell r="J115" t="str">
            <v/>
          </cell>
          <cell r="K115" t="str">
            <v/>
          </cell>
          <cell r="L115" t="str">
            <v/>
          </cell>
          <cell r="M115" t="str">
            <v/>
          </cell>
          <cell r="N115">
            <v>42</v>
          </cell>
          <cell r="O115">
            <v>0</v>
          </cell>
          <cell r="P115" t="str">
            <v/>
          </cell>
          <cell r="Q115" t="str">
            <v/>
          </cell>
          <cell r="R115">
            <v>42</v>
          </cell>
          <cell r="S115">
            <v>0</v>
          </cell>
          <cell r="T115" t="str">
            <v/>
          </cell>
          <cell r="U115" t="str">
            <v/>
          </cell>
          <cell r="V115" t="str">
            <v/>
          </cell>
          <cell r="W115" t="str">
            <v/>
          </cell>
        </row>
        <row r="116">
          <cell r="A116" t="str">
            <v>HDKM78183</v>
          </cell>
          <cell r="B116" t="str">
            <v>IDWP</v>
          </cell>
          <cell r="C116" t="str">
            <v>INST</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row>
        <row r="119">
          <cell r="A119" t="str">
            <v>HDKM78187</v>
          </cell>
          <cell r="B119" t="str">
            <v>IDWP</v>
          </cell>
          <cell r="C119" t="str">
            <v>INST</v>
          </cell>
          <cell r="D119" t="str">
            <v/>
          </cell>
          <cell r="E119" t="str">
            <v/>
          </cell>
          <cell r="F119" t="str">
            <v/>
          </cell>
          <cell r="G119" t="str">
            <v/>
          </cell>
          <cell r="H119" t="str">
            <v/>
          </cell>
          <cell r="I119" t="str">
            <v/>
          </cell>
          <cell r="J119" t="str">
            <v/>
          </cell>
          <cell r="K119" t="str">
            <v/>
          </cell>
          <cell r="L119" t="str">
            <v/>
          </cell>
          <cell r="M119" t="str">
            <v/>
          </cell>
          <cell r="N119">
            <v>8.1666666666666661</v>
          </cell>
          <cell r="O119">
            <v>0</v>
          </cell>
          <cell r="P119" t="str">
            <v/>
          </cell>
          <cell r="Q119" t="str">
            <v/>
          </cell>
          <cell r="R119">
            <v>8.1666666666666661</v>
          </cell>
          <cell r="S119">
            <v>0</v>
          </cell>
          <cell r="T119" t="str">
            <v/>
          </cell>
          <cell r="U119" t="str">
            <v/>
          </cell>
          <cell r="V119" t="str">
            <v/>
          </cell>
          <cell r="W119" t="str">
            <v/>
          </cell>
        </row>
        <row r="120">
          <cell r="A120" t="str">
            <v>HDKM78188</v>
          </cell>
          <cell r="B120" t="str">
            <v>IDWP</v>
          </cell>
          <cell r="C120" t="str">
            <v>INST</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t="str">
            <v/>
          </cell>
          <cell r="T121">
            <v>94.98</v>
          </cell>
          <cell r="U121">
            <v>4.22</v>
          </cell>
          <cell r="V121">
            <v>37.5</v>
          </cell>
          <cell r="W121">
            <v>0</v>
          </cell>
        </row>
        <row r="122">
          <cell r="A122" t="str">
            <v>HDKM78194</v>
          </cell>
          <cell r="B122" t="str">
            <v>INPR</v>
          </cell>
          <cell r="C122" t="str">
            <v>INST</v>
          </cell>
          <cell r="D122">
            <v>97.71</v>
          </cell>
          <cell r="E122">
            <v>0</v>
          </cell>
          <cell r="F122">
            <v>98</v>
          </cell>
          <cell r="G122" t="str">
            <v/>
          </cell>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t="str">
            <v/>
          </cell>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t="str">
            <v/>
          </cell>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t="str">
            <v/>
          </cell>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t="str">
            <v/>
          </cell>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t="str">
            <v/>
          </cell>
          <cell r="L143">
            <v>99.83</v>
          </cell>
          <cell r="M143">
            <v>0</v>
          </cell>
          <cell r="N143">
            <v>110</v>
          </cell>
          <cell r="O143" t="str">
            <v/>
          </cell>
          <cell r="P143">
            <v>98.48</v>
          </cell>
          <cell r="Q143">
            <v>1.28</v>
          </cell>
          <cell r="R143">
            <v>110</v>
          </cell>
          <cell r="S143">
            <v>0</v>
          </cell>
          <cell r="T143">
            <v>100</v>
          </cell>
          <cell r="U143">
            <v>0</v>
          </cell>
          <cell r="V143">
            <v>86</v>
          </cell>
          <cell r="W143" t="str">
            <v/>
          </cell>
        </row>
        <row r="144">
          <cell r="A144" t="str">
            <v>HDKM78311</v>
          </cell>
          <cell r="B144" t="str">
            <v>INPR</v>
          </cell>
          <cell r="C144" t="str">
            <v>INST</v>
          </cell>
          <cell r="D144">
            <v>99.39</v>
          </cell>
          <cell r="E144">
            <v>1.03</v>
          </cell>
          <cell r="F144">
            <v>103</v>
          </cell>
          <cell r="G144">
            <v>0</v>
          </cell>
          <cell r="H144">
            <v>100</v>
          </cell>
          <cell r="I144">
            <v>0</v>
          </cell>
          <cell r="J144">
            <v>85</v>
          </cell>
          <cell r="K144" t="str">
            <v/>
          </cell>
          <cell r="L144">
            <v>95.82</v>
          </cell>
          <cell r="M144">
            <v>3.51</v>
          </cell>
          <cell r="N144">
            <v>52.6</v>
          </cell>
          <cell r="O144">
            <v>3.5630000000000002</v>
          </cell>
          <cell r="P144">
            <v>87.31</v>
          </cell>
          <cell r="Q144">
            <v>10.66</v>
          </cell>
          <cell r="R144">
            <v>52.6</v>
          </cell>
          <cell r="S144">
            <v>0</v>
          </cell>
          <cell r="T144">
            <v>100</v>
          </cell>
          <cell r="U144">
            <v>0</v>
          </cell>
          <cell r="V144">
            <v>85</v>
          </cell>
          <cell r="W144" t="str">
            <v/>
          </cell>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t="str">
            <v/>
          </cell>
          <cell r="L146">
            <v>95.41</v>
          </cell>
          <cell r="M146">
            <v>2.0499999999999998</v>
          </cell>
          <cell r="N146">
            <v>123</v>
          </cell>
          <cell r="O146">
            <v>0</v>
          </cell>
          <cell r="P146">
            <v>88.4</v>
          </cell>
          <cell r="Q146">
            <v>4.87</v>
          </cell>
          <cell r="R146">
            <v>123</v>
          </cell>
          <cell r="S146">
            <v>75.537999999999997</v>
          </cell>
          <cell r="T146">
            <v>100</v>
          </cell>
          <cell r="U146">
            <v>0</v>
          </cell>
          <cell r="V146">
            <v>88</v>
          </cell>
          <cell r="W146" t="str">
            <v/>
          </cell>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t="str">
            <v/>
          </cell>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t="str">
            <v/>
          </cell>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t="str">
            <v/>
          </cell>
          <cell r="L163">
            <v>100</v>
          </cell>
          <cell r="M163">
            <v>0</v>
          </cell>
          <cell r="N163">
            <v>112.5</v>
          </cell>
          <cell r="O163" t="str">
            <v/>
          </cell>
          <cell r="P163">
            <v>98.98</v>
          </cell>
          <cell r="Q163">
            <v>1.72</v>
          </cell>
          <cell r="R163">
            <v>112.5</v>
          </cell>
          <cell r="S163">
            <v>100</v>
          </cell>
          <cell r="T163">
            <v>100</v>
          </cell>
          <cell r="U163">
            <v>0</v>
          </cell>
          <cell r="V163">
            <v>80</v>
          </cell>
          <cell r="W163" t="str">
            <v/>
          </cell>
        </row>
        <row r="164">
          <cell r="A164" t="str">
            <v>HDKM78355</v>
          </cell>
          <cell r="B164" t="str">
            <v>INPR</v>
          </cell>
          <cell r="C164" t="str">
            <v>INST</v>
          </cell>
          <cell r="D164">
            <v>100</v>
          </cell>
          <cell r="E164">
            <v>0</v>
          </cell>
          <cell r="F164">
            <v>30</v>
          </cell>
          <cell r="G164" t="str">
            <v/>
          </cell>
          <cell r="H164">
            <v>100</v>
          </cell>
          <cell r="I164">
            <v>0</v>
          </cell>
          <cell r="J164">
            <v>0</v>
          </cell>
          <cell r="K164" t="str">
            <v/>
          </cell>
          <cell r="L164">
            <v>97.08</v>
          </cell>
          <cell r="M164">
            <v>2.4500000000000002</v>
          </cell>
          <cell r="N164">
            <v>23.5</v>
          </cell>
          <cell r="O164">
            <v>51.694000000000003</v>
          </cell>
          <cell r="P164">
            <v>98.84</v>
          </cell>
          <cell r="Q164">
            <v>0.98</v>
          </cell>
          <cell r="R164">
            <v>23.5</v>
          </cell>
          <cell r="S164">
            <v>0</v>
          </cell>
          <cell r="T164">
            <v>100</v>
          </cell>
          <cell r="U164">
            <v>0</v>
          </cell>
          <cell r="V164" t="str">
            <v/>
          </cell>
          <cell r="W164" t="str">
            <v/>
          </cell>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t="str">
            <v/>
          </cell>
          <cell r="L165">
            <v>78.78</v>
          </cell>
          <cell r="M165">
            <v>35.65</v>
          </cell>
          <cell r="N165">
            <v>94</v>
          </cell>
          <cell r="O165">
            <v>100</v>
          </cell>
          <cell r="P165">
            <v>99.48</v>
          </cell>
          <cell r="Q165">
            <v>0.43</v>
          </cell>
          <cell r="R165">
            <v>94</v>
          </cell>
          <cell r="S165">
            <v>0</v>
          </cell>
          <cell r="T165">
            <v>100</v>
          </cell>
          <cell r="U165">
            <v>0</v>
          </cell>
          <cell r="V165">
            <v>84</v>
          </cell>
          <cell r="W165" t="str">
            <v/>
          </cell>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t="str">
            <v/>
          </cell>
          <cell r="T167">
            <v>99.77</v>
          </cell>
          <cell r="U167">
            <v>0.38</v>
          </cell>
          <cell r="V167">
            <v>86.3</v>
          </cell>
          <cell r="W167">
            <v>0</v>
          </cell>
        </row>
        <row r="168">
          <cell r="A168" t="str">
            <v>HDKM78359</v>
          </cell>
          <cell r="B168" t="str">
            <v>INPR</v>
          </cell>
          <cell r="C168" t="str">
            <v>INST</v>
          </cell>
          <cell r="D168">
            <v>100</v>
          </cell>
          <cell r="E168">
            <v>0</v>
          </cell>
          <cell r="F168">
            <v>100</v>
          </cell>
          <cell r="G168" t="str">
            <v/>
          </cell>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t="str">
            <v/>
          </cell>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t="str">
            <v/>
          </cell>
          <cell r="T171">
            <v>42.85</v>
          </cell>
          <cell r="U171">
            <v>24</v>
          </cell>
          <cell r="V171">
            <v>8</v>
          </cell>
          <cell r="W171">
            <v>96.424000000000007</v>
          </cell>
        </row>
        <row r="172">
          <cell r="A172" t="str">
            <v>HDKM78363</v>
          </cell>
          <cell r="B172" t="str">
            <v>INPR</v>
          </cell>
          <cell r="C172" t="str">
            <v>INST</v>
          </cell>
          <cell r="D172">
            <v>100</v>
          </cell>
          <cell r="E172">
            <v>0</v>
          </cell>
          <cell r="F172">
            <v>99</v>
          </cell>
          <cell r="G172" t="str">
            <v/>
          </cell>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t="str">
            <v/>
          </cell>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t="str">
            <v/>
          </cell>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t="str">
            <v/>
          </cell>
          <cell r="L178">
            <v>95.84</v>
          </cell>
          <cell r="M178">
            <v>2.33</v>
          </cell>
          <cell r="N178">
            <v>35</v>
          </cell>
          <cell r="O178">
            <v>0</v>
          </cell>
          <cell r="P178">
            <v>88.09</v>
          </cell>
          <cell r="Q178">
            <v>4</v>
          </cell>
          <cell r="R178">
            <v>35</v>
          </cell>
          <cell r="S178">
            <v>41.715000000000003</v>
          </cell>
          <cell r="T178">
            <v>98.83</v>
          </cell>
          <cell r="U178">
            <v>0</v>
          </cell>
          <cell r="V178">
            <v>69.5</v>
          </cell>
          <cell r="W178" t="str">
            <v/>
          </cell>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t="str">
            <v/>
          </cell>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t="str">
            <v/>
          </cell>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t="str">
            <v/>
          </cell>
          <cell r="L183">
            <v>76.61</v>
          </cell>
          <cell r="M183">
            <v>12.86</v>
          </cell>
          <cell r="N183">
            <v>31</v>
          </cell>
          <cell r="O183">
            <v>94.9</v>
          </cell>
          <cell r="P183">
            <v>99.46</v>
          </cell>
          <cell r="Q183">
            <v>0.9</v>
          </cell>
          <cell r="R183">
            <v>31</v>
          </cell>
          <cell r="S183">
            <v>0</v>
          </cell>
          <cell r="T183">
            <v>100</v>
          </cell>
          <cell r="U183">
            <v>0</v>
          </cell>
          <cell r="V183">
            <v>98</v>
          </cell>
          <cell r="W183" t="str">
            <v/>
          </cell>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t="str">
            <v/>
          </cell>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t="str">
            <v/>
          </cell>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t="str">
            <v/>
          </cell>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t="str">
            <v/>
          </cell>
          <cell r="H189">
            <v>92.06</v>
          </cell>
          <cell r="I189">
            <v>13.33</v>
          </cell>
          <cell r="J189">
            <v>84</v>
          </cell>
          <cell r="K189">
            <v>100</v>
          </cell>
          <cell r="L189">
            <v>100</v>
          </cell>
          <cell r="M189">
            <v>0</v>
          </cell>
          <cell r="N189">
            <v>128</v>
          </cell>
          <cell r="O189" t="str">
            <v/>
          </cell>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t="str">
            <v/>
          </cell>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t="str">
            <v/>
          </cell>
          <cell r="L196">
            <v>93.04</v>
          </cell>
          <cell r="M196">
            <v>11.7</v>
          </cell>
          <cell r="N196">
            <v>113</v>
          </cell>
          <cell r="O196">
            <v>100</v>
          </cell>
          <cell r="P196">
            <v>100</v>
          </cell>
          <cell r="Q196">
            <v>0</v>
          </cell>
          <cell r="R196">
            <v>113</v>
          </cell>
          <cell r="S196" t="str">
            <v/>
          </cell>
          <cell r="T196">
            <v>100</v>
          </cell>
          <cell r="U196">
            <v>0</v>
          </cell>
          <cell r="V196">
            <v>86</v>
          </cell>
          <cell r="W196" t="str">
            <v/>
          </cell>
        </row>
        <row r="197">
          <cell r="A197" t="str">
            <v>HDKM78457</v>
          </cell>
          <cell r="B197" t="str">
            <v>INPR</v>
          </cell>
          <cell r="C197" t="str">
            <v>INST</v>
          </cell>
          <cell r="D197">
            <v>100</v>
          </cell>
          <cell r="E197">
            <v>0</v>
          </cell>
          <cell r="F197">
            <v>114</v>
          </cell>
          <cell r="G197" t="str">
            <v/>
          </cell>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t="str">
            <v/>
          </cell>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t="str">
            <v/>
          </cell>
          <cell r="H201">
            <v>95.96</v>
          </cell>
          <cell r="I201">
            <v>1.73</v>
          </cell>
          <cell r="J201">
            <v>40.5</v>
          </cell>
          <cell r="K201">
            <v>53.622999999999998</v>
          </cell>
          <cell r="L201">
            <v>100</v>
          </cell>
          <cell r="M201">
            <v>0</v>
          </cell>
          <cell r="N201">
            <v>117.2</v>
          </cell>
          <cell r="O201" t="str">
            <v/>
          </cell>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t="str">
            <v/>
          </cell>
          <cell r="H205">
            <v>95.47</v>
          </cell>
          <cell r="I205">
            <v>7.62</v>
          </cell>
          <cell r="J205">
            <v>74</v>
          </cell>
          <cell r="K205">
            <v>100</v>
          </cell>
          <cell r="L205">
            <v>100</v>
          </cell>
          <cell r="M205">
            <v>0</v>
          </cell>
          <cell r="N205">
            <v>119</v>
          </cell>
          <cell r="O205" t="str">
            <v/>
          </cell>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t="str">
            <v/>
          </cell>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t="str">
            <v/>
          </cell>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t="str">
            <v/>
          </cell>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t="str">
            <v/>
          </cell>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t="str">
            <v/>
          </cell>
          <cell r="E212" t="str">
            <v/>
          </cell>
          <cell r="F212" t="str">
            <v/>
          </cell>
          <cell r="H212" t="str">
            <v/>
          </cell>
          <cell r="I212" t="str">
            <v/>
          </cell>
          <cell r="J212" t="str">
            <v/>
          </cell>
          <cell r="L212" t="str">
            <v/>
          </cell>
          <cell r="M212" t="str">
            <v/>
          </cell>
          <cell r="P212" t="str">
            <v/>
          </cell>
          <cell r="Q212" t="str">
            <v/>
          </cell>
          <cell r="T212" t="str">
            <v/>
          </cell>
          <cell r="U212" t="str">
            <v/>
          </cell>
        </row>
        <row r="213">
          <cell r="A213" t="str">
            <v>BDKM15061</v>
          </cell>
          <cell r="B213" t="str">
            <v>INPR</v>
          </cell>
          <cell r="C213" t="str">
            <v>INST</v>
          </cell>
          <cell r="D213">
            <v>100</v>
          </cell>
          <cell r="E213">
            <v>0</v>
          </cell>
          <cell r="F213">
            <v>0</v>
          </cell>
          <cell r="G213" t="str">
            <v/>
          </cell>
          <cell r="H213">
            <v>100</v>
          </cell>
          <cell r="I213">
            <v>0</v>
          </cell>
          <cell r="J213">
            <v>16</v>
          </cell>
          <cell r="K213" t="str">
            <v/>
          </cell>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t="str">
            <v/>
          </cell>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t="str">
            <v/>
          </cell>
          <cell r="L215">
            <v>99.54</v>
          </cell>
          <cell r="M215">
            <v>0.77</v>
          </cell>
          <cell r="N215">
            <v>50</v>
          </cell>
          <cell r="O215">
            <v>0</v>
          </cell>
          <cell r="P215">
            <v>96.7</v>
          </cell>
          <cell r="Q215">
            <v>5.55</v>
          </cell>
          <cell r="R215">
            <v>50</v>
          </cell>
          <cell r="S215">
            <v>100</v>
          </cell>
          <cell r="T215">
            <v>100</v>
          </cell>
          <cell r="U215">
            <v>0</v>
          </cell>
          <cell r="V215">
            <v>78</v>
          </cell>
          <cell r="W215" t="str">
            <v/>
          </cell>
        </row>
        <row r="216">
          <cell r="A216" t="str">
            <v>BDKM15078</v>
          </cell>
          <cell r="B216" t="str">
            <v>INPR</v>
          </cell>
          <cell r="C216" t="str">
            <v>INST</v>
          </cell>
          <cell r="D216">
            <v>0</v>
          </cell>
          <cell r="E216">
            <v>0</v>
          </cell>
          <cell r="F216">
            <v>0</v>
          </cell>
          <cell r="G216" t="str">
            <v/>
          </cell>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t="str">
            <v/>
          </cell>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t="str">
            <v/>
          </cell>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t="str">
            <v/>
          </cell>
          <cell r="T227">
            <v>99.89</v>
          </cell>
          <cell r="U227">
            <v>0.18</v>
          </cell>
          <cell r="V227">
            <v>114</v>
          </cell>
          <cell r="W227">
            <v>0</v>
          </cell>
        </row>
        <row r="228">
          <cell r="A228" t="str">
            <v>BDKM15129</v>
          </cell>
          <cell r="B228" t="str">
            <v>INPR</v>
          </cell>
          <cell r="C228" t="str">
            <v>INST</v>
          </cell>
          <cell r="D228">
            <v>100</v>
          </cell>
          <cell r="E228">
            <v>0</v>
          </cell>
          <cell r="F228">
            <v>117</v>
          </cell>
          <cell r="G228" t="str">
            <v/>
          </cell>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t="str">
            <v/>
          </cell>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t="str">
            <v/>
          </cell>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t="str">
            <v/>
          </cell>
          <cell r="H230">
            <v>83.79</v>
          </cell>
          <cell r="I230">
            <v>13.62</v>
          </cell>
          <cell r="J230">
            <v>49.5</v>
          </cell>
          <cell r="K230">
            <v>92.534999999999997</v>
          </cell>
          <cell r="L230">
            <v>100</v>
          </cell>
          <cell r="M230">
            <v>0</v>
          </cell>
          <cell r="N230">
            <v>110</v>
          </cell>
          <cell r="O230" t="str">
            <v/>
          </cell>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t="str">
            <v/>
          </cell>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t="str">
            <v/>
          </cell>
          <cell r="P235">
            <v>100</v>
          </cell>
          <cell r="Q235">
            <v>0</v>
          </cell>
          <cell r="R235">
            <v>119</v>
          </cell>
          <cell r="S235" t="str">
            <v/>
          </cell>
          <cell r="T235">
            <v>95.18</v>
          </cell>
          <cell r="U235">
            <v>2.7</v>
          </cell>
          <cell r="V235">
            <v>28.333333333333002</v>
          </cell>
          <cell r="W235">
            <v>100</v>
          </cell>
        </row>
        <row r="236">
          <cell r="A236" t="str">
            <v>BDKM37030</v>
          </cell>
          <cell r="B236" t="str">
            <v/>
          </cell>
          <cell r="C236" t="str">
            <v>INST</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t="str">
            <v/>
          </cell>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t="str">
            <v/>
          </cell>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t="str">
            <v/>
          </cell>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t="str">
            <v/>
          </cell>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t="str">
            <v/>
          </cell>
          <cell r="L251">
            <v>91.13</v>
          </cell>
          <cell r="M251">
            <v>7.45</v>
          </cell>
          <cell r="N251">
            <v>52.5</v>
          </cell>
          <cell r="O251">
            <v>54.584000000000003</v>
          </cell>
          <cell r="P251">
            <v>100</v>
          </cell>
          <cell r="Q251">
            <v>0</v>
          </cell>
          <cell r="R251">
            <v>52.5</v>
          </cell>
          <cell r="S251" t="str">
            <v/>
          </cell>
          <cell r="T251">
            <v>100</v>
          </cell>
          <cell r="U251">
            <v>0</v>
          </cell>
          <cell r="V251">
            <v>102</v>
          </cell>
          <cell r="W251" t="str">
            <v/>
          </cell>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t="str">
            <v/>
          </cell>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t="str">
            <v/>
          </cell>
          <cell r="H253">
            <v>100</v>
          </cell>
          <cell r="I253">
            <v>0</v>
          </cell>
          <cell r="J253">
            <v>108</v>
          </cell>
          <cell r="K253" t="str">
            <v/>
          </cell>
          <cell r="L253">
            <v>93.23</v>
          </cell>
          <cell r="M253">
            <v>5.68</v>
          </cell>
          <cell r="N253">
            <v>42.5</v>
          </cell>
          <cell r="O253">
            <v>92.813000000000002</v>
          </cell>
          <cell r="P253">
            <v>99.15</v>
          </cell>
          <cell r="Q253">
            <v>0.48</v>
          </cell>
          <cell r="R253">
            <v>42.5</v>
          </cell>
          <cell r="S253">
            <v>0</v>
          </cell>
          <cell r="T253">
            <v>100</v>
          </cell>
          <cell r="U253">
            <v>0</v>
          </cell>
          <cell r="V253">
            <v>108</v>
          </cell>
          <cell r="W253" t="str">
            <v/>
          </cell>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t="str">
            <v/>
          </cell>
          <cell r="L255">
            <v>100</v>
          </cell>
          <cell r="M255">
            <v>0</v>
          </cell>
          <cell r="N255">
            <v>122</v>
          </cell>
          <cell r="O255" t="str">
            <v/>
          </cell>
          <cell r="P255">
            <v>89.88</v>
          </cell>
          <cell r="Q255">
            <v>8.5</v>
          </cell>
          <cell r="R255">
            <v>122</v>
          </cell>
          <cell r="S255">
            <v>98.823999999999998</v>
          </cell>
          <cell r="T255">
            <v>100</v>
          </cell>
          <cell r="U255">
            <v>0</v>
          </cell>
          <cell r="V255">
            <v>123</v>
          </cell>
          <cell r="W255" t="str">
            <v/>
          </cell>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t="str">
            <v/>
          </cell>
          <cell r="H257">
            <v>100</v>
          </cell>
          <cell r="I257">
            <v>0</v>
          </cell>
          <cell r="J257">
            <v>25</v>
          </cell>
          <cell r="L257">
            <v>100</v>
          </cell>
          <cell r="M257">
            <v>0</v>
          </cell>
          <cell r="N257">
            <v>2</v>
          </cell>
          <cell r="O257" t="str">
            <v/>
          </cell>
          <cell r="P257">
            <v>100</v>
          </cell>
          <cell r="Q257">
            <v>0</v>
          </cell>
          <cell r="R257">
            <v>2</v>
          </cell>
          <cell r="S257" t="str">
            <v/>
          </cell>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t="str">
            <v/>
          </cell>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t="str">
            <v/>
          </cell>
        </row>
        <row r="259">
          <cell r="A259" t="str">
            <v>BDKM83130</v>
          </cell>
          <cell r="B259" t="str">
            <v>IDWP</v>
          </cell>
          <cell r="C259" t="str">
            <v>INST</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row>
        <row r="260">
          <cell r="A260" t="str">
            <v>BDKM83142</v>
          </cell>
          <cell r="B260" t="str">
            <v>WADP</v>
          </cell>
          <cell r="C260" t="str">
            <v>INST</v>
          </cell>
          <cell r="D260" t="str">
            <v/>
          </cell>
          <cell r="E260" t="str">
            <v/>
          </cell>
          <cell r="F260" t="str">
            <v/>
          </cell>
          <cell r="G260" t="str">
            <v/>
          </cell>
          <cell r="H260" t="str">
            <v/>
          </cell>
          <cell r="I260" t="str">
            <v/>
          </cell>
          <cell r="J260" t="str">
            <v/>
          </cell>
          <cell r="L260" t="str">
            <v/>
          </cell>
          <cell r="M260" t="str">
            <v/>
          </cell>
          <cell r="N260" t="str">
            <v/>
          </cell>
          <cell r="O260" t="str">
            <v/>
          </cell>
          <cell r="P260" t="str">
            <v/>
          </cell>
          <cell r="Q260" t="str">
            <v/>
          </cell>
          <cell r="R260" t="str">
            <v/>
          </cell>
          <cell r="S260" t="str">
            <v/>
          </cell>
          <cell r="T260" t="str">
            <v/>
          </cell>
          <cell r="U260" t="str">
            <v/>
          </cell>
        </row>
        <row r="261">
          <cell r="A261" t="str">
            <v>BDKM83148</v>
          </cell>
          <cell r="B261" t="str">
            <v>IDWP</v>
          </cell>
          <cell r="C261" t="str">
            <v>INST</v>
          </cell>
          <cell r="D261" t="str">
            <v/>
          </cell>
          <cell r="E261" t="str">
            <v/>
          </cell>
          <cell r="F261" t="str">
            <v/>
          </cell>
          <cell r="G261" t="str">
            <v/>
          </cell>
          <cell r="H261" t="str">
            <v/>
          </cell>
          <cell r="I261" t="str">
            <v/>
          </cell>
          <cell r="J261" t="str">
            <v/>
          </cell>
          <cell r="L261" t="str">
            <v/>
          </cell>
          <cell r="M261" t="str">
            <v/>
          </cell>
          <cell r="N261" t="str">
            <v/>
          </cell>
          <cell r="O261" t="str">
            <v/>
          </cell>
          <cell r="P261" t="str">
            <v/>
          </cell>
          <cell r="Q261" t="str">
            <v/>
          </cell>
          <cell r="R261" t="str">
            <v/>
          </cell>
          <cell r="S261" t="str">
            <v/>
          </cell>
          <cell r="T261" t="str">
            <v/>
          </cell>
          <cell r="U261" t="str">
            <v/>
          </cell>
        </row>
        <row r="262">
          <cell r="A262" t="str">
            <v>BDKM83169</v>
          </cell>
          <cell r="B262" t="str">
            <v>INPR</v>
          </cell>
          <cell r="C262" t="str">
            <v>INST</v>
          </cell>
          <cell r="D262">
            <v>100</v>
          </cell>
          <cell r="E262">
            <v>0</v>
          </cell>
          <cell r="F262">
            <v>0</v>
          </cell>
          <cell r="G262" t="str">
            <v/>
          </cell>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t="str">
            <v/>
          </cell>
          <cell r="H263">
            <v>96.3</v>
          </cell>
          <cell r="I263">
            <v>3.11</v>
          </cell>
          <cell r="J263">
            <v>4.5</v>
          </cell>
          <cell r="L263">
            <v>100</v>
          </cell>
          <cell r="M263">
            <v>0</v>
          </cell>
          <cell r="N263" t="str">
            <v/>
          </cell>
          <cell r="O263" t="str">
            <v/>
          </cell>
          <cell r="P263">
            <v>99.58</v>
          </cell>
          <cell r="Q263">
            <v>0.7</v>
          </cell>
          <cell r="R263" t="str">
            <v/>
          </cell>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t="str">
            <v/>
          </cell>
          <cell r="H266">
            <v>81.81</v>
          </cell>
          <cell r="I266">
            <v>10.19</v>
          </cell>
          <cell r="J266">
            <v>3.6666666666666998</v>
          </cell>
          <cell r="L266">
            <v>100</v>
          </cell>
          <cell r="M266">
            <v>0</v>
          </cell>
          <cell r="N266">
            <v>39</v>
          </cell>
          <cell r="O266" t="str">
            <v/>
          </cell>
          <cell r="P266">
            <v>95.92</v>
          </cell>
          <cell r="Q266">
            <v>3.42</v>
          </cell>
          <cell r="R266">
            <v>39</v>
          </cell>
          <cell r="S266">
            <v>0</v>
          </cell>
          <cell r="T266">
            <v>81.81</v>
          </cell>
          <cell r="U266">
            <v>10.19</v>
          </cell>
        </row>
        <row r="267">
          <cell r="A267" t="str">
            <v>BDKM83166</v>
          </cell>
          <cell r="B267" t="str">
            <v>IDWP</v>
          </cell>
          <cell r="C267" t="str">
            <v>INST</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t="str">
            <v/>
          </cell>
          <cell r="T268">
            <v>26.39</v>
          </cell>
          <cell r="U268">
            <v>123.67</v>
          </cell>
          <cell r="V268">
            <v>0</v>
          </cell>
          <cell r="W268">
            <v>100</v>
          </cell>
        </row>
        <row r="269">
          <cell r="A269" t="str">
            <v>BDKM83185</v>
          </cell>
          <cell r="B269" t="str">
            <v>IDWP</v>
          </cell>
          <cell r="C269" t="str">
            <v>INST</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t="str">
            <v/>
          </cell>
          <cell r="L270">
            <v>99.63</v>
          </cell>
          <cell r="M270">
            <v>0.62</v>
          </cell>
          <cell r="N270">
            <v>40</v>
          </cell>
          <cell r="O270">
            <v>0</v>
          </cell>
          <cell r="P270">
            <v>97.38</v>
          </cell>
          <cell r="Q270">
            <v>2.2000000000000002</v>
          </cell>
          <cell r="R270">
            <v>40</v>
          </cell>
          <cell r="S270">
            <v>0</v>
          </cell>
          <cell r="T270">
            <v>100</v>
          </cell>
          <cell r="U270">
            <v>0</v>
          </cell>
          <cell r="V270">
            <v>72</v>
          </cell>
          <cell r="W270" t="str">
            <v/>
          </cell>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t="str">
            <v/>
          </cell>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t="str">
            <v/>
          </cell>
          <cell r="H273">
            <v>100</v>
          </cell>
          <cell r="I273">
            <v>0</v>
          </cell>
          <cell r="J273">
            <v>25</v>
          </cell>
          <cell r="K273" t="str">
            <v/>
          </cell>
          <cell r="L273">
            <v>100</v>
          </cell>
          <cell r="M273">
            <v>0</v>
          </cell>
          <cell r="N273">
            <v>2</v>
          </cell>
          <cell r="O273" t="str">
            <v/>
          </cell>
          <cell r="P273">
            <v>100</v>
          </cell>
          <cell r="Q273">
            <v>0</v>
          </cell>
          <cell r="R273">
            <v>2</v>
          </cell>
          <cell r="S273" t="str">
            <v/>
          </cell>
          <cell r="T273">
            <v>100</v>
          </cell>
          <cell r="U273">
            <v>0</v>
          </cell>
          <cell r="V273">
            <v>25</v>
          </cell>
          <cell r="W273" t="str">
            <v/>
          </cell>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t="str">
            <v/>
          </cell>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t="str">
            <v/>
          </cell>
        </row>
        <row r="275">
          <cell r="A275" t="str">
            <v>BDCT60004</v>
          </cell>
          <cell r="B275" t="str">
            <v>INPR</v>
          </cell>
          <cell r="C275" t="str">
            <v>INST</v>
          </cell>
          <cell r="D275">
            <v>98.83</v>
          </cell>
          <cell r="E275">
            <v>1.97</v>
          </cell>
          <cell r="F275">
            <v>89</v>
          </cell>
          <cell r="G275">
            <v>0</v>
          </cell>
          <cell r="H275">
            <v>100</v>
          </cell>
          <cell r="I275">
            <v>0</v>
          </cell>
          <cell r="J275">
            <v>72</v>
          </cell>
          <cell r="K275" t="str">
            <v/>
          </cell>
          <cell r="L275">
            <v>98.04</v>
          </cell>
          <cell r="M275">
            <v>3.3</v>
          </cell>
          <cell r="N275">
            <v>51</v>
          </cell>
          <cell r="O275">
            <v>0</v>
          </cell>
          <cell r="P275">
            <v>96.1</v>
          </cell>
          <cell r="Q275">
            <v>6.55</v>
          </cell>
          <cell r="R275">
            <v>51</v>
          </cell>
          <cell r="S275">
            <v>100</v>
          </cell>
          <cell r="T275">
            <v>100</v>
          </cell>
          <cell r="U275">
            <v>0</v>
          </cell>
          <cell r="V275">
            <v>72</v>
          </cell>
          <cell r="W275" t="str">
            <v/>
          </cell>
        </row>
        <row r="276">
          <cell r="A276" t="str">
            <v>GDCT14006</v>
          </cell>
          <cell r="B276" t="str">
            <v>RFSA</v>
          </cell>
          <cell r="C276" t="str">
            <v>INST</v>
          </cell>
          <cell r="D276" t="str">
            <v/>
          </cell>
          <cell r="E276" t="str">
            <v/>
          </cell>
          <cell r="F276" t="str">
            <v/>
          </cell>
          <cell r="G276" t="str">
            <v/>
          </cell>
          <cell r="H276" t="str">
            <v/>
          </cell>
          <cell r="I276" t="str">
            <v/>
          </cell>
          <cell r="J276" t="str">
            <v/>
          </cell>
          <cell r="L276" t="str">
            <v/>
          </cell>
          <cell r="M276" t="str">
            <v/>
          </cell>
          <cell r="N276" t="str">
            <v/>
          </cell>
          <cell r="O276" t="str">
            <v/>
          </cell>
          <cell r="P276" t="str">
            <v/>
          </cell>
          <cell r="Q276" t="str">
            <v/>
          </cell>
          <cell r="R276" t="str">
            <v/>
          </cell>
          <cell r="S276" t="str">
            <v/>
          </cell>
          <cell r="T276" t="str">
            <v/>
          </cell>
          <cell r="U276" t="str">
            <v/>
          </cell>
        </row>
        <row r="277">
          <cell r="A277" t="str">
            <v>GDCT14013</v>
          </cell>
          <cell r="B277" t="str">
            <v>IDWP</v>
          </cell>
          <cell r="C277" t="str">
            <v>INST</v>
          </cell>
          <cell r="D277" t="str">
            <v/>
          </cell>
          <cell r="E277" t="str">
            <v/>
          </cell>
          <cell r="F277" t="str">
            <v/>
          </cell>
          <cell r="G277" t="str">
            <v/>
          </cell>
          <cell r="H277" t="str">
            <v/>
          </cell>
          <cell r="I277" t="str">
            <v/>
          </cell>
          <cell r="J277" t="str">
            <v/>
          </cell>
          <cell r="K277" t="str">
            <v/>
          </cell>
          <cell r="L277" t="str">
            <v/>
          </cell>
          <cell r="M277" t="str">
            <v/>
          </cell>
          <cell r="N277">
            <v>6</v>
          </cell>
          <cell r="O277" t="str">
            <v/>
          </cell>
          <cell r="P277" t="str">
            <v/>
          </cell>
          <cell r="Q277" t="str">
            <v/>
          </cell>
          <cell r="R277">
            <v>6</v>
          </cell>
          <cell r="S277" t="str">
            <v/>
          </cell>
          <cell r="T277" t="str">
            <v/>
          </cell>
          <cell r="U277" t="str">
            <v/>
          </cell>
          <cell r="V277" t="str">
            <v/>
          </cell>
          <cell r="W277" t="str">
            <v/>
          </cell>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t="str">
            <v/>
          </cell>
          <cell r="L285">
            <v>92.31</v>
          </cell>
          <cell r="M285">
            <v>3.23</v>
          </cell>
          <cell r="N285">
            <v>22</v>
          </cell>
          <cell r="O285">
            <v>83.998000000000005</v>
          </cell>
          <cell r="P285">
            <v>96.18</v>
          </cell>
          <cell r="Q285">
            <v>1.28</v>
          </cell>
          <cell r="R285">
            <v>22</v>
          </cell>
          <cell r="S285">
            <v>0</v>
          </cell>
          <cell r="T285">
            <v>96.09</v>
          </cell>
          <cell r="U285">
            <v>0</v>
          </cell>
          <cell r="V285">
            <v>96</v>
          </cell>
          <cell r="W285" t="str">
            <v/>
          </cell>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t="str">
            <v/>
          </cell>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t="str">
            <v/>
          </cell>
          <cell r="L291">
            <v>89.82</v>
          </cell>
          <cell r="M291">
            <v>4.28</v>
          </cell>
          <cell r="N291">
            <v>20</v>
          </cell>
          <cell r="O291">
            <v>8.0879999999999992</v>
          </cell>
          <cell r="P291">
            <v>74.650000000000006</v>
          </cell>
          <cell r="Q291">
            <v>14.19</v>
          </cell>
          <cell r="R291">
            <v>20</v>
          </cell>
          <cell r="S291">
            <v>0</v>
          </cell>
          <cell r="T291">
            <v>100</v>
          </cell>
          <cell r="U291">
            <v>0</v>
          </cell>
          <cell r="V291">
            <v>99</v>
          </cell>
          <cell r="W291" t="str">
            <v/>
          </cell>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t="str">
            <v/>
          </cell>
          <cell r="H298">
            <v>0</v>
          </cell>
          <cell r="I298">
            <v>0</v>
          </cell>
          <cell r="J298">
            <v>0</v>
          </cell>
          <cell r="K298" t="str">
            <v/>
          </cell>
          <cell r="L298">
            <v>0</v>
          </cell>
          <cell r="M298">
            <v>0</v>
          </cell>
          <cell r="N298" t="str">
            <v/>
          </cell>
          <cell r="O298" t="str">
            <v/>
          </cell>
          <cell r="P298">
            <v>0</v>
          </cell>
          <cell r="Q298">
            <v>0</v>
          </cell>
          <cell r="R298" t="str">
            <v/>
          </cell>
          <cell r="S298" t="str">
            <v/>
          </cell>
          <cell r="T298" t="e">
            <v>#N/A</v>
          </cell>
          <cell r="U298" t="e">
            <v>#N/A</v>
          </cell>
          <cell r="V298" t="str">
            <v/>
          </cell>
          <cell r="W298" t="e">
            <v>#N/A</v>
          </cell>
        </row>
        <row r="299">
          <cell r="A299" t="str">
            <v>WDKM60003</v>
          </cell>
          <cell r="B299" t="str">
            <v>INPR</v>
          </cell>
          <cell r="C299" t="str">
            <v>INST</v>
          </cell>
          <cell r="D299">
            <v>100</v>
          </cell>
          <cell r="E299">
            <v>0</v>
          </cell>
          <cell r="F299">
            <v>0</v>
          </cell>
          <cell r="G299" t="str">
            <v/>
          </cell>
          <cell r="H299">
            <v>100</v>
          </cell>
          <cell r="I299">
            <v>0</v>
          </cell>
          <cell r="J299">
            <v>0</v>
          </cell>
          <cell r="K299" t="str">
            <v/>
          </cell>
          <cell r="L299">
            <v>100</v>
          </cell>
          <cell r="M299">
            <v>0</v>
          </cell>
          <cell r="N299" t="str">
            <v/>
          </cell>
          <cell r="O299" t="str">
            <v/>
          </cell>
          <cell r="P299">
            <v>100</v>
          </cell>
          <cell r="Q299">
            <v>0</v>
          </cell>
          <cell r="R299" t="str">
            <v/>
          </cell>
          <cell r="S299" t="str">
            <v/>
          </cell>
          <cell r="T299" t="e">
            <v>#N/A</v>
          </cell>
          <cell r="U299" t="e">
            <v>#N/A</v>
          </cell>
          <cell r="V299" t="str">
            <v/>
          </cell>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t="str">
            <v/>
          </cell>
          <cell r="T300" t="e">
            <v>#N/A</v>
          </cell>
          <cell r="U300" t="e">
            <v>#N/A</v>
          </cell>
          <cell r="V300" t="str">
            <v/>
          </cell>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t="str">
            <v/>
          </cell>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t="str">
            <v/>
          </cell>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t="str">
            <v/>
          </cell>
          <cell r="C306" t="str">
            <v>INST</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row>
        <row r="307">
          <cell r="A307" t="str">
            <v>PMMB33003</v>
          </cell>
          <cell r="B307" t="str">
            <v/>
          </cell>
          <cell r="C307" t="str">
            <v>INST</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row>
        <row r="308">
          <cell r="A308" t="str">
            <v>PMMB33004</v>
          </cell>
          <cell r="B308" t="str">
            <v/>
          </cell>
          <cell r="C308" t="str">
            <v>INST</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row>
        <row r="309">
          <cell r="A309" t="str">
            <v>PMMB33005</v>
          </cell>
          <cell r="B309" t="str">
            <v/>
          </cell>
          <cell r="C309" t="str">
            <v>INST</v>
          </cell>
          <cell r="D309" t="str">
            <v/>
          </cell>
          <cell r="E309" t="str">
            <v/>
          </cell>
          <cell r="F309" t="str">
            <v/>
          </cell>
          <cell r="G309" t="str">
            <v/>
          </cell>
          <cell r="H309" t="str">
            <v/>
          </cell>
          <cell r="I309" t="str">
            <v/>
          </cell>
          <cell r="J309" t="str">
            <v/>
          </cell>
          <cell r="L309" t="str">
            <v/>
          </cell>
          <cell r="M309" t="str">
            <v/>
          </cell>
          <cell r="P309" t="str">
            <v/>
          </cell>
          <cell r="Q309" t="str">
            <v/>
          </cell>
          <cell r="T309" t="str">
            <v/>
          </cell>
          <cell r="U309" t="str">
            <v/>
          </cell>
        </row>
        <row r="310">
          <cell r="A310" t="str">
            <v>PMMB33006</v>
          </cell>
          <cell r="B310" t="str">
            <v/>
          </cell>
          <cell r="C310" t="str">
            <v>INST</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row>
        <row r="311">
          <cell r="A311" t="str">
            <v>PMMB33007</v>
          </cell>
          <cell r="B311" t="str">
            <v/>
          </cell>
          <cell r="C311" t="str">
            <v>INST</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row>
        <row r="312">
          <cell r="A312" t="str">
            <v>PMMB33008</v>
          </cell>
          <cell r="B312" t="str">
            <v/>
          </cell>
          <cell r="C312" t="str">
            <v>INST</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row>
        <row r="313">
          <cell r="A313" t="str">
            <v>PMMB33009</v>
          </cell>
          <cell r="B313" t="str">
            <v>IDWP</v>
          </cell>
          <cell r="C313" t="str">
            <v>INST</v>
          </cell>
          <cell r="D313" t="str">
            <v/>
          </cell>
          <cell r="E313" t="str">
            <v/>
          </cell>
          <cell r="F313" t="str">
            <v/>
          </cell>
          <cell r="G313" t="str">
            <v/>
          </cell>
          <cell r="H313" t="str">
            <v/>
          </cell>
          <cell r="I313" t="str">
            <v/>
          </cell>
          <cell r="J313" t="str">
            <v/>
          </cell>
          <cell r="L313" t="str">
            <v/>
          </cell>
          <cell r="M313" t="str">
            <v/>
          </cell>
          <cell r="P313" t="str">
            <v/>
          </cell>
          <cell r="Q313" t="str">
            <v/>
          </cell>
          <cell r="T313" t="str">
            <v/>
          </cell>
          <cell r="U313" t="str">
            <v/>
          </cell>
        </row>
        <row r="314">
          <cell r="A314" t="str">
            <v>PMMB33010</v>
          </cell>
          <cell r="B314" t="str">
            <v>IDWP</v>
          </cell>
          <cell r="C314" t="str">
            <v>INST</v>
          </cell>
          <cell r="D314" t="str">
            <v/>
          </cell>
          <cell r="E314" t="str">
            <v/>
          </cell>
          <cell r="F314" t="str">
            <v/>
          </cell>
          <cell r="G314" t="str">
            <v/>
          </cell>
          <cell r="H314" t="str">
            <v/>
          </cell>
          <cell r="I314" t="str">
            <v/>
          </cell>
          <cell r="J314" t="str">
            <v/>
          </cell>
          <cell r="L314" t="str">
            <v/>
          </cell>
          <cell r="M314" t="str">
            <v/>
          </cell>
          <cell r="P314" t="str">
            <v/>
          </cell>
          <cell r="Q314" t="str">
            <v/>
          </cell>
          <cell r="T314" t="str">
            <v/>
          </cell>
          <cell r="U314" t="str">
            <v/>
          </cell>
        </row>
        <row r="315">
          <cell r="A315" t="str">
            <v>PMMB33012</v>
          </cell>
          <cell r="B315" t="str">
            <v>IDWP</v>
          </cell>
          <cell r="C315" t="str">
            <v>INST</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row>
        <row r="316">
          <cell r="A316" t="str">
            <v>PMMB33013</v>
          </cell>
          <cell r="B316" t="str">
            <v>IDWP</v>
          </cell>
          <cell r="C316" t="str">
            <v>INST</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t="str">
            <v/>
          </cell>
          <cell r="C324" t="str">
            <v>INST</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row>
        <row r="325">
          <cell r="A325" t="str">
            <v>PMSC16001</v>
          </cell>
          <cell r="B325" t="str">
            <v>IDWP</v>
          </cell>
          <cell r="C325" t="str">
            <v>INST</v>
          </cell>
          <cell r="D325" t="str">
            <v/>
          </cell>
          <cell r="E325" t="str">
            <v/>
          </cell>
          <cell r="F325" t="str">
            <v/>
          </cell>
          <cell r="G325" t="str">
            <v/>
          </cell>
          <cell r="H325" t="str">
            <v/>
          </cell>
          <cell r="I325" t="str">
            <v/>
          </cell>
          <cell r="J325" t="str">
            <v/>
          </cell>
          <cell r="L325" t="str">
            <v/>
          </cell>
          <cell r="M325" t="str">
            <v/>
          </cell>
          <cell r="N325" t="str">
            <v/>
          </cell>
          <cell r="P325" t="str">
            <v/>
          </cell>
          <cell r="Q325" t="str">
            <v/>
          </cell>
          <cell r="R325" t="str">
            <v/>
          </cell>
          <cell r="T325" t="str">
            <v/>
          </cell>
          <cell r="U325" t="str">
            <v/>
          </cell>
          <cell r="V325" t="str">
            <v/>
          </cell>
          <cell r="W325" t="str">
            <v/>
          </cell>
        </row>
        <row r="326">
          <cell r="A326" t="str">
            <v>PMSC16002</v>
          </cell>
          <cell r="B326" t="str">
            <v>IDWP</v>
          </cell>
          <cell r="C326" t="str">
            <v>INST</v>
          </cell>
          <cell r="D326" t="str">
            <v/>
          </cell>
          <cell r="E326" t="str">
            <v/>
          </cell>
          <cell r="F326" t="str">
            <v/>
          </cell>
          <cell r="G326" t="str">
            <v/>
          </cell>
          <cell r="H326" t="str">
            <v/>
          </cell>
          <cell r="I326" t="str">
            <v/>
          </cell>
          <cell r="J326" t="str">
            <v/>
          </cell>
          <cell r="L326" t="str">
            <v/>
          </cell>
          <cell r="M326" t="str">
            <v/>
          </cell>
          <cell r="N326" t="str">
            <v/>
          </cell>
          <cell r="P326" t="str">
            <v/>
          </cell>
          <cell r="Q326" t="str">
            <v/>
          </cell>
          <cell r="R326" t="str">
            <v/>
          </cell>
          <cell r="T326" t="str">
            <v/>
          </cell>
          <cell r="U326" t="str">
            <v/>
          </cell>
          <cell r="V326" t="str">
            <v/>
          </cell>
          <cell r="W326" t="str">
            <v/>
          </cell>
        </row>
        <row r="327">
          <cell r="A327" t="str">
            <v>PMSC16003</v>
          </cell>
          <cell r="B327" t="str">
            <v>IDWP</v>
          </cell>
          <cell r="C327" t="str">
            <v>INST</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1.1399999999999999</v>
          </cell>
          <cell r="T327" t="str">
            <v/>
          </cell>
          <cell r="U327" t="str">
            <v/>
          </cell>
          <cell r="V327" t="str">
            <v/>
          </cell>
          <cell r="W327" t="str">
            <v/>
          </cell>
        </row>
        <row r="328">
          <cell r="A328" t="str">
            <v>PMSC16004</v>
          </cell>
          <cell r="B328" t="str">
            <v>IDWP</v>
          </cell>
          <cell r="C328" t="str">
            <v>INST</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row>
        <row r="329">
          <cell r="A329" t="str">
            <v>PMSC16007</v>
          </cell>
          <cell r="B329" t="str">
            <v>INPR</v>
          </cell>
          <cell r="C329" t="str">
            <v>INST</v>
          </cell>
          <cell r="D329">
            <v>0</v>
          </cell>
          <cell r="E329">
            <v>0</v>
          </cell>
          <cell r="F329">
            <v>0</v>
          </cell>
          <cell r="G329" t="str">
            <v/>
          </cell>
          <cell r="H329">
            <v>100</v>
          </cell>
          <cell r="I329">
            <v>0</v>
          </cell>
          <cell r="J329">
            <v>0</v>
          </cell>
          <cell r="L329">
            <v>100</v>
          </cell>
          <cell r="M329">
            <v>0</v>
          </cell>
          <cell r="N329" t="str">
            <v/>
          </cell>
          <cell r="P329">
            <v>100</v>
          </cell>
          <cell r="Q329">
            <v>0</v>
          </cell>
          <cell r="R329" t="str">
            <v/>
          </cell>
          <cell r="T329">
            <v>100</v>
          </cell>
          <cell r="U329">
            <v>0</v>
          </cell>
          <cell r="V329" t="str">
            <v/>
          </cell>
          <cell r="W329" t="str">
            <v/>
          </cell>
        </row>
        <row r="330">
          <cell r="A330" t="str">
            <v>PMSC16008</v>
          </cell>
          <cell r="B330" t="str">
            <v>IDWP</v>
          </cell>
          <cell r="C330" t="str">
            <v>INST</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T330" t="str">
            <v/>
          </cell>
          <cell r="U330" t="str">
            <v/>
          </cell>
          <cell r="V330" t="str">
            <v/>
          </cell>
          <cell r="W330" t="str">
            <v/>
          </cell>
        </row>
        <row r="331">
          <cell r="A331" t="str">
            <v>PMSC16009</v>
          </cell>
          <cell r="B331" t="str">
            <v>IDWP</v>
          </cell>
          <cell r="C331" t="str">
            <v>INST</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71.951999999999998</v>
          </cell>
          <cell r="T331" t="str">
            <v/>
          </cell>
          <cell r="U331" t="str">
            <v/>
          </cell>
          <cell r="V331" t="str">
            <v/>
          </cell>
          <cell r="W331" t="str">
            <v/>
          </cell>
        </row>
        <row r="332">
          <cell r="A332" t="str">
            <v>PMSC16011</v>
          </cell>
          <cell r="B332" t="str">
            <v>INPR</v>
          </cell>
          <cell r="C332" t="str">
            <v>INST</v>
          </cell>
          <cell r="D332">
            <v>0</v>
          </cell>
          <cell r="E332">
            <v>0</v>
          </cell>
          <cell r="F332">
            <v>0</v>
          </cell>
          <cell r="G332" t="str">
            <v/>
          </cell>
          <cell r="H332">
            <v>100</v>
          </cell>
          <cell r="I332">
            <v>0</v>
          </cell>
          <cell r="J332">
            <v>0</v>
          </cell>
          <cell r="K332" t="str">
            <v/>
          </cell>
          <cell r="L332">
            <v>100</v>
          </cell>
          <cell r="M332">
            <v>0</v>
          </cell>
          <cell r="N332" t="str">
            <v/>
          </cell>
          <cell r="O332" t="str">
            <v/>
          </cell>
          <cell r="P332">
            <v>100</v>
          </cell>
          <cell r="Q332">
            <v>0</v>
          </cell>
          <cell r="R332" t="str">
            <v/>
          </cell>
          <cell r="S332" t="str">
            <v/>
          </cell>
          <cell r="T332">
            <v>100</v>
          </cell>
          <cell r="U332">
            <v>0</v>
          </cell>
          <cell r="V332" t="str">
            <v/>
          </cell>
          <cell r="W332" t="str">
            <v/>
          </cell>
        </row>
        <row r="333">
          <cell r="A333" t="str">
            <v>PMSC16012</v>
          </cell>
          <cell r="B333" t="str">
            <v>IDWP</v>
          </cell>
          <cell r="C333" t="str">
            <v>INST</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T333" t="str">
            <v/>
          </cell>
          <cell r="U333" t="str">
            <v/>
          </cell>
          <cell r="V333" t="str">
            <v/>
          </cell>
          <cell r="W333" t="str">
            <v/>
          </cell>
        </row>
        <row r="334">
          <cell r="A334" t="str">
            <v>PMSC16014</v>
          </cell>
          <cell r="B334" t="str">
            <v>IDWP</v>
          </cell>
          <cell r="C334" t="str">
            <v>INST</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row>
        <row r="335">
          <cell r="A335" t="str">
            <v>PMSC16015</v>
          </cell>
          <cell r="B335" t="str">
            <v>IDWP</v>
          </cell>
          <cell r="C335" t="str">
            <v>INST</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68.319000000000003</v>
          </cell>
          <cell r="T335" t="str">
            <v/>
          </cell>
          <cell r="U335" t="str">
            <v/>
          </cell>
          <cell r="V335" t="str">
            <v/>
          </cell>
          <cell r="W335" t="str">
            <v/>
          </cell>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t="str">
            <v/>
          </cell>
          <cell r="C344" t="str">
            <v>INST</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t="str">
            <v/>
          </cell>
          <cell r="E354" t="str">
            <v/>
          </cell>
          <cell r="F354" t="str">
            <v/>
          </cell>
          <cell r="G354" t="str">
            <v/>
          </cell>
          <cell r="H354" t="str">
            <v/>
          </cell>
          <cell r="I354" t="str">
            <v/>
          </cell>
          <cell r="J354" t="str">
            <v/>
          </cell>
          <cell r="L354" t="str">
            <v/>
          </cell>
          <cell r="M354" t="str">
            <v/>
          </cell>
          <cell r="P354" t="str">
            <v/>
          </cell>
          <cell r="Q354" t="str">
            <v/>
          </cell>
          <cell r="T354" t="str">
            <v/>
          </cell>
          <cell r="U354" t="str">
            <v/>
          </cell>
        </row>
        <row r="355">
          <cell r="A355" t="str">
            <v>DTMB41061</v>
          </cell>
          <cell r="B355" t="str">
            <v>RFSA</v>
          </cell>
          <cell r="C355" t="str">
            <v>INST</v>
          </cell>
          <cell r="D355" t="str">
            <v/>
          </cell>
          <cell r="E355" t="str">
            <v/>
          </cell>
          <cell r="F355" t="str">
            <v/>
          </cell>
          <cell r="G355" t="str">
            <v/>
          </cell>
          <cell r="H355" t="str">
            <v/>
          </cell>
          <cell r="I355" t="str">
            <v/>
          </cell>
          <cell r="J355" t="str">
            <v/>
          </cell>
          <cell r="L355" t="str">
            <v/>
          </cell>
          <cell r="M355" t="str">
            <v/>
          </cell>
          <cell r="P355" t="str">
            <v/>
          </cell>
          <cell r="Q355" t="str">
            <v/>
          </cell>
          <cell r="T355" t="str">
            <v/>
          </cell>
          <cell r="U355" t="str">
            <v/>
          </cell>
        </row>
        <row r="356">
          <cell r="A356" t="str">
            <v>DTMB41066</v>
          </cell>
          <cell r="B356" t="str">
            <v>RFSA</v>
          </cell>
          <cell r="C356" t="str">
            <v>INST</v>
          </cell>
          <cell r="D356" t="str">
            <v/>
          </cell>
          <cell r="E356" t="str">
            <v/>
          </cell>
          <cell r="F356" t="str">
            <v/>
          </cell>
          <cell r="G356" t="str">
            <v/>
          </cell>
          <cell r="H356" t="str">
            <v/>
          </cell>
          <cell r="I356" t="str">
            <v/>
          </cell>
          <cell r="J356" t="str">
            <v/>
          </cell>
          <cell r="L356" t="str">
            <v/>
          </cell>
          <cell r="M356" t="str">
            <v/>
          </cell>
          <cell r="P356" t="str">
            <v/>
          </cell>
          <cell r="Q356" t="str">
            <v/>
          </cell>
          <cell r="T356" t="str">
            <v/>
          </cell>
          <cell r="U356" t="str">
            <v/>
          </cell>
        </row>
        <row r="357">
          <cell r="A357" t="str">
            <v>DTMB41067</v>
          </cell>
          <cell r="B357" t="str">
            <v>RFSA</v>
          </cell>
          <cell r="C357" t="str">
            <v>INST</v>
          </cell>
          <cell r="D357" t="str">
            <v/>
          </cell>
          <cell r="E357" t="str">
            <v/>
          </cell>
          <cell r="F357" t="str">
            <v/>
          </cell>
          <cell r="G357" t="str">
            <v/>
          </cell>
          <cell r="H357" t="str">
            <v/>
          </cell>
          <cell r="I357" t="str">
            <v/>
          </cell>
          <cell r="J357" t="str">
            <v/>
          </cell>
          <cell r="L357" t="str">
            <v/>
          </cell>
          <cell r="M357" t="str">
            <v/>
          </cell>
          <cell r="P357" t="str">
            <v/>
          </cell>
          <cell r="Q357" t="str">
            <v/>
          </cell>
          <cell r="T357" t="str">
            <v/>
          </cell>
          <cell r="U357" t="str">
            <v/>
          </cell>
        </row>
        <row r="358">
          <cell r="A358" t="str">
            <v>DTMB41070</v>
          </cell>
          <cell r="B358" t="str">
            <v>RFSA</v>
          </cell>
          <cell r="C358" t="str">
            <v>INST</v>
          </cell>
          <cell r="D358" t="str">
            <v/>
          </cell>
          <cell r="E358" t="str">
            <v/>
          </cell>
          <cell r="F358" t="str">
            <v/>
          </cell>
          <cell r="G358" t="str">
            <v/>
          </cell>
          <cell r="H358" t="str">
            <v/>
          </cell>
          <cell r="I358" t="str">
            <v/>
          </cell>
          <cell r="J358" t="str">
            <v/>
          </cell>
          <cell r="L358" t="str">
            <v/>
          </cell>
          <cell r="M358" t="str">
            <v/>
          </cell>
          <cell r="P358" t="str">
            <v/>
          </cell>
          <cell r="Q358" t="str">
            <v/>
          </cell>
          <cell r="T358" t="str">
            <v/>
          </cell>
          <cell r="U358" t="str">
            <v/>
          </cell>
        </row>
        <row r="359">
          <cell r="A359" t="str">
            <v>DTMB41073</v>
          </cell>
          <cell r="B359" t="str">
            <v>RFSA</v>
          </cell>
          <cell r="C359" t="str">
            <v>INST</v>
          </cell>
          <cell r="D359" t="str">
            <v/>
          </cell>
          <cell r="E359" t="str">
            <v/>
          </cell>
          <cell r="F359" t="str">
            <v/>
          </cell>
          <cell r="G359" t="str">
            <v/>
          </cell>
          <cell r="H359" t="str">
            <v/>
          </cell>
          <cell r="I359" t="str">
            <v/>
          </cell>
          <cell r="J359" t="str">
            <v/>
          </cell>
          <cell r="L359" t="str">
            <v/>
          </cell>
          <cell r="M359" t="str">
            <v/>
          </cell>
          <cell r="P359" t="str">
            <v/>
          </cell>
          <cell r="Q359" t="str">
            <v/>
          </cell>
          <cell r="T359" t="str">
            <v/>
          </cell>
          <cell r="U359" t="str">
            <v/>
          </cell>
        </row>
        <row r="360">
          <cell r="A360" t="str">
            <v>DTMB41074</v>
          </cell>
          <cell r="B360" t="str">
            <v>RFSA</v>
          </cell>
          <cell r="C360" t="str">
            <v>INST</v>
          </cell>
          <cell r="D360" t="str">
            <v/>
          </cell>
          <cell r="E360" t="str">
            <v/>
          </cell>
          <cell r="F360" t="str">
            <v/>
          </cell>
          <cell r="G360" t="str">
            <v/>
          </cell>
          <cell r="H360" t="str">
            <v/>
          </cell>
          <cell r="I360" t="str">
            <v/>
          </cell>
          <cell r="J360" t="str">
            <v/>
          </cell>
          <cell r="L360" t="str">
            <v/>
          </cell>
          <cell r="M360" t="str">
            <v/>
          </cell>
          <cell r="P360" t="str">
            <v/>
          </cell>
          <cell r="Q360" t="str">
            <v/>
          </cell>
          <cell r="T360" t="str">
            <v/>
          </cell>
          <cell r="U360" t="str">
            <v/>
          </cell>
        </row>
        <row r="361">
          <cell r="A361" t="str">
            <v>DTMB41075</v>
          </cell>
          <cell r="B361" t="str">
            <v>RFSA</v>
          </cell>
          <cell r="C361" t="str">
            <v>INST</v>
          </cell>
          <cell r="D361" t="str">
            <v/>
          </cell>
          <cell r="E361" t="str">
            <v/>
          </cell>
          <cell r="F361" t="str">
            <v/>
          </cell>
          <cell r="G361" t="str">
            <v/>
          </cell>
          <cell r="H361" t="str">
            <v/>
          </cell>
          <cell r="I361" t="str">
            <v/>
          </cell>
          <cell r="J361" t="str">
            <v/>
          </cell>
          <cell r="L361" t="str">
            <v/>
          </cell>
          <cell r="M361" t="str">
            <v/>
          </cell>
          <cell r="P361" t="str">
            <v/>
          </cell>
          <cell r="Q361" t="str">
            <v/>
          </cell>
          <cell r="T361" t="str">
            <v/>
          </cell>
          <cell r="U361" t="str">
            <v/>
          </cell>
        </row>
        <row r="362">
          <cell r="A362" t="str">
            <v>DTMB41076</v>
          </cell>
          <cell r="B362" t="str">
            <v>RFSA</v>
          </cell>
          <cell r="C362" t="str">
            <v>INST</v>
          </cell>
          <cell r="D362" t="str">
            <v/>
          </cell>
          <cell r="E362" t="str">
            <v/>
          </cell>
          <cell r="F362" t="str">
            <v/>
          </cell>
          <cell r="G362" t="str">
            <v/>
          </cell>
          <cell r="H362" t="str">
            <v/>
          </cell>
          <cell r="I362" t="str">
            <v/>
          </cell>
          <cell r="J362" t="str">
            <v/>
          </cell>
          <cell r="L362" t="str">
            <v/>
          </cell>
          <cell r="M362" t="str">
            <v/>
          </cell>
          <cell r="P362" t="str">
            <v/>
          </cell>
          <cell r="Q362" t="str">
            <v/>
          </cell>
          <cell r="T362" t="str">
            <v/>
          </cell>
          <cell r="U362" t="str">
            <v/>
          </cell>
        </row>
        <row r="363">
          <cell r="A363" t="str">
            <v>DTMB41081</v>
          </cell>
          <cell r="B363" t="str">
            <v>RFSA</v>
          </cell>
          <cell r="C363" t="str">
            <v>INST</v>
          </cell>
          <cell r="D363" t="str">
            <v/>
          </cell>
          <cell r="E363" t="str">
            <v/>
          </cell>
          <cell r="F363" t="str">
            <v/>
          </cell>
          <cell r="G363" t="str">
            <v/>
          </cell>
          <cell r="H363" t="str">
            <v/>
          </cell>
          <cell r="I363" t="str">
            <v/>
          </cell>
          <cell r="J363" t="str">
            <v/>
          </cell>
          <cell r="L363" t="str">
            <v/>
          </cell>
          <cell r="M363" t="str">
            <v/>
          </cell>
          <cell r="P363" t="str">
            <v/>
          </cell>
          <cell r="Q363" t="str">
            <v/>
          </cell>
          <cell r="T363" t="str">
            <v/>
          </cell>
          <cell r="U363" t="str">
            <v/>
          </cell>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t="str">
            <v/>
          </cell>
          <cell r="E365" t="str">
            <v/>
          </cell>
          <cell r="F365" t="str">
            <v/>
          </cell>
          <cell r="G365" t="str">
            <v/>
          </cell>
          <cell r="H365" t="str">
            <v/>
          </cell>
          <cell r="I365" t="str">
            <v/>
          </cell>
          <cell r="J365" t="str">
            <v/>
          </cell>
          <cell r="L365" t="str">
            <v/>
          </cell>
          <cell r="M365" t="str">
            <v/>
          </cell>
          <cell r="P365" t="str">
            <v/>
          </cell>
          <cell r="Q365" t="str">
            <v/>
          </cell>
          <cell r="T365" t="str">
            <v/>
          </cell>
          <cell r="U365" t="str">
            <v/>
          </cell>
        </row>
        <row r="366">
          <cell r="A366" t="str">
            <v>DTVV12027</v>
          </cell>
          <cell r="B366" t="str">
            <v/>
          </cell>
          <cell r="C366" t="str">
            <v>INST</v>
          </cell>
          <cell r="D366" t="str">
            <v/>
          </cell>
          <cell r="E366" t="str">
            <v/>
          </cell>
          <cell r="F366" t="str">
            <v/>
          </cell>
          <cell r="G366" t="str">
            <v/>
          </cell>
          <cell r="H366" t="str">
            <v/>
          </cell>
          <cell r="I366" t="str">
            <v/>
          </cell>
          <cell r="J366" t="str">
            <v/>
          </cell>
          <cell r="L366" t="str">
            <v/>
          </cell>
          <cell r="M366" t="str">
            <v/>
          </cell>
          <cell r="P366" t="str">
            <v/>
          </cell>
          <cell r="Q366" t="str">
            <v/>
          </cell>
          <cell r="T366" t="str">
            <v/>
          </cell>
          <cell r="U366" t="str">
            <v/>
          </cell>
        </row>
        <row r="367">
          <cell r="A367" t="str">
            <v>DTVV12037</v>
          </cell>
          <cell r="B367" t="str">
            <v>IDWP</v>
          </cell>
          <cell r="C367" t="str">
            <v>INST</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row>
        <row r="368">
          <cell r="A368" t="str">
            <v>DTVV12038</v>
          </cell>
          <cell r="B368" t="str">
            <v>IDWP</v>
          </cell>
          <cell r="C368" t="str">
            <v>INST</v>
          </cell>
          <cell r="D368" t="str">
            <v/>
          </cell>
          <cell r="E368" t="str">
            <v/>
          </cell>
          <cell r="F368" t="str">
            <v/>
          </cell>
          <cell r="G368" t="str">
            <v/>
          </cell>
          <cell r="H368" t="str">
            <v/>
          </cell>
          <cell r="I368" t="str">
            <v/>
          </cell>
          <cell r="J368" t="str">
            <v/>
          </cell>
          <cell r="K368" t="str">
            <v/>
          </cell>
          <cell r="L368" t="str">
            <v/>
          </cell>
          <cell r="M368" t="str">
            <v/>
          </cell>
          <cell r="N368">
            <v>18</v>
          </cell>
          <cell r="O368">
            <v>0</v>
          </cell>
          <cell r="P368" t="str">
            <v/>
          </cell>
          <cell r="Q368" t="str">
            <v/>
          </cell>
          <cell r="R368">
            <v>18</v>
          </cell>
          <cell r="S368">
            <v>0</v>
          </cell>
          <cell r="T368" t="str">
            <v/>
          </cell>
          <cell r="U368" t="str">
            <v/>
          </cell>
          <cell r="V368" t="str">
            <v/>
          </cell>
          <cell r="W368" t="str">
            <v/>
          </cell>
        </row>
        <row r="369">
          <cell r="A369" t="str">
            <v>DTVV12057</v>
          </cell>
          <cell r="B369" t="str">
            <v>IDWP</v>
          </cell>
          <cell r="C369" t="str">
            <v>INST</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row>
        <row r="370">
          <cell r="A370" t="str">
            <v>DTVV12059</v>
          </cell>
          <cell r="B370" t="str">
            <v>IDWP</v>
          </cell>
          <cell r="C370" t="str">
            <v>INST</v>
          </cell>
          <cell r="D370" t="str">
            <v/>
          </cell>
          <cell r="E370" t="str">
            <v/>
          </cell>
          <cell r="F370" t="str">
            <v/>
          </cell>
          <cell r="G370" t="str">
            <v/>
          </cell>
          <cell r="H370" t="str">
            <v/>
          </cell>
          <cell r="I370" t="str">
            <v/>
          </cell>
          <cell r="J370" t="str">
            <v/>
          </cell>
          <cell r="L370" t="str">
            <v/>
          </cell>
          <cell r="M370" t="str">
            <v/>
          </cell>
          <cell r="P370" t="str">
            <v/>
          </cell>
          <cell r="Q370" t="str">
            <v/>
          </cell>
          <cell r="T370" t="str">
            <v/>
          </cell>
          <cell r="U370" t="str">
            <v/>
          </cell>
        </row>
        <row r="371">
          <cell r="A371" t="str">
            <v>DTVV12080</v>
          </cell>
          <cell r="B371" t="str">
            <v/>
          </cell>
          <cell r="C371" t="str">
            <v>INST</v>
          </cell>
          <cell r="D371" t="str">
            <v/>
          </cell>
          <cell r="E371" t="str">
            <v/>
          </cell>
          <cell r="F371" t="str">
            <v/>
          </cell>
          <cell r="G371" t="str">
            <v/>
          </cell>
          <cell r="H371" t="str">
            <v/>
          </cell>
          <cell r="I371" t="str">
            <v/>
          </cell>
          <cell r="J371" t="str">
            <v/>
          </cell>
          <cell r="L371" t="str">
            <v/>
          </cell>
          <cell r="M371" t="str">
            <v/>
          </cell>
          <cell r="P371" t="str">
            <v/>
          </cell>
          <cell r="Q371" t="str">
            <v/>
          </cell>
          <cell r="T371" t="str">
            <v/>
          </cell>
          <cell r="U371" t="str">
            <v/>
          </cell>
        </row>
        <row r="372">
          <cell r="A372" t="str">
            <v>DTVV12082</v>
          </cell>
          <cell r="B372" t="str">
            <v>IDWP</v>
          </cell>
          <cell r="C372" t="str">
            <v>INST</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row>
        <row r="373">
          <cell r="A373" t="str">
            <v>DTVV12083</v>
          </cell>
          <cell r="B373" t="str">
            <v/>
          </cell>
          <cell r="C373" t="str">
            <v>INST</v>
          </cell>
          <cell r="D373" t="str">
            <v/>
          </cell>
          <cell r="E373" t="str">
            <v/>
          </cell>
          <cell r="F373" t="str">
            <v/>
          </cell>
          <cell r="G373" t="str">
            <v/>
          </cell>
          <cell r="H373" t="str">
            <v/>
          </cell>
          <cell r="I373" t="str">
            <v/>
          </cell>
          <cell r="J373" t="str">
            <v/>
          </cell>
          <cell r="L373" t="str">
            <v/>
          </cell>
          <cell r="M373" t="str">
            <v/>
          </cell>
          <cell r="P373" t="str">
            <v/>
          </cell>
          <cell r="Q373" t="str">
            <v/>
          </cell>
          <cell r="T373" t="str">
            <v/>
          </cell>
          <cell r="U373" t="str">
            <v/>
          </cell>
        </row>
        <row r="374">
          <cell r="A374" t="str">
            <v>DTVV12091</v>
          </cell>
          <cell r="B374" t="str">
            <v>IDWP</v>
          </cell>
          <cell r="C374" t="str">
            <v>INST</v>
          </cell>
          <cell r="D374" t="str">
            <v/>
          </cell>
          <cell r="E374" t="str">
            <v/>
          </cell>
          <cell r="F374" t="str">
            <v/>
          </cell>
          <cell r="G374" t="str">
            <v/>
          </cell>
          <cell r="H374" t="str">
            <v/>
          </cell>
          <cell r="I374" t="str">
            <v/>
          </cell>
          <cell r="J374" t="str">
            <v/>
          </cell>
          <cell r="K374" t="str">
            <v/>
          </cell>
          <cell r="L374" t="str">
            <v/>
          </cell>
          <cell r="M374" t="str">
            <v/>
          </cell>
          <cell r="N374">
            <v>57</v>
          </cell>
          <cell r="O374">
            <v>100</v>
          </cell>
          <cell r="P374" t="str">
            <v/>
          </cell>
          <cell r="Q374" t="str">
            <v/>
          </cell>
          <cell r="R374">
            <v>57</v>
          </cell>
          <cell r="S374" t="str">
            <v/>
          </cell>
          <cell r="T374" t="str">
            <v/>
          </cell>
          <cell r="U374" t="str">
            <v/>
          </cell>
          <cell r="V374" t="str">
            <v/>
          </cell>
          <cell r="W374" t="str">
            <v/>
          </cell>
        </row>
        <row r="375">
          <cell r="A375" t="str">
            <v>DTVV12110</v>
          </cell>
          <cell r="B375" t="str">
            <v>IDWP</v>
          </cell>
          <cell r="C375" t="str">
            <v>INST</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row>
        <row r="376">
          <cell r="A376" t="str">
            <v>DTVV12116</v>
          </cell>
          <cell r="B376" t="str">
            <v>IDWP</v>
          </cell>
          <cell r="C376" t="str">
            <v>INST</v>
          </cell>
          <cell r="D376" t="str">
            <v/>
          </cell>
          <cell r="E376" t="str">
            <v/>
          </cell>
          <cell r="F376" t="str">
            <v/>
          </cell>
          <cell r="G376" t="str">
            <v/>
          </cell>
          <cell r="H376" t="str">
            <v/>
          </cell>
          <cell r="I376" t="str">
            <v/>
          </cell>
          <cell r="J376" t="str">
            <v/>
          </cell>
          <cell r="L376" t="str">
            <v/>
          </cell>
          <cell r="M376" t="str">
            <v/>
          </cell>
          <cell r="P376" t="str">
            <v/>
          </cell>
          <cell r="Q376" t="str">
            <v/>
          </cell>
          <cell r="T376" t="str">
            <v/>
          </cell>
          <cell r="U376" t="str">
            <v/>
          </cell>
        </row>
        <row r="377">
          <cell r="A377" t="str">
            <v>DTVV12133</v>
          </cell>
          <cell r="B377" t="str">
            <v/>
          </cell>
          <cell r="C377" t="str">
            <v>INST</v>
          </cell>
          <cell r="D377" t="str">
            <v/>
          </cell>
          <cell r="E377" t="str">
            <v/>
          </cell>
          <cell r="F377" t="str">
            <v/>
          </cell>
          <cell r="G377" t="str">
            <v/>
          </cell>
          <cell r="H377" t="str">
            <v/>
          </cell>
          <cell r="I377" t="str">
            <v/>
          </cell>
          <cell r="J377" t="str">
            <v/>
          </cell>
          <cell r="L377" t="str">
            <v/>
          </cell>
          <cell r="M377" t="str">
            <v/>
          </cell>
          <cell r="P377" t="str">
            <v/>
          </cell>
          <cell r="Q377" t="str">
            <v/>
          </cell>
          <cell r="T377" t="str">
            <v/>
          </cell>
          <cell r="U377" t="str">
            <v/>
          </cell>
        </row>
        <row r="378">
          <cell r="A378" t="str">
            <v>DTVV12134</v>
          </cell>
          <cell r="B378" t="str">
            <v/>
          </cell>
          <cell r="C378" t="str">
            <v>INST</v>
          </cell>
          <cell r="D378" t="str">
            <v/>
          </cell>
          <cell r="E378" t="str">
            <v/>
          </cell>
          <cell r="F378" t="str">
            <v/>
          </cell>
          <cell r="G378" t="str">
            <v/>
          </cell>
          <cell r="H378" t="str">
            <v/>
          </cell>
          <cell r="I378" t="str">
            <v/>
          </cell>
          <cell r="J378" t="str">
            <v/>
          </cell>
          <cell r="L378" t="str">
            <v/>
          </cell>
          <cell r="M378" t="str">
            <v/>
          </cell>
          <cell r="P378" t="str">
            <v/>
          </cell>
          <cell r="Q378" t="str">
            <v/>
          </cell>
          <cell r="T378" t="str">
            <v/>
          </cell>
          <cell r="U378" t="str">
            <v/>
          </cell>
        </row>
        <row r="379">
          <cell r="A379" t="str">
            <v>DTVV12135</v>
          </cell>
          <cell r="B379" t="str">
            <v/>
          </cell>
          <cell r="C379" t="str">
            <v>INST</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row>
        <row r="380">
          <cell r="A380" t="str">
            <v>DTVV12136</v>
          </cell>
          <cell r="B380" t="str">
            <v>IDWP</v>
          </cell>
          <cell r="C380" t="str">
            <v>INST</v>
          </cell>
          <cell r="D380" t="str">
            <v/>
          </cell>
          <cell r="E380" t="str">
            <v/>
          </cell>
          <cell r="F380" t="str">
            <v/>
          </cell>
          <cell r="G380" t="str">
            <v/>
          </cell>
          <cell r="H380" t="str">
            <v/>
          </cell>
          <cell r="I380" t="str">
            <v/>
          </cell>
          <cell r="J380" t="str">
            <v/>
          </cell>
          <cell r="L380" t="str">
            <v/>
          </cell>
          <cell r="M380" t="str">
            <v/>
          </cell>
          <cell r="P380" t="str">
            <v/>
          </cell>
          <cell r="Q380" t="str">
            <v/>
          </cell>
          <cell r="T380" t="str">
            <v/>
          </cell>
          <cell r="U380" t="str">
            <v/>
          </cell>
        </row>
        <row r="381">
          <cell r="A381" t="str">
            <v>DTVV12137</v>
          </cell>
          <cell r="B381" t="str">
            <v/>
          </cell>
          <cell r="C381" t="str">
            <v>INST</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row>
        <row r="382">
          <cell r="A382" t="str">
            <v>DTVV12138</v>
          </cell>
          <cell r="B382" t="str">
            <v>IDWP</v>
          </cell>
          <cell r="C382" t="str">
            <v>INST</v>
          </cell>
          <cell r="D382" t="str">
            <v/>
          </cell>
          <cell r="E382" t="str">
            <v/>
          </cell>
          <cell r="F382" t="str">
            <v/>
          </cell>
          <cell r="G382" t="str">
            <v/>
          </cell>
          <cell r="H382" t="str">
            <v/>
          </cell>
          <cell r="I382" t="str">
            <v/>
          </cell>
          <cell r="J382" t="str">
            <v/>
          </cell>
          <cell r="L382" t="str">
            <v/>
          </cell>
          <cell r="M382" t="str">
            <v/>
          </cell>
          <cell r="P382" t="str">
            <v/>
          </cell>
          <cell r="Q382" t="str">
            <v/>
          </cell>
          <cell r="T382" t="str">
            <v/>
          </cell>
          <cell r="U382" t="str">
            <v/>
          </cell>
        </row>
        <row r="383">
          <cell r="A383" t="str">
            <v>DTVV12144</v>
          </cell>
          <cell r="B383" t="str">
            <v>IDWP</v>
          </cell>
          <cell r="C383" t="str">
            <v>INST</v>
          </cell>
          <cell r="D383" t="str">
            <v/>
          </cell>
          <cell r="E383" t="str">
            <v/>
          </cell>
          <cell r="F383" t="str">
            <v/>
          </cell>
          <cell r="G383" t="str">
            <v/>
          </cell>
          <cell r="H383" t="str">
            <v/>
          </cell>
          <cell r="I383" t="str">
            <v/>
          </cell>
          <cell r="J383" t="str">
            <v/>
          </cell>
          <cell r="L383" t="str">
            <v/>
          </cell>
          <cell r="M383" t="str">
            <v/>
          </cell>
          <cell r="P383" t="str">
            <v/>
          </cell>
          <cell r="Q383" t="str">
            <v/>
          </cell>
          <cell r="T383" t="str">
            <v/>
          </cell>
          <cell r="U383" t="str">
            <v/>
          </cell>
        </row>
        <row r="384">
          <cell r="A384" t="str">
            <v>DTVV12147</v>
          </cell>
          <cell r="B384" t="str">
            <v/>
          </cell>
          <cell r="C384" t="str">
            <v>INST</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row>
        <row r="385">
          <cell r="A385" t="str">
            <v>DTVV12148</v>
          </cell>
          <cell r="B385" t="str">
            <v>IDWP</v>
          </cell>
          <cell r="C385" t="str">
            <v>INST</v>
          </cell>
          <cell r="D385" t="str">
            <v/>
          </cell>
          <cell r="E385" t="str">
            <v/>
          </cell>
          <cell r="F385" t="str">
            <v/>
          </cell>
          <cell r="G385" t="str">
            <v/>
          </cell>
          <cell r="H385" t="str">
            <v/>
          </cell>
          <cell r="I385" t="str">
            <v/>
          </cell>
          <cell r="J385" t="str">
            <v/>
          </cell>
          <cell r="L385" t="str">
            <v/>
          </cell>
          <cell r="M385" t="str">
            <v/>
          </cell>
          <cell r="P385" t="str">
            <v/>
          </cell>
          <cell r="Q385" t="str">
            <v/>
          </cell>
          <cell r="T385" t="str">
            <v/>
          </cell>
          <cell r="U385" t="str">
            <v/>
          </cell>
        </row>
        <row r="386">
          <cell r="A386" t="str">
            <v>DTVV12149</v>
          </cell>
          <cell r="B386" t="str">
            <v/>
          </cell>
          <cell r="C386" t="str">
            <v>INST</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row>
        <row r="387">
          <cell r="A387" t="str">
            <v>DTVV12150</v>
          </cell>
          <cell r="B387" t="str">
            <v>IDWP</v>
          </cell>
          <cell r="C387" t="str">
            <v>INST</v>
          </cell>
          <cell r="D387" t="str">
            <v/>
          </cell>
          <cell r="E387" t="str">
            <v/>
          </cell>
          <cell r="F387" t="str">
            <v/>
          </cell>
          <cell r="G387" t="str">
            <v/>
          </cell>
          <cell r="H387" t="str">
            <v/>
          </cell>
          <cell r="I387" t="str">
            <v/>
          </cell>
          <cell r="J387" t="str">
            <v/>
          </cell>
          <cell r="L387" t="str">
            <v/>
          </cell>
          <cell r="M387" t="str">
            <v/>
          </cell>
          <cell r="P387" t="str">
            <v/>
          </cell>
          <cell r="Q387" t="str">
            <v/>
          </cell>
          <cell r="T387" t="str">
            <v/>
          </cell>
          <cell r="U387" t="str">
            <v/>
          </cell>
        </row>
        <row r="388">
          <cell r="A388" t="str">
            <v>DTVV12155</v>
          </cell>
          <cell r="B388" t="str">
            <v/>
          </cell>
          <cell r="C388" t="str">
            <v>INST</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row>
        <row r="389">
          <cell r="A389" t="str">
            <v>DTVV12156</v>
          </cell>
          <cell r="B389" t="str">
            <v>IDWP</v>
          </cell>
          <cell r="C389" t="str">
            <v>INST</v>
          </cell>
          <cell r="D389" t="str">
            <v/>
          </cell>
          <cell r="E389" t="str">
            <v/>
          </cell>
          <cell r="F389" t="str">
            <v/>
          </cell>
          <cell r="G389" t="str">
            <v/>
          </cell>
          <cell r="H389" t="str">
            <v/>
          </cell>
          <cell r="I389" t="str">
            <v/>
          </cell>
          <cell r="J389" t="str">
            <v/>
          </cell>
          <cell r="K389" t="str">
            <v/>
          </cell>
          <cell r="L389" t="str">
            <v/>
          </cell>
          <cell r="M389" t="str">
            <v/>
          </cell>
          <cell r="N389">
            <v>7</v>
          </cell>
          <cell r="O389">
            <v>0</v>
          </cell>
          <cell r="P389" t="str">
            <v/>
          </cell>
          <cell r="Q389" t="str">
            <v/>
          </cell>
          <cell r="R389">
            <v>7</v>
          </cell>
          <cell r="S389">
            <v>0</v>
          </cell>
          <cell r="T389" t="str">
            <v/>
          </cell>
          <cell r="U389" t="str">
            <v/>
          </cell>
          <cell r="V389" t="str">
            <v/>
          </cell>
          <cell r="W389" t="str">
            <v/>
          </cell>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t="str">
            <v/>
          </cell>
          <cell r="E395" t="str">
            <v/>
          </cell>
          <cell r="F395" t="str">
            <v/>
          </cell>
          <cell r="G395" t="str">
            <v/>
          </cell>
          <cell r="H395" t="str">
            <v/>
          </cell>
          <cell r="I395" t="str">
            <v/>
          </cell>
          <cell r="J395" t="str">
            <v/>
          </cell>
          <cell r="L395" t="str">
            <v/>
          </cell>
          <cell r="M395" t="str">
            <v/>
          </cell>
          <cell r="P395" t="str">
            <v/>
          </cell>
          <cell r="Q395" t="str">
            <v/>
          </cell>
          <cell r="T395" t="str">
            <v/>
          </cell>
          <cell r="U395" t="str">
            <v/>
          </cell>
          <cell r="V395" t="str">
            <v/>
          </cell>
          <cell r="W395" t="str">
            <v/>
          </cell>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t="str">
            <v/>
          </cell>
          <cell r="C398" t="str">
            <v>INST</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t="str">
            <v/>
          </cell>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t="str">
            <v/>
          </cell>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t="str">
            <v/>
          </cell>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t="str">
            <v/>
          </cell>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t="str">
            <v/>
          </cell>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t="str">
            <v/>
          </cell>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t="str">
            <v/>
          </cell>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t="str">
            <v/>
          </cell>
          <cell r="T434">
            <v>92.22</v>
          </cell>
          <cell r="U434">
            <v>6.53</v>
          </cell>
          <cell r="V434">
            <v>35.5</v>
          </cell>
          <cell r="W434">
            <v>0</v>
          </cell>
        </row>
        <row r="435">
          <cell r="A435" t="str">
            <v>DTVV44108</v>
          </cell>
          <cell r="B435" t="str">
            <v>INPR</v>
          </cell>
          <cell r="C435" t="str">
            <v>INST</v>
          </cell>
          <cell r="D435">
            <v>97.7</v>
          </cell>
          <cell r="E435">
            <v>0</v>
          </cell>
          <cell r="F435">
            <v>77</v>
          </cell>
          <cell r="G435" t="str">
            <v/>
          </cell>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t="str">
            <v/>
          </cell>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t="str">
            <v/>
          </cell>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t="str">
            <v/>
          </cell>
        </row>
        <row r="445">
          <cell r="A445" t="str">
            <v>DTVV44118</v>
          </cell>
          <cell r="B445" t="str">
            <v>IDWP</v>
          </cell>
          <cell r="C445" t="str">
            <v>INST</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t="str">
            <v/>
          </cell>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t="str">
            <v/>
          </cell>
          <cell r="L451">
            <v>95.78</v>
          </cell>
          <cell r="M451">
            <v>7.08</v>
          </cell>
          <cell r="N451">
            <v>92</v>
          </cell>
          <cell r="O451">
            <v>100</v>
          </cell>
          <cell r="P451">
            <v>97.46</v>
          </cell>
          <cell r="Q451">
            <v>1.42</v>
          </cell>
          <cell r="R451">
            <v>92</v>
          </cell>
          <cell r="S451">
            <v>50.387</v>
          </cell>
          <cell r="T451">
            <v>100</v>
          </cell>
          <cell r="U451">
            <v>0</v>
          </cell>
          <cell r="V451">
            <v>75</v>
          </cell>
          <cell r="W451" t="str">
            <v/>
          </cell>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t="str">
            <v/>
          </cell>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t="str">
            <v/>
          </cell>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t="str">
            <v/>
          </cell>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t="str">
            <v/>
          </cell>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t="str">
            <v/>
          </cell>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row>
        <row r="461">
          <cell r="A461" t="str">
            <v>EXDS50039</v>
          </cell>
          <cell r="B461" t="str">
            <v>IDWP</v>
          </cell>
          <cell r="C461" t="str">
            <v>INST</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v>0</v>
          </cell>
          <cell r="T461" t="str">
            <v/>
          </cell>
          <cell r="U461" t="str">
            <v/>
          </cell>
          <cell r="V461" t="str">
            <v/>
          </cell>
          <cell r="W461" t="str">
            <v/>
          </cell>
        </row>
        <row r="462">
          <cell r="A462" t="str">
            <v>EXDS50040</v>
          </cell>
          <cell r="B462" t="str">
            <v>WADP</v>
          </cell>
          <cell r="C462" t="str">
            <v>INST</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row>
        <row r="463">
          <cell r="A463" t="str">
            <v>EXDS50048</v>
          </cell>
          <cell r="B463" t="str">
            <v>IDWP</v>
          </cell>
          <cell r="C463" t="str">
            <v>INST</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row>
        <row r="464">
          <cell r="A464" t="str">
            <v>EXDS50049</v>
          </cell>
          <cell r="B464" t="str">
            <v>IDWP</v>
          </cell>
          <cell r="C464" t="str">
            <v>INST</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v>0</v>
          </cell>
          <cell r="T464" t="str">
            <v/>
          </cell>
          <cell r="U464" t="str">
            <v/>
          </cell>
          <cell r="V464" t="str">
            <v/>
          </cell>
          <cell r="W464" t="str">
            <v/>
          </cell>
        </row>
        <row r="465">
          <cell r="A465" t="str">
            <v>EXKM40065</v>
          </cell>
          <cell r="B465" t="str">
            <v>RFSA</v>
          </cell>
          <cell r="C465" t="str">
            <v>INST</v>
          </cell>
          <cell r="D465" t="str">
            <v/>
          </cell>
          <cell r="E465" t="str">
            <v/>
          </cell>
          <cell r="F465" t="str">
            <v/>
          </cell>
          <cell r="G465" t="str">
            <v/>
          </cell>
          <cell r="H465" t="str">
            <v/>
          </cell>
          <cell r="I465" t="str">
            <v/>
          </cell>
          <cell r="J465" t="str">
            <v/>
          </cell>
          <cell r="L465" t="str">
            <v/>
          </cell>
          <cell r="M465" t="str">
            <v/>
          </cell>
          <cell r="P465" t="str">
            <v/>
          </cell>
          <cell r="Q465" t="str">
            <v/>
          </cell>
          <cell r="T465" t="str">
            <v/>
          </cell>
          <cell r="U465" t="str">
            <v/>
          </cell>
        </row>
        <row r="466">
          <cell r="A466" t="str">
            <v>EXKM40066</v>
          </cell>
          <cell r="B466" t="str">
            <v/>
          </cell>
          <cell r="C466" t="str">
            <v>INST</v>
          </cell>
          <cell r="D466" t="str">
            <v/>
          </cell>
          <cell r="E466" t="str">
            <v/>
          </cell>
          <cell r="F466" t="str">
            <v/>
          </cell>
          <cell r="G466" t="str">
            <v/>
          </cell>
          <cell r="H466" t="str">
            <v/>
          </cell>
          <cell r="I466" t="str">
            <v/>
          </cell>
          <cell r="J466" t="str">
            <v/>
          </cell>
          <cell r="L466" t="str">
            <v/>
          </cell>
          <cell r="M466" t="str">
            <v/>
          </cell>
          <cell r="P466" t="str">
            <v/>
          </cell>
          <cell r="Q466" t="str">
            <v/>
          </cell>
          <cell r="T466" t="str">
            <v/>
          </cell>
          <cell r="U466" t="str">
            <v/>
          </cell>
        </row>
        <row r="467">
          <cell r="A467" t="str">
            <v>EXKM40071</v>
          </cell>
          <cell r="B467" t="str">
            <v/>
          </cell>
          <cell r="C467" t="str">
            <v>INST</v>
          </cell>
          <cell r="D467" t="str">
            <v/>
          </cell>
          <cell r="E467" t="str">
            <v/>
          </cell>
          <cell r="F467" t="str">
            <v/>
          </cell>
          <cell r="G467" t="str">
            <v/>
          </cell>
          <cell r="H467" t="str">
            <v/>
          </cell>
          <cell r="I467" t="str">
            <v/>
          </cell>
          <cell r="J467" t="str">
            <v/>
          </cell>
          <cell r="L467" t="str">
            <v/>
          </cell>
          <cell r="M467" t="str">
            <v/>
          </cell>
          <cell r="P467" t="str">
            <v/>
          </cell>
          <cell r="Q467" t="str">
            <v/>
          </cell>
          <cell r="T467" t="str">
            <v/>
          </cell>
          <cell r="U467" t="str">
            <v/>
          </cell>
        </row>
        <row r="468">
          <cell r="A468" t="str">
            <v>EXKM40085</v>
          </cell>
          <cell r="B468" t="str">
            <v/>
          </cell>
          <cell r="C468" t="str">
            <v>INST</v>
          </cell>
          <cell r="D468" t="str">
            <v/>
          </cell>
          <cell r="E468" t="str">
            <v/>
          </cell>
          <cell r="F468" t="str">
            <v/>
          </cell>
          <cell r="G468" t="str">
            <v/>
          </cell>
          <cell r="H468" t="str">
            <v/>
          </cell>
          <cell r="I468" t="str">
            <v/>
          </cell>
          <cell r="J468" t="str">
            <v/>
          </cell>
          <cell r="L468" t="str">
            <v/>
          </cell>
          <cell r="M468" t="str">
            <v/>
          </cell>
          <cell r="P468" t="str">
            <v/>
          </cell>
          <cell r="Q468" t="str">
            <v/>
          </cell>
          <cell r="T468" t="str">
            <v/>
          </cell>
          <cell r="U468" t="str">
            <v/>
          </cell>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t="str">
            <v/>
          </cell>
          <cell r="H471">
            <v>99.43</v>
          </cell>
          <cell r="I471">
            <v>0.95</v>
          </cell>
          <cell r="J471">
            <v>66</v>
          </cell>
          <cell r="K471">
            <v>100</v>
          </cell>
          <cell r="L471">
            <v>100</v>
          </cell>
          <cell r="M471">
            <v>0</v>
          </cell>
          <cell r="N471">
            <v>105</v>
          </cell>
          <cell r="O471" t="str">
            <v/>
          </cell>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t="str">
            <v/>
          </cell>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t="str">
            <v/>
          </cell>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t="str">
            <v/>
          </cell>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t="str">
            <v/>
          </cell>
          <cell r="T476">
            <v>99.8</v>
          </cell>
          <cell r="U476">
            <v>0.33</v>
          </cell>
          <cell r="V476">
            <v>104</v>
          </cell>
          <cell r="W476">
            <v>100</v>
          </cell>
        </row>
        <row r="477">
          <cell r="A477" t="str">
            <v>EXKM40112</v>
          </cell>
          <cell r="B477" t="str">
            <v>INPR</v>
          </cell>
          <cell r="C477" t="str">
            <v>INST</v>
          </cell>
          <cell r="D477">
            <v>100</v>
          </cell>
          <cell r="E477">
            <v>0</v>
          </cell>
          <cell r="F477">
            <v>107</v>
          </cell>
          <cell r="G477" t="str">
            <v/>
          </cell>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t="str">
            <v/>
          </cell>
          <cell r="E479" t="str">
            <v/>
          </cell>
          <cell r="F479" t="str">
            <v/>
          </cell>
          <cell r="G479" t="str">
            <v/>
          </cell>
          <cell r="H479" t="str">
            <v/>
          </cell>
          <cell r="I479" t="str">
            <v/>
          </cell>
          <cell r="J479" t="str">
            <v/>
          </cell>
          <cell r="K479" t="str">
            <v/>
          </cell>
          <cell r="L479" t="str">
            <v/>
          </cell>
          <cell r="M479" t="str">
            <v/>
          </cell>
          <cell r="N479">
            <v>17</v>
          </cell>
          <cell r="O479">
            <v>0</v>
          </cell>
          <cell r="P479" t="str">
            <v/>
          </cell>
          <cell r="Q479" t="str">
            <v/>
          </cell>
          <cell r="R479">
            <v>17</v>
          </cell>
          <cell r="S479">
            <v>48.414999999999999</v>
          </cell>
          <cell r="T479" t="str">
            <v/>
          </cell>
          <cell r="U479" t="str">
            <v/>
          </cell>
          <cell r="V479" t="str">
            <v/>
          </cell>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t="str">
            <v/>
          </cell>
          <cell r="W480" t="e">
            <v>#N/A</v>
          </cell>
        </row>
        <row r="481">
          <cell r="A481" t="str">
            <v>WLKM60013</v>
          </cell>
          <cell r="B481">
            <v>0</v>
          </cell>
          <cell r="C481" t="str">
            <v>INST</v>
          </cell>
          <cell r="D481" t="str">
            <v/>
          </cell>
          <cell r="E481" t="str">
            <v/>
          </cell>
          <cell r="F481" t="str">
            <v/>
          </cell>
          <cell r="G481">
            <v>0</v>
          </cell>
          <cell r="H481" t="str">
            <v/>
          </cell>
          <cell r="I481" t="str">
            <v/>
          </cell>
          <cell r="J481" t="str">
            <v/>
          </cell>
          <cell r="K481">
            <v>91.094999999999999</v>
          </cell>
          <cell r="L481" t="str">
            <v/>
          </cell>
          <cell r="M481" t="str">
            <v/>
          </cell>
          <cell r="N481">
            <v>16</v>
          </cell>
          <cell r="O481">
            <v>0</v>
          </cell>
          <cell r="P481" t="str">
            <v/>
          </cell>
          <cell r="Q481" t="str">
            <v/>
          </cell>
          <cell r="R481">
            <v>16</v>
          </cell>
          <cell r="S481">
            <v>84.721999999999994</v>
          </cell>
          <cell r="T481" t="str">
            <v/>
          </cell>
          <cell r="U481" t="str">
            <v/>
          </cell>
          <cell r="V481" t="str">
            <v/>
          </cell>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t="str">
            <v/>
          </cell>
          <cell r="H483">
            <v>99.4</v>
          </cell>
          <cell r="I483">
            <v>1</v>
          </cell>
          <cell r="J483">
            <v>0</v>
          </cell>
          <cell r="K483">
            <v>100</v>
          </cell>
          <cell r="L483">
            <v>100</v>
          </cell>
          <cell r="M483">
            <v>0</v>
          </cell>
          <cell r="N483" t="str">
            <v/>
          </cell>
          <cell r="O483" t="str">
            <v/>
          </cell>
          <cell r="P483">
            <v>100</v>
          </cell>
          <cell r="Q483">
            <v>0</v>
          </cell>
          <cell r="R483" t="str">
            <v/>
          </cell>
          <cell r="S483" t="str">
            <v/>
          </cell>
          <cell r="T483">
            <v>99.4</v>
          </cell>
          <cell r="U483">
            <v>1</v>
          </cell>
          <cell r="V483">
            <v>0</v>
          </cell>
          <cell r="W483">
            <v>100</v>
          </cell>
        </row>
        <row r="484">
          <cell r="A484" t="str">
            <v>DACT74024</v>
          </cell>
          <cell r="B484" t="str">
            <v>IDWP</v>
          </cell>
          <cell r="C484" t="str">
            <v>INST</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row>
        <row r="485">
          <cell r="A485" t="str">
            <v>DACT74025</v>
          </cell>
          <cell r="B485" t="str">
            <v>IDWP</v>
          </cell>
          <cell r="C485" t="str">
            <v>INST</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DACT74026</v>
          </cell>
          <cell r="B486" t="str">
            <v>IDWP</v>
          </cell>
          <cell r="C486" t="str">
            <v>INST</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row>
        <row r="487">
          <cell r="A487" t="str">
            <v>DACT74027</v>
          </cell>
          <cell r="B487" t="str">
            <v>IDWP</v>
          </cell>
          <cell r="C487" t="str">
            <v>INST</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row>
        <row r="488">
          <cell r="A488" t="str">
            <v>DACT74028</v>
          </cell>
          <cell r="B488" t="str">
            <v>IDWP</v>
          </cell>
          <cell r="C488" t="str">
            <v>INST</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t="str">
            <v/>
          </cell>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t="str">
            <v/>
          </cell>
          <cell r="H491">
            <v>100</v>
          </cell>
          <cell r="I491">
            <v>0</v>
          </cell>
          <cell r="J491">
            <v>37</v>
          </cell>
          <cell r="K491" t="str">
            <v/>
          </cell>
          <cell r="L491">
            <v>94.39</v>
          </cell>
          <cell r="M491">
            <v>9.43</v>
          </cell>
          <cell r="N491">
            <v>73</v>
          </cell>
          <cell r="O491">
            <v>100</v>
          </cell>
          <cell r="P491">
            <v>95.71</v>
          </cell>
          <cell r="Q491">
            <v>2.4</v>
          </cell>
          <cell r="R491">
            <v>73</v>
          </cell>
          <cell r="S491">
            <v>0</v>
          </cell>
          <cell r="T491">
            <v>100</v>
          </cell>
          <cell r="U491">
            <v>0</v>
          </cell>
          <cell r="V491">
            <v>37</v>
          </cell>
          <cell r="W491" t="str">
            <v/>
          </cell>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t="str">
            <v/>
          </cell>
          <cell r="H493">
            <v>100</v>
          </cell>
          <cell r="I493">
            <v>0</v>
          </cell>
          <cell r="J493">
            <v>37</v>
          </cell>
          <cell r="K493" t="str">
            <v/>
          </cell>
          <cell r="L493">
            <v>100</v>
          </cell>
          <cell r="M493">
            <v>0</v>
          </cell>
          <cell r="N493">
            <v>51</v>
          </cell>
          <cell r="O493" t="str">
            <v/>
          </cell>
          <cell r="P493">
            <v>100</v>
          </cell>
          <cell r="Q493">
            <v>0</v>
          </cell>
          <cell r="R493">
            <v>51</v>
          </cell>
          <cell r="S493" t="str">
            <v/>
          </cell>
          <cell r="T493">
            <v>100</v>
          </cell>
          <cell r="U493">
            <v>0</v>
          </cell>
          <cell r="V493">
            <v>37</v>
          </cell>
          <cell r="W493" t="str">
            <v/>
          </cell>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t="str">
            <v/>
          </cell>
          <cell r="P494">
            <v>100</v>
          </cell>
          <cell r="Q494">
            <v>0</v>
          </cell>
          <cell r="R494">
            <v>21</v>
          </cell>
          <cell r="S494" t="str">
            <v/>
          </cell>
          <cell r="T494">
            <v>99.4</v>
          </cell>
          <cell r="U494">
            <v>1</v>
          </cell>
          <cell r="V494">
            <v>0</v>
          </cell>
          <cell r="W494">
            <v>100</v>
          </cell>
        </row>
        <row r="495">
          <cell r="A495" t="str">
            <v>EXKM20029</v>
          </cell>
          <cell r="B495" t="str">
            <v/>
          </cell>
          <cell r="C495" t="str">
            <v>INST</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row>
        <row r="496">
          <cell r="A496" t="str">
            <v>EXKM20058</v>
          </cell>
          <cell r="B496" t="str">
            <v>IDWP</v>
          </cell>
          <cell r="C496" t="str">
            <v>INST</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row>
        <row r="497">
          <cell r="A497" t="str">
            <v>EXKM20067</v>
          </cell>
          <cell r="B497" t="str">
            <v/>
          </cell>
          <cell r="C497" t="str">
            <v>INST</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EXKM20081</v>
          </cell>
          <cell r="B498" t="str">
            <v>IDWP</v>
          </cell>
          <cell r="C498" t="str">
            <v>INST</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EXKM20092</v>
          </cell>
          <cell r="B499" t="str">
            <v/>
          </cell>
          <cell r="C499" t="str">
            <v>INST</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EXKM20096</v>
          </cell>
          <cell r="B500" t="str">
            <v>IDWP</v>
          </cell>
          <cell r="C500" t="str">
            <v>INST</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EXKM20097</v>
          </cell>
          <cell r="B501" t="str">
            <v>INPR</v>
          </cell>
          <cell r="C501" t="str">
            <v>INST</v>
          </cell>
          <cell r="D501">
            <v>100</v>
          </cell>
          <cell r="E501">
            <v>0</v>
          </cell>
          <cell r="F501">
            <v>0</v>
          </cell>
          <cell r="G501" t="str">
            <v/>
          </cell>
          <cell r="H501">
            <v>100</v>
          </cell>
          <cell r="I501">
            <v>0</v>
          </cell>
          <cell r="J501">
            <v>0</v>
          </cell>
          <cell r="K501" t="str">
            <v/>
          </cell>
          <cell r="L501">
            <v>100</v>
          </cell>
          <cell r="M501">
            <v>0</v>
          </cell>
          <cell r="N501" t="str">
            <v/>
          </cell>
          <cell r="O501" t="str">
            <v/>
          </cell>
          <cell r="P501">
            <v>100</v>
          </cell>
          <cell r="Q501">
            <v>0</v>
          </cell>
          <cell r="R501" t="str">
            <v/>
          </cell>
          <cell r="S501" t="str">
            <v/>
          </cell>
          <cell r="T501">
            <v>100</v>
          </cell>
          <cell r="U501">
            <v>0</v>
          </cell>
        </row>
        <row r="502">
          <cell r="A502" t="str">
            <v>EXKM20120</v>
          </cell>
          <cell r="B502" t="str">
            <v>IDWP</v>
          </cell>
          <cell r="C502" t="str">
            <v>INST</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t="str">
            <v/>
          </cell>
          <cell r="H504">
            <v>100</v>
          </cell>
          <cell r="I504">
            <v>0</v>
          </cell>
          <cell r="J504">
            <v>37</v>
          </cell>
          <cell r="K504" t="str">
            <v/>
          </cell>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t="str">
            <v/>
          </cell>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t="str">
            <v/>
          </cell>
          <cell r="L513">
            <v>100</v>
          </cell>
          <cell r="M513">
            <v>0</v>
          </cell>
          <cell r="N513">
            <v>30</v>
          </cell>
          <cell r="O513" t="str">
            <v/>
          </cell>
          <cell r="P513">
            <v>98.91</v>
          </cell>
          <cell r="Q513">
            <v>1.83</v>
          </cell>
          <cell r="R513">
            <v>30</v>
          </cell>
          <cell r="S513">
            <v>0</v>
          </cell>
          <cell r="T513">
            <v>97.31</v>
          </cell>
          <cell r="U513">
            <v>0</v>
          </cell>
        </row>
        <row r="514">
          <cell r="A514" t="str">
            <v>HDCT73003</v>
          </cell>
          <cell r="B514" t="str">
            <v>IDWP</v>
          </cell>
          <cell r="C514" t="str">
            <v>INST</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HDCT73004</v>
          </cell>
          <cell r="B515" t="str">
            <v>IDWP</v>
          </cell>
          <cell r="C515" t="str">
            <v>INST</v>
          </cell>
          <cell r="D515" t="str">
            <v/>
          </cell>
          <cell r="E515" t="str">
            <v/>
          </cell>
          <cell r="F515" t="str">
            <v/>
          </cell>
          <cell r="G515" t="str">
            <v/>
          </cell>
          <cell r="H515" t="str">
            <v/>
          </cell>
          <cell r="I515" t="str">
            <v/>
          </cell>
          <cell r="J515" t="str">
            <v/>
          </cell>
          <cell r="K515" t="str">
            <v/>
          </cell>
          <cell r="L515" t="str">
            <v/>
          </cell>
          <cell r="M515" t="str">
            <v/>
          </cell>
          <cell r="N515">
            <v>56</v>
          </cell>
          <cell r="O515">
            <v>100</v>
          </cell>
          <cell r="P515" t="str">
            <v/>
          </cell>
          <cell r="Q515" t="str">
            <v/>
          </cell>
          <cell r="R515">
            <v>56</v>
          </cell>
          <cell r="S515">
            <v>0</v>
          </cell>
          <cell r="T515" t="str">
            <v/>
          </cell>
          <cell r="U515" t="str">
            <v/>
          </cell>
        </row>
        <row r="516">
          <cell r="A516" t="str">
            <v>HDCT73005</v>
          </cell>
          <cell r="B516" t="str">
            <v>INPR</v>
          </cell>
          <cell r="C516" t="str">
            <v>INST</v>
          </cell>
          <cell r="D516">
            <v>99.36</v>
          </cell>
          <cell r="E516">
            <v>1.07</v>
          </cell>
          <cell r="F516">
            <v>46</v>
          </cell>
          <cell r="G516">
            <v>0</v>
          </cell>
          <cell r="H516">
            <v>100</v>
          </cell>
          <cell r="I516">
            <v>0</v>
          </cell>
          <cell r="J516">
            <v>34</v>
          </cell>
          <cell r="K516" t="str">
            <v/>
          </cell>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t="str">
            <v/>
          </cell>
          <cell r="P518">
            <v>100</v>
          </cell>
          <cell r="Q518">
            <v>0</v>
          </cell>
          <cell r="R518">
            <v>31</v>
          </cell>
          <cell r="S518" t="str">
            <v/>
          </cell>
          <cell r="T518">
            <v>95.86</v>
          </cell>
          <cell r="U518">
            <v>6.95</v>
          </cell>
        </row>
        <row r="519">
          <cell r="A519" t="str">
            <v>HDCT73008</v>
          </cell>
          <cell r="B519" t="str">
            <v>IDWP</v>
          </cell>
          <cell r="C519" t="str">
            <v>INST</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row>
        <row r="520">
          <cell r="A520" t="str">
            <v>HDCT73009</v>
          </cell>
          <cell r="B520" t="str">
            <v>INPR</v>
          </cell>
          <cell r="C520" t="str">
            <v>INST</v>
          </cell>
          <cell r="D520">
            <v>99.17</v>
          </cell>
          <cell r="E520">
            <v>0.7</v>
          </cell>
          <cell r="F520">
            <v>34.5</v>
          </cell>
          <cell r="G520">
            <v>0</v>
          </cell>
          <cell r="H520">
            <v>100</v>
          </cell>
          <cell r="I520">
            <v>0</v>
          </cell>
          <cell r="J520">
            <v>45</v>
          </cell>
          <cell r="K520" t="str">
            <v/>
          </cell>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t="str">
            <v/>
          </cell>
        </row>
        <row r="521">
          <cell r="A521" t="str">
            <v>HDCT73010</v>
          </cell>
          <cell r="B521" t="str">
            <v>INPR</v>
          </cell>
          <cell r="C521" t="str">
            <v>INST</v>
          </cell>
          <cell r="D521">
            <v>99.28</v>
          </cell>
          <cell r="E521">
            <v>1.22</v>
          </cell>
          <cell r="F521">
            <v>43</v>
          </cell>
          <cell r="G521">
            <v>0</v>
          </cell>
          <cell r="H521">
            <v>100</v>
          </cell>
          <cell r="I521">
            <v>0</v>
          </cell>
          <cell r="J521">
            <v>48</v>
          </cell>
          <cell r="K521" t="str">
            <v/>
          </cell>
          <cell r="L521">
            <v>92.77</v>
          </cell>
          <cell r="M521">
            <v>3.04</v>
          </cell>
          <cell r="N521">
            <v>10.75</v>
          </cell>
          <cell r="O521">
            <v>0</v>
          </cell>
          <cell r="P521">
            <v>92.04</v>
          </cell>
          <cell r="Q521">
            <v>4.46</v>
          </cell>
          <cell r="R521">
            <v>10.75</v>
          </cell>
          <cell r="S521">
            <v>0</v>
          </cell>
          <cell r="T521">
            <v>100</v>
          </cell>
          <cell r="U521">
            <v>0</v>
          </cell>
          <cell r="V521">
            <v>48</v>
          </cell>
          <cell r="W521" t="str">
            <v/>
          </cell>
        </row>
        <row r="522">
          <cell r="A522" t="str">
            <v>HDCT73011</v>
          </cell>
          <cell r="B522" t="str">
            <v>INPR</v>
          </cell>
          <cell r="C522" t="str">
            <v>INST</v>
          </cell>
          <cell r="D522">
            <v>77</v>
          </cell>
          <cell r="E522">
            <v>38.630000000000003</v>
          </cell>
          <cell r="F522">
            <v>59</v>
          </cell>
          <cell r="G522">
            <v>0</v>
          </cell>
          <cell r="H522">
            <v>100</v>
          </cell>
          <cell r="I522">
            <v>0</v>
          </cell>
          <cell r="J522">
            <v>31</v>
          </cell>
          <cell r="K522" t="str">
            <v/>
          </cell>
          <cell r="L522">
            <v>91.44</v>
          </cell>
          <cell r="M522">
            <v>7.19</v>
          </cell>
          <cell r="N522">
            <v>42.5</v>
          </cell>
          <cell r="O522">
            <v>0</v>
          </cell>
          <cell r="P522">
            <v>87.91</v>
          </cell>
          <cell r="Q522">
            <v>20.32</v>
          </cell>
          <cell r="R522">
            <v>42.5</v>
          </cell>
          <cell r="S522">
            <v>100</v>
          </cell>
          <cell r="T522">
            <v>100</v>
          </cell>
          <cell r="U522">
            <v>0</v>
          </cell>
          <cell r="V522">
            <v>31</v>
          </cell>
          <cell r="W522" t="str">
            <v/>
          </cell>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t="str">
            <v/>
          </cell>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t="str">
            <v/>
          </cell>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t="str">
            <v/>
          </cell>
          <cell r="E527" t="str">
            <v/>
          </cell>
          <cell r="F527" t="str">
            <v/>
          </cell>
          <cell r="G527" t="str">
            <v/>
          </cell>
          <cell r="H527" t="str">
            <v/>
          </cell>
          <cell r="I527" t="str">
            <v/>
          </cell>
          <cell r="J527" t="str">
            <v/>
          </cell>
          <cell r="L527" t="str">
            <v/>
          </cell>
          <cell r="M527" t="str">
            <v/>
          </cell>
          <cell r="P527" t="str">
            <v/>
          </cell>
          <cell r="Q527" t="str">
            <v/>
          </cell>
          <cell r="T527" t="str">
            <v/>
          </cell>
          <cell r="U527" t="str">
            <v/>
          </cell>
          <cell r="W527" t="str">
            <v/>
          </cell>
        </row>
        <row r="528">
          <cell r="A528" t="str">
            <v>HDKM46011</v>
          </cell>
          <cell r="B528" t="str">
            <v/>
          </cell>
          <cell r="C528" t="str">
            <v>INST</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row>
        <row r="529">
          <cell r="A529" t="str">
            <v>HDKM46013</v>
          </cell>
          <cell r="B529" t="str">
            <v>IDWP</v>
          </cell>
          <cell r="C529" t="str">
            <v>INST</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HDKM46016</v>
          </cell>
          <cell r="B530" t="str">
            <v>INPR</v>
          </cell>
          <cell r="C530" t="str">
            <v>INST</v>
          </cell>
          <cell r="D530">
            <v>93.91</v>
          </cell>
          <cell r="E530">
            <v>10.23</v>
          </cell>
          <cell r="F530">
            <v>61</v>
          </cell>
          <cell r="G530">
            <v>100</v>
          </cell>
          <cell r="H530">
            <v>100</v>
          </cell>
          <cell r="I530">
            <v>0</v>
          </cell>
          <cell r="J530">
            <v>47</v>
          </cell>
          <cell r="K530" t="str">
            <v/>
          </cell>
          <cell r="L530">
            <v>94.13</v>
          </cell>
          <cell r="M530">
            <v>4.93</v>
          </cell>
          <cell r="N530">
            <v>26</v>
          </cell>
          <cell r="O530">
            <v>0</v>
          </cell>
          <cell r="P530">
            <v>89.61</v>
          </cell>
          <cell r="Q530">
            <v>17.45</v>
          </cell>
          <cell r="R530">
            <v>26</v>
          </cell>
          <cell r="S530">
            <v>100</v>
          </cell>
          <cell r="T530">
            <v>100</v>
          </cell>
          <cell r="U530">
            <v>0</v>
          </cell>
          <cell r="V530">
            <v>47</v>
          </cell>
          <cell r="W530" t="str">
            <v/>
          </cell>
        </row>
        <row r="531">
          <cell r="A531" t="str">
            <v>HDKM46017</v>
          </cell>
          <cell r="B531" t="str">
            <v>IDWP</v>
          </cell>
          <cell r="C531" t="str">
            <v>INST</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HDKM46025</v>
          </cell>
          <cell r="B534" t="str">
            <v>IDWP</v>
          </cell>
          <cell r="C534" t="str">
            <v>INST</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t="str">
            <v/>
          </cell>
        </row>
        <row r="544">
          <cell r="A544" t="str">
            <v>HWKM46002</v>
          </cell>
          <cell r="B544" t="str">
            <v>INPR</v>
          </cell>
          <cell r="C544" t="str">
            <v>INST</v>
          </cell>
          <cell r="D544">
            <v>100</v>
          </cell>
          <cell r="E544">
            <v>0</v>
          </cell>
          <cell r="F544">
            <v>36</v>
          </cell>
          <cell r="G544" t="str">
            <v/>
          </cell>
          <cell r="H544">
            <v>100</v>
          </cell>
          <cell r="I544">
            <v>0</v>
          </cell>
          <cell r="J544">
            <v>17</v>
          </cell>
          <cell r="L544">
            <v>84.46</v>
          </cell>
          <cell r="M544">
            <v>13.05</v>
          </cell>
          <cell r="N544">
            <v>21.5</v>
          </cell>
          <cell r="P544">
            <v>99.7</v>
          </cell>
          <cell r="Q544">
            <v>0.5</v>
          </cell>
          <cell r="R544">
            <v>21.5</v>
          </cell>
          <cell r="T544">
            <v>100</v>
          </cell>
          <cell r="U544">
            <v>0</v>
          </cell>
          <cell r="V544">
            <v>17</v>
          </cell>
          <cell r="W544" t="str">
            <v/>
          </cell>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t="str">
            <v/>
          </cell>
          <cell r="L549">
            <v>98.04</v>
          </cell>
          <cell r="M549">
            <v>3.3</v>
          </cell>
          <cell r="N549">
            <v>46</v>
          </cell>
          <cell r="O549">
            <v>0</v>
          </cell>
          <cell r="P549">
            <v>94.49</v>
          </cell>
          <cell r="Q549">
            <v>0</v>
          </cell>
          <cell r="R549">
            <v>46</v>
          </cell>
          <cell r="S549" t="str">
            <v/>
          </cell>
          <cell r="T549">
            <v>100</v>
          </cell>
          <cell r="U549">
            <v>0</v>
          </cell>
          <cell r="V549">
            <v>15</v>
          </cell>
          <cell r="W549" t="str">
            <v/>
          </cell>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t="str">
            <v/>
          </cell>
          <cell r="L550">
            <v>96.71</v>
          </cell>
          <cell r="M550">
            <v>5.53</v>
          </cell>
          <cell r="N550">
            <v>49.7</v>
          </cell>
          <cell r="O550">
            <v>0</v>
          </cell>
          <cell r="P550">
            <v>94.9</v>
          </cell>
          <cell r="Q550">
            <v>8.57</v>
          </cell>
          <cell r="R550">
            <v>49.7</v>
          </cell>
          <cell r="S550">
            <v>0</v>
          </cell>
          <cell r="T550">
            <v>100</v>
          </cell>
          <cell r="U550">
            <v>0</v>
          </cell>
          <cell r="V550">
            <v>11</v>
          </cell>
          <cell r="W550" t="str">
            <v/>
          </cell>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t="str">
            <v/>
          </cell>
          <cell r="L553">
            <v>97.36</v>
          </cell>
          <cell r="M553">
            <v>2.2200000000000002</v>
          </cell>
          <cell r="N553">
            <v>25</v>
          </cell>
          <cell r="O553">
            <v>0</v>
          </cell>
          <cell r="P553">
            <v>88.2</v>
          </cell>
          <cell r="Q553">
            <v>19.82</v>
          </cell>
          <cell r="R553">
            <v>25</v>
          </cell>
          <cell r="S553">
            <v>0</v>
          </cell>
          <cell r="T553">
            <v>100</v>
          </cell>
          <cell r="U553">
            <v>0</v>
          </cell>
          <cell r="V553">
            <v>13</v>
          </cell>
          <cell r="W553" t="str">
            <v/>
          </cell>
        </row>
        <row r="554">
          <cell r="A554" t="str">
            <v>MPKS15006</v>
          </cell>
          <cell r="B554" t="str">
            <v>INPR</v>
          </cell>
          <cell r="C554" t="str">
            <v>INST</v>
          </cell>
          <cell r="D554">
            <v>100</v>
          </cell>
          <cell r="E554">
            <v>0</v>
          </cell>
          <cell r="F554">
            <v>0</v>
          </cell>
          <cell r="G554" t="str">
            <v/>
          </cell>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t="str">
            <v/>
          </cell>
          <cell r="H555">
            <v>100</v>
          </cell>
          <cell r="I555">
            <v>0</v>
          </cell>
          <cell r="J555">
            <v>0</v>
          </cell>
          <cell r="K555" t="str">
            <v/>
          </cell>
          <cell r="L555">
            <v>100</v>
          </cell>
          <cell r="M555">
            <v>0</v>
          </cell>
          <cell r="N555" t="str">
            <v/>
          </cell>
          <cell r="O555" t="str">
            <v/>
          </cell>
          <cell r="P555">
            <v>100</v>
          </cell>
          <cell r="Q555">
            <v>0</v>
          </cell>
          <cell r="R555" t="str">
            <v/>
          </cell>
          <cell r="S555" t="str">
            <v/>
          </cell>
          <cell r="T555">
            <v>100</v>
          </cell>
          <cell r="U555">
            <v>0</v>
          </cell>
          <cell r="V555" t="str">
            <v/>
          </cell>
          <cell r="W555" t="str">
            <v/>
          </cell>
        </row>
        <row r="556">
          <cell r="A556" t="str">
            <v>MPMF29003</v>
          </cell>
          <cell r="B556" t="str">
            <v>INPR</v>
          </cell>
          <cell r="C556" t="str">
            <v>INST</v>
          </cell>
          <cell r="D556">
            <v>100</v>
          </cell>
          <cell r="E556">
            <v>0</v>
          </cell>
          <cell r="F556">
            <v>0</v>
          </cell>
          <cell r="G556" t="str">
            <v/>
          </cell>
          <cell r="H556">
            <v>100</v>
          </cell>
          <cell r="I556">
            <v>0</v>
          </cell>
          <cell r="J556">
            <v>0</v>
          </cell>
          <cell r="K556" t="str">
            <v/>
          </cell>
          <cell r="L556">
            <v>100</v>
          </cell>
          <cell r="M556">
            <v>0</v>
          </cell>
          <cell r="N556" t="str">
            <v/>
          </cell>
          <cell r="O556" t="str">
            <v/>
          </cell>
          <cell r="P556">
            <v>97.36</v>
          </cell>
          <cell r="Q556">
            <v>4.43</v>
          </cell>
          <cell r="R556" t="str">
            <v/>
          </cell>
          <cell r="S556">
            <v>0</v>
          </cell>
          <cell r="T556">
            <v>100</v>
          </cell>
          <cell r="U556">
            <v>0</v>
          </cell>
          <cell r="V556" t="str">
            <v/>
          </cell>
          <cell r="W556" t="str">
            <v/>
          </cell>
        </row>
        <row r="557">
          <cell r="A557" t="str">
            <v>MPMF29014</v>
          </cell>
          <cell r="B557" t="str">
            <v>INPR</v>
          </cell>
          <cell r="C557" t="str">
            <v>INST</v>
          </cell>
          <cell r="D557">
            <v>100</v>
          </cell>
          <cell r="E557">
            <v>0</v>
          </cell>
          <cell r="F557">
            <v>0</v>
          </cell>
          <cell r="G557" t="str">
            <v/>
          </cell>
          <cell r="H557">
            <v>100</v>
          </cell>
          <cell r="I557">
            <v>0</v>
          </cell>
          <cell r="J557">
            <v>0</v>
          </cell>
          <cell r="K557" t="str">
            <v/>
          </cell>
          <cell r="L557">
            <v>100</v>
          </cell>
          <cell r="M557">
            <v>0</v>
          </cell>
          <cell r="N557" t="str">
            <v/>
          </cell>
          <cell r="O557" t="str">
            <v/>
          </cell>
          <cell r="P557">
            <v>100</v>
          </cell>
          <cell r="Q557">
            <v>0</v>
          </cell>
          <cell r="R557" t="str">
            <v/>
          </cell>
          <cell r="S557" t="str">
            <v/>
          </cell>
          <cell r="T557">
            <v>100</v>
          </cell>
          <cell r="U557">
            <v>0</v>
          </cell>
          <cell r="V557" t="str">
            <v/>
          </cell>
          <cell r="W557" t="str">
            <v/>
          </cell>
        </row>
        <row r="558">
          <cell r="A558" t="str">
            <v>MPMF38005</v>
          </cell>
          <cell r="B558" t="str">
            <v>INPR</v>
          </cell>
          <cell r="C558" t="str">
            <v>INST</v>
          </cell>
          <cell r="D558">
            <v>100</v>
          </cell>
          <cell r="E558">
            <v>0</v>
          </cell>
          <cell r="F558">
            <v>13</v>
          </cell>
          <cell r="G558" t="str">
            <v/>
          </cell>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t="str">
            <v/>
          </cell>
          <cell r="E560" t="str">
            <v/>
          </cell>
          <cell r="F560" t="str">
            <v/>
          </cell>
          <cell r="G560" t="str">
            <v/>
          </cell>
          <cell r="H560" t="str">
            <v/>
          </cell>
          <cell r="I560" t="str">
            <v/>
          </cell>
          <cell r="J560" t="str">
            <v/>
          </cell>
          <cell r="L560" t="str">
            <v/>
          </cell>
          <cell r="M560" t="str">
            <v/>
          </cell>
          <cell r="P560" t="str">
            <v/>
          </cell>
          <cell r="Q560" t="str">
            <v/>
          </cell>
          <cell r="T560" t="str">
            <v/>
          </cell>
          <cell r="U560" t="str">
            <v/>
          </cell>
        </row>
        <row r="561">
          <cell r="A561" t="str">
            <v>MPMF38011</v>
          </cell>
          <cell r="B561" t="str">
            <v>INPR</v>
          </cell>
          <cell r="C561" t="str">
            <v>INST</v>
          </cell>
          <cell r="D561">
            <v>100</v>
          </cell>
          <cell r="E561">
            <v>0</v>
          </cell>
          <cell r="F561">
            <v>0</v>
          </cell>
          <cell r="G561" t="str">
            <v/>
          </cell>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t="str">
            <v/>
          </cell>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t="str">
            <v/>
          </cell>
          <cell r="H563">
            <v>100</v>
          </cell>
          <cell r="I563">
            <v>0</v>
          </cell>
          <cell r="J563">
            <v>12</v>
          </cell>
          <cell r="K563" t="str">
            <v/>
          </cell>
          <cell r="L563">
            <v>100</v>
          </cell>
          <cell r="M563">
            <v>0</v>
          </cell>
          <cell r="N563">
            <v>59</v>
          </cell>
          <cell r="O563" t="str">
            <v/>
          </cell>
          <cell r="P563">
            <v>100</v>
          </cell>
          <cell r="Q563">
            <v>0</v>
          </cell>
          <cell r="R563">
            <v>59</v>
          </cell>
          <cell r="S563" t="str">
            <v/>
          </cell>
          <cell r="T563">
            <v>100</v>
          </cell>
          <cell r="U563">
            <v>0</v>
          </cell>
          <cell r="V563">
            <v>12</v>
          </cell>
          <cell r="W563" t="str">
            <v/>
          </cell>
        </row>
        <row r="564">
          <cell r="A564" t="str">
            <v>MPMF42004</v>
          </cell>
          <cell r="B564" t="str">
            <v>INPR</v>
          </cell>
          <cell r="C564" t="str">
            <v>INST</v>
          </cell>
          <cell r="D564">
            <v>100</v>
          </cell>
          <cell r="E564">
            <v>0</v>
          </cell>
          <cell r="F564">
            <v>0</v>
          </cell>
          <cell r="G564" t="str">
            <v/>
          </cell>
          <cell r="H564">
            <v>100</v>
          </cell>
          <cell r="I564">
            <v>0</v>
          </cell>
          <cell r="J564">
            <v>0</v>
          </cell>
          <cell r="K564" t="str">
            <v/>
          </cell>
          <cell r="L564">
            <v>100</v>
          </cell>
          <cell r="M564">
            <v>0</v>
          </cell>
          <cell r="N564" t="str">
            <v/>
          </cell>
          <cell r="O564" t="str">
            <v/>
          </cell>
          <cell r="P564">
            <v>100</v>
          </cell>
          <cell r="Q564">
            <v>0</v>
          </cell>
          <cell r="R564" t="str">
            <v/>
          </cell>
          <cell r="S564" t="str">
            <v/>
          </cell>
          <cell r="T564">
            <v>100</v>
          </cell>
          <cell r="U564">
            <v>0</v>
          </cell>
          <cell r="V564" t="str">
            <v/>
          </cell>
          <cell r="W564" t="str">
            <v/>
          </cell>
        </row>
        <row r="565">
          <cell r="A565" t="str">
            <v>MPMF42007</v>
          </cell>
          <cell r="B565" t="str">
            <v>INPR</v>
          </cell>
          <cell r="C565" t="str">
            <v>INST</v>
          </cell>
          <cell r="D565">
            <v>100</v>
          </cell>
          <cell r="E565">
            <v>0</v>
          </cell>
          <cell r="F565">
            <v>85</v>
          </cell>
          <cell r="G565" t="str">
            <v/>
          </cell>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t="str">
            <v/>
          </cell>
          <cell r="H566">
            <v>100</v>
          </cell>
          <cell r="I566">
            <v>0</v>
          </cell>
          <cell r="J566">
            <v>133</v>
          </cell>
          <cell r="K566" t="str">
            <v/>
          </cell>
          <cell r="L566">
            <v>95.33</v>
          </cell>
          <cell r="M566">
            <v>7.85</v>
          </cell>
          <cell r="N566">
            <v>48</v>
          </cell>
          <cell r="O566">
            <v>100</v>
          </cell>
          <cell r="P566">
            <v>98.52</v>
          </cell>
          <cell r="Q566">
            <v>2.48</v>
          </cell>
          <cell r="R566">
            <v>48</v>
          </cell>
          <cell r="S566">
            <v>0</v>
          </cell>
          <cell r="T566">
            <v>100</v>
          </cell>
          <cell r="U566">
            <v>0</v>
          </cell>
          <cell r="V566">
            <v>133</v>
          </cell>
          <cell r="W566" t="str">
            <v/>
          </cell>
        </row>
        <row r="567">
          <cell r="A567" t="str">
            <v>MPMF42011</v>
          </cell>
          <cell r="B567" t="str">
            <v>INPR</v>
          </cell>
          <cell r="C567" t="str">
            <v>INST</v>
          </cell>
          <cell r="D567">
            <v>99.33</v>
          </cell>
          <cell r="E567">
            <v>1.1299999999999999</v>
          </cell>
          <cell r="F567">
            <v>34</v>
          </cell>
          <cell r="G567">
            <v>100</v>
          </cell>
          <cell r="H567">
            <v>100</v>
          </cell>
          <cell r="I567">
            <v>0</v>
          </cell>
          <cell r="J567">
            <v>23</v>
          </cell>
          <cell r="K567" t="str">
            <v/>
          </cell>
          <cell r="L567">
            <v>100</v>
          </cell>
          <cell r="M567">
            <v>0</v>
          </cell>
          <cell r="N567">
            <v>8</v>
          </cell>
          <cell r="O567" t="str">
            <v/>
          </cell>
          <cell r="P567">
            <v>100</v>
          </cell>
          <cell r="Q567">
            <v>0</v>
          </cell>
          <cell r="R567">
            <v>8</v>
          </cell>
          <cell r="S567" t="str">
            <v/>
          </cell>
          <cell r="T567">
            <v>100</v>
          </cell>
          <cell r="U567">
            <v>0</v>
          </cell>
          <cell r="V567">
            <v>23</v>
          </cell>
          <cell r="W567" t="str">
            <v/>
          </cell>
        </row>
        <row r="568">
          <cell r="A568" t="str">
            <v>MPMF42014</v>
          </cell>
          <cell r="B568" t="str">
            <v>INPR</v>
          </cell>
          <cell r="C568" t="str">
            <v>INST</v>
          </cell>
          <cell r="D568">
            <v>100</v>
          </cell>
          <cell r="E568">
            <v>0</v>
          </cell>
          <cell r="F568">
            <v>0</v>
          </cell>
          <cell r="G568" t="str">
            <v/>
          </cell>
          <cell r="H568">
            <v>100</v>
          </cell>
          <cell r="I568">
            <v>0</v>
          </cell>
          <cell r="J568">
            <v>0</v>
          </cell>
          <cell r="K568" t="str">
            <v/>
          </cell>
          <cell r="L568">
            <v>100</v>
          </cell>
          <cell r="M568">
            <v>0</v>
          </cell>
          <cell r="N568" t="str">
            <v/>
          </cell>
          <cell r="O568" t="str">
            <v/>
          </cell>
          <cell r="P568">
            <v>97.14</v>
          </cell>
          <cell r="Q568">
            <v>4.8</v>
          </cell>
          <cell r="R568" t="str">
            <v/>
          </cell>
          <cell r="S568">
            <v>100</v>
          </cell>
          <cell r="T568">
            <v>100</v>
          </cell>
          <cell r="U568">
            <v>0</v>
          </cell>
          <cell r="V568" t="str">
            <v/>
          </cell>
          <cell r="W568" t="str">
            <v/>
          </cell>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t="str">
            <v/>
          </cell>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t="str">
            <v/>
          </cell>
          <cell r="H570">
            <v>100</v>
          </cell>
          <cell r="I570">
            <v>0</v>
          </cell>
          <cell r="J570">
            <v>0</v>
          </cell>
          <cell r="K570" t="str">
            <v/>
          </cell>
          <cell r="L570">
            <v>100</v>
          </cell>
          <cell r="M570">
            <v>0</v>
          </cell>
          <cell r="N570" t="str">
            <v/>
          </cell>
          <cell r="O570" t="str">
            <v/>
          </cell>
          <cell r="P570">
            <v>100</v>
          </cell>
          <cell r="Q570">
            <v>0</v>
          </cell>
          <cell r="R570" t="str">
            <v/>
          </cell>
          <cell r="S570" t="str">
            <v/>
          </cell>
          <cell r="T570">
            <v>100</v>
          </cell>
          <cell r="U570">
            <v>0</v>
          </cell>
          <cell r="V570" t="str">
            <v/>
          </cell>
          <cell r="W570" t="str">
            <v/>
          </cell>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t="str">
            <v/>
          </cell>
          <cell r="P571">
            <v>100</v>
          </cell>
          <cell r="Q571">
            <v>0</v>
          </cell>
          <cell r="R571">
            <v>26</v>
          </cell>
          <cell r="S571" t="str">
            <v/>
          </cell>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t="str">
            <v/>
          </cell>
          <cell r="L572">
            <v>100</v>
          </cell>
          <cell r="M572">
            <v>0</v>
          </cell>
          <cell r="N572">
            <v>26</v>
          </cell>
          <cell r="O572" t="str">
            <v/>
          </cell>
          <cell r="P572">
            <v>99.89</v>
          </cell>
          <cell r="Q572">
            <v>0.18</v>
          </cell>
          <cell r="R572">
            <v>26</v>
          </cell>
          <cell r="S572">
            <v>100</v>
          </cell>
          <cell r="T572">
            <v>100</v>
          </cell>
          <cell r="U572">
            <v>0</v>
          </cell>
          <cell r="V572">
            <v>114</v>
          </cell>
          <cell r="W572" t="str">
            <v/>
          </cell>
        </row>
        <row r="573">
          <cell r="A573" t="str">
            <v>MPSC27016</v>
          </cell>
          <cell r="B573" t="str">
            <v>INPR</v>
          </cell>
          <cell r="C573" t="str">
            <v>INST</v>
          </cell>
          <cell r="D573">
            <v>100</v>
          </cell>
          <cell r="E573">
            <v>0</v>
          </cell>
          <cell r="F573">
            <v>0</v>
          </cell>
          <cell r="G573" t="str">
            <v/>
          </cell>
          <cell r="H573">
            <v>100</v>
          </cell>
          <cell r="I573">
            <v>0</v>
          </cell>
          <cell r="J573">
            <v>0</v>
          </cell>
          <cell r="K573" t="str">
            <v/>
          </cell>
          <cell r="L573">
            <v>100</v>
          </cell>
          <cell r="M573">
            <v>0</v>
          </cell>
          <cell r="N573" t="str">
            <v/>
          </cell>
          <cell r="O573" t="str">
            <v/>
          </cell>
          <cell r="P573">
            <v>100</v>
          </cell>
          <cell r="Q573">
            <v>0</v>
          </cell>
          <cell r="R573" t="str">
            <v/>
          </cell>
          <cell r="S573" t="str">
            <v/>
          </cell>
          <cell r="T573">
            <v>100</v>
          </cell>
          <cell r="U573">
            <v>0</v>
          </cell>
          <cell r="V573" t="str">
            <v/>
          </cell>
          <cell r="W573" t="str">
            <v/>
          </cell>
        </row>
        <row r="574">
          <cell r="A574" t="str">
            <v>PLVV16001</v>
          </cell>
          <cell r="B574" t="str">
            <v/>
          </cell>
          <cell r="C574" t="str">
            <v>INST</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row>
        <row r="575">
          <cell r="A575" t="str">
            <v>PWMB33001</v>
          </cell>
          <cell r="B575" t="str">
            <v>IDWP</v>
          </cell>
          <cell r="C575" t="str">
            <v>INST</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row>
        <row r="576">
          <cell r="A576" t="str">
            <v>PWMB33002</v>
          </cell>
          <cell r="B576" t="str">
            <v>INPR</v>
          </cell>
          <cell r="C576" t="str">
            <v>INST</v>
          </cell>
          <cell r="D576">
            <v>100</v>
          </cell>
          <cell r="E576">
            <v>0</v>
          </cell>
          <cell r="F576">
            <v>0</v>
          </cell>
          <cell r="G576" t="str">
            <v/>
          </cell>
          <cell r="H576">
            <v>100</v>
          </cell>
          <cell r="I576">
            <v>0</v>
          </cell>
          <cell r="J576">
            <v>0</v>
          </cell>
          <cell r="K576" t="str">
            <v/>
          </cell>
          <cell r="L576">
            <v>100</v>
          </cell>
          <cell r="M576">
            <v>0</v>
          </cell>
          <cell r="N576" t="str">
            <v/>
          </cell>
          <cell r="O576" t="str">
            <v/>
          </cell>
          <cell r="P576">
            <v>100</v>
          </cell>
          <cell r="Q576">
            <v>0</v>
          </cell>
          <cell r="R576" t="str">
            <v/>
          </cell>
          <cell r="S576" t="str">
            <v/>
          </cell>
          <cell r="T576">
            <v>100</v>
          </cell>
          <cell r="U576">
            <v>0</v>
          </cell>
          <cell r="V576" t="str">
            <v/>
          </cell>
          <cell r="W576" t="str">
            <v/>
          </cell>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t="str">
            <v/>
          </cell>
          <cell r="C578" t="str">
            <v>INST</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row>
        <row r="579">
          <cell r="A579" t="str">
            <v>PWVV16003</v>
          </cell>
          <cell r="B579" t="str">
            <v/>
          </cell>
          <cell r="C579" t="str">
            <v>INST</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row>
        <row r="580">
          <cell r="A580" t="str">
            <v>PWVV16004</v>
          </cell>
          <cell r="B580" t="str">
            <v/>
          </cell>
          <cell r="C580" t="str">
            <v>INST</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row>
        <row r="581">
          <cell r="A581" t="str">
            <v>VRHM24007</v>
          </cell>
          <cell r="B581" t="str">
            <v/>
          </cell>
          <cell r="C581" t="str">
            <v>INST</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e">
            <v>#N/A</v>
          </cell>
        </row>
        <row r="582">
          <cell r="A582" t="str">
            <v>VRHM24015</v>
          </cell>
          <cell r="B582" t="str">
            <v>IDWP</v>
          </cell>
          <cell r="C582" t="str">
            <v>INST</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e">
            <v>#N/A</v>
          </cell>
        </row>
        <row r="583">
          <cell r="A583" t="str">
            <v>VRSK51001</v>
          </cell>
          <cell r="B583" t="str">
            <v/>
          </cell>
          <cell r="C583" t="str">
            <v>INST</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t="str">
            <v/>
          </cell>
          <cell r="W584" t="e">
            <v>#N/A</v>
          </cell>
        </row>
        <row r="585">
          <cell r="A585" t="str">
            <v>WTMB40006</v>
          </cell>
          <cell r="B585" t="str">
            <v>INPR</v>
          </cell>
          <cell r="C585" t="str">
            <v>INST</v>
          </cell>
          <cell r="D585">
            <v>100</v>
          </cell>
          <cell r="E585">
            <v>0</v>
          </cell>
          <cell r="F585">
            <v>0</v>
          </cell>
          <cell r="G585" t="str">
            <v/>
          </cell>
          <cell r="H585">
            <v>100</v>
          </cell>
          <cell r="I585">
            <v>0</v>
          </cell>
          <cell r="J585">
            <v>0</v>
          </cell>
          <cell r="K585" t="str">
            <v/>
          </cell>
          <cell r="L585">
            <v>100</v>
          </cell>
          <cell r="M585">
            <v>0</v>
          </cell>
          <cell r="N585" t="str">
            <v/>
          </cell>
          <cell r="O585" t="str">
            <v/>
          </cell>
          <cell r="P585">
            <v>100</v>
          </cell>
          <cell r="Q585">
            <v>0</v>
          </cell>
          <cell r="R585" t="str">
            <v/>
          </cell>
          <cell r="S585" t="str">
            <v/>
          </cell>
          <cell r="T585" t="e">
            <v>#N/A</v>
          </cell>
          <cell r="U585" t="e">
            <v>#N/A</v>
          </cell>
          <cell r="V585" t="str">
            <v/>
          </cell>
          <cell r="W585" t="e">
            <v>#N/A</v>
          </cell>
        </row>
        <row r="586">
          <cell r="A586" t="str">
            <v>WTVV12001</v>
          </cell>
          <cell r="B586" t="str">
            <v>INPR</v>
          </cell>
          <cell r="C586" t="str">
            <v>INST</v>
          </cell>
          <cell r="D586">
            <v>0</v>
          </cell>
          <cell r="E586">
            <v>0</v>
          </cell>
          <cell r="F586">
            <v>0</v>
          </cell>
          <cell r="G586" t="str">
            <v/>
          </cell>
          <cell r="H586">
            <v>0</v>
          </cell>
          <cell r="I586">
            <v>0</v>
          </cell>
          <cell r="J586">
            <v>0</v>
          </cell>
          <cell r="K586" t="str">
            <v/>
          </cell>
          <cell r="L586">
            <v>0</v>
          </cell>
          <cell r="M586">
            <v>0</v>
          </cell>
          <cell r="N586" t="str">
            <v/>
          </cell>
          <cell r="O586" t="str">
            <v/>
          </cell>
          <cell r="P586">
            <v>0</v>
          </cell>
          <cell r="Q586">
            <v>0</v>
          </cell>
          <cell r="R586" t="str">
            <v/>
          </cell>
          <cell r="S586" t="str">
            <v/>
          </cell>
          <cell r="T586" t="e">
            <v>#N/A</v>
          </cell>
          <cell r="U586" t="e">
            <v>#N/A</v>
          </cell>
          <cell r="V586" t="str">
            <v/>
          </cell>
          <cell r="W586" t="e">
            <v>#N/A</v>
          </cell>
        </row>
        <row r="587">
          <cell r="A587" t="str">
            <v>WTVV44019</v>
          </cell>
          <cell r="C587" t="str">
            <v>INST</v>
          </cell>
          <cell r="D587" t="str">
            <v/>
          </cell>
          <cell r="E587" t="str">
            <v/>
          </cell>
          <cell r="F587" t="str">
            <v/>
          </cell>
          <cell r="G587">
            <v>0</v>
          </cell>
          <cell r="H587" t="str">
            <v/>
          </cell>
          <cell r="I587" t="str">
            <v/>
          </cell>
          <cell r="J587" t="str">
            <v/>
          </cell>
          <cell r="K587">
            <v>0</v>
          </cell>
          <cell r="L587" t="str">
            <v/>
          </cell>
          <cell r="M587" t="str">
            <v/>
          </cell>
          <cell r="N587">
            <v>0</v>
          </cell>
          <cell r="O587">
            <v>45.985999999999997</v>
          </cell>
          <cell r="P587" t="str">
            <v/>
          </cell>
          <cell r="Q587" t="str">
            <v/>
          </cell>
          <cell r="R587">
            <v>0</v>
          </cell>
          <cell r="S587">
            <v>0</v>
          </cell>
          <cell r="T587" t="str">
            <v/>
          </cell>
          <cell r="U587" t="str">
            <v/>
          </cell>
          <cell r="V587" t="str">
            <v/>
          </cell>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t="str">
            <v/>
          </cell>
          <cell r="W588" t="e">
            <v>#N/A</v>
          </cell>
        </row>
        <row r="589">
          <cell r="A589" t="str">
            <v>WTVV44003</v>
          </cell>
          <cell r="C589" t="str">
            <v>INST</v>
          </cell>
          <cell r="D589" t="str">
            <v/>
          </cell>
          <cell r="E589" t="str">
            <v/>
          </cell>
          <cell r="F589" t="str">
            <v/>
          </cell>
          <cell r="G589">
            <v>0</v>
          </cell>
          <cell r="H589" t="str">
            <v/>
          </cell>
          <cell r="I589" t="str">
            <v/>
          </cell>
          <cell r="J589" t="str">
            <v/>
          </cell>
          <cell r="K589">
            <v>58.59</v>
          </cell>
          <cell r="L589" t="str">
            <v/>
          </cell>
          <cell r="M589" t="str">
            <v/>
          </cell>
          <cell r="N589">
            <v>15.666666666666666</v>
          </cell>
          <cell r="O589">
            <v>0</v>
          </cell>
          <cell r="P589" t="str">
            <v/>
          </cell>
          <cell r="Q589" t="str">
            <v/>
          </cell>
          <cell r="R589">
            <v>15.666666666666666</v>
          </cell>
          <cell r="S589">
            <v>0</v>
          </cell>
          <cell r="T589" t="str">
            <v/>
          </cell>
          <cell r="U589" t="str">
            <v/>
          </cell>
          <cell r="V589" t="str">
            <v/>
          </cell>
          <cell r="W589" t="e">
            <v>#N/A</v>
          </cell>
        </row>
        <row r="590">
          <cell r="A590" t="str">
            <v>DTHN26035</v>
          </cell>
          <cell r="B590" t="str">
            <v>INPR</v>
          </cell>
          <cell r="C590" t="str">
            <v>INST</v>
          </cell>
          <cell r="D590">
            <v>100</v>
          </cell>
          <cell r="E590">
            <v>0</v>
          </cell>
          <cell r="F590">
            <v>0</v>
          </cell>
          <cell r="G590" t="str">
            <v/>
          </cell>
          <cell r="H590">
            <v>100</v>
          </cell>
          <cell r="I590">
            <v>0</v>
          </cell>
          <cell r="J590">
            <v>0</v>
          </cell>
          <cell r="K590" t="str">
            <v/>
          </cell>
          <cell r="L590">
            <v>100</v>
          </cell>
          <cell r="M590">
            <v>0</v>
          </cell>
          <cell r="N590" t="str">
            <v/>
          </cell>
          <cell r="O590" t="str">
            <v/>
          </cell>
          <cell r="P590">
            <v>100</v>
          </cell>
          <cell r="Q590">
            <v>0</v>
          </cell>
          <cell r="R590" t="str">
            <v/>
          </cell>
          <cell r="S590" t="str">
            <v/>
          </cell>
          <cell r="T590">
            <v>100</v>
          </cell>
          <cell r="U590">
            <v>0</v>
          </cell>
          <cell r="V590" t="str">
            <v/>
          </cell>
          <cell r="W590" t="str">
            <v/>
          </cell>
        </row>
        <row r="591">
          <cell r="A591" t="str">
            <v>DTHN26044</v>
          </cell>
          <cell r="B591" t="str">
            <v>INPR</v>
          </cell>
          <cell r="C591" t="str">
            <v>INST</v>
          </cell>
          <cell r="D591">
            <v>100</v>
          </cell>
          <cell r="E591">
            <v>0</v>
          </cell>
          <cell r="F591">
            <v>0</v>
          </cell>
          <cell r="G591" t="str">
            <v/>
          </cell>
          <cell r="H591">
            <v>100</v>
          </cell>
          <cell r="I591">
            <v>0</v>
          </cell>
          <cell r="J591">
            <v>0</v>
          </cell>
          <cell r="K591" t="str">
            <v/>
          </cell>
          <cell r="L591">
            <v>100</v>
          </cell>
          <cell r="M591">
            <v>0</v>
          </cell>
          <cell r="N591" t="str">
            <v/>
          </cell>
          <cell r="O591" t="str">
            <v/>
          </cell>
          <cell r="P591">
            <v>100</v>
          </cell>
          <cell r="Q591">
            <v>0</v>
          </cell>
          <cell r="R591" t="str">
            <v/>
          </cell>
          <cell r="S591" t="str">
            <v/>
          </cell>
          <cell r="T591">
            <v>100</v>
          </cell>
          <cell r="U591">
            <v>0</v>
          </cell>
          <cell r="V591" t="str">
            <v/>
          </cell>
          <cell r="W591" t="str">
            <v/>
          </cell>
        </row>
        <row r="592">
          <cell r="A592" t="str">
            <v>DTHN26070</v>
          </cell>
          <cell r="B592" t="str">
            <v>INPR</v>
          </cell>
          <cell r="C592" t="str">
            <v>INST</v>
          </cell>
          <cell r="D592">
            <v>100</v>
          </cell>
          <cell r="E592">
            <v>0</v>
          </cell>
          <cell r="F592">
            <v>0</v>
          </cell>
          <cell r="G592" t="str">
            <v/>
          </cell>
          <cell r="H592">
            <v>100</v>
          </cell>
          <cell r="I592">
            <v>0</v>
          </cell>
          <cell r="J592">
            <v>0</v>
          </cell>
          <cell r="K592" t="str">
            <v/>
          </cell>
          <cell r="L592">
            <v>100</v>
          </cell>
          <cell r="M592">
            <v>0</v>
          </cell>
          <cell r="N592" t="str">
            <v/>
          </cell>
          <cell r="O592" t="str">
            <v/>
          </cell>
          <cell r="P592">
            <v>100</v>
          </cell>
          <cell r="Q592">
            <v>0</v>
          </cell>
          <cell r="R592" t="str">
            <v/>
          </cell>
          <cell r="S592" t="str">
            <v/>
          </cell>
          <cell r="T592">
            <v>100</v>
          </cell>
          <cell r="U592">
            <v>0</v>
          </cell>
          <cell r="V592" t="str">
            <v/>
          </cell>
          <cell r="W592" t="str">
            <v/>
          </cell>
        </row>
        <row r="593">
          <cell r="A593" t="str">
            <v>DTHN26127</v>
          </cell>
          <cell r="B593" t="str">
            <v>INPR</v>
          </cell>
          <cell r="C593" t="str">
            <v>INST</v>
          </cell>
          <cell r="D593">
            <v>100</v>
          </cell>
          <cell r="E593">
            <v>0</v>
          </cell>
          <cell r="F593">
            <v>0</v>
          </cell>
          <cell r="G593" t="str">
            <v/>
          </cell>
          <cell r="H593">
            <v>100</v>
          </cell>
          <cell r="I593">
            <v>0</v>
          </cell>
          <cell r="J593">
            <v>0</v>
          </cell>
          <cell r="K593" t="str">
            <v/>
          </cell>
          <cell r="L593">
            <v>100</v>
          </cell>
          <cell r="M593">
            <v>0</v>
          </cell>
          <cell r="N593" t="str">
            <v/>
          </cell>
          <cell r="O593" t="str">
            <v/>
          </cell>
          <cell r="P593">
            <v>100</v>
          </cell>
          <cell r="Q593">
            <v>0</v>
          </cell>
          <cell r="R593" t="str">
            <v/>
          </cell>
          <cell r="S593" t="str">
            <v/>
          </cell>
          <cell r="T593">
            <v>100</v>
          </cell>
          <cell r="U593">
            <v>0</v>
          </cell>
          <cell r="V593" t="str">
            <v/>
          </cell>
          <cell r="W593" t="str">
            <v/>
          </cell>
        </row>
        <row r="594">
          <cell r="A594" t="str">
            <v>DTHN26026</v>
          </cell>
          <cell r="B594" t="str">
            <v>IDWP</v>
          </cell>
          <cell r="C594" t="str">
            <v>INST</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row>
        <row r="595">
          <cell r="A595" t="str">
            <v>DTHN26032</v>
          </cell>
          <cell r="B595" t="str">
            <v>IDWP</v>
          </cell>
          <cell r="C595" t="str">
            <v>INST</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row>
        <row r="596">
          <cell r="A596" t="str">
            <v>DTHN26102</v>
          </cell>
          <cell r="B596" t="str">
            <v>WADP</v>
          </cell>
          <cell r="C596" t="str">
            <v>INST</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row>
        <row r="597">
          <cell r="A597" t="str">
            <v>DTHN26103</v>
          </cell>
          <cell r="B597" t="str">
            <v/>
          </cell>
          <cell r="C597" t="str">
            <v>INST</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row>
        <row r="598">
          <cell r="A598" t="str">
            <v>DTHN26104</v>
          </cell>
          <cell r="B598" t="str">
            <v/>
          </cell>
          <cell r="C598" t="str">
            <v>INST</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row>
        <row r="599">
          <cell r="A599" t="str">
            <v>DTHN26072</v>
          </cell>
          <cell r="B599" t="str">
            <v>IDWP</v>
          </cell>
          <cell r="C599" t="str">
            <v>INST</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row>
        <row r="600">
          <cell r="A600" t="str">
            <v>DTHN26124</v>
          </cell>
          <cell r="B600" t="str">
            <v>IDWP</v>
          </cell>
          <cell r="C600" t="str">
            <v>INST</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row>
        <row r="601">
          <cell r="A601" t="str">
            <v>DTHN26125</v>
          </cell>
          <cell r="B601" t="str">
            <v>IDWP</v>
          </cell>
          <cell r="C601" t="str">
            <v>INST</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row>
        <row r="602">
          <cell r="A602" t="str">
            <v>DTHN26128</v>
          </cell>
          <cell r="B602" t="str">
            <v>INPR</v>
          </cell>
          <cell r="C602" t="str">
            <v>INST</v>
          </cell>
          <cell r="D602">
            <v>100</v>
          </cell>
          <cell r="E602">
            <v>0</v>
          </cell>
          <cell r="F602">
            <v>0</v>
          </cell>
          <cell r="G602" t="str">
            <v/>
          </cell>
          <cell r="H602">
            <v>100</v>
          </cell>
          <cell r="I602">
            <v>0</v>
          </cell>
          <cell r="J602">
            <v>0</v>
          </cell>
          <cell r="K602" t="str">
            <v/>
          </cell>
          <cell r="L602">
            <v>100</v>
          </cell>
          <cell r="M602">
            <v>0</v>
          </cell>
          <cell r="N602" t="str">
            <v/>
          </cell>
          <cell r="O602" t="str">
            <v/>
          </cell>
          <cell r="P602">
            <v>100</v>
          </cell>
          <cell r="Q602">
            <v>0</v>
          </cell>
          <cell r="R602" t="str">
            <v/>
          </cell>
          <cell r="S602" t="str">
            <v/>
          </cell>
          <cell r="T602">
            <v>100</v>
          </cell>
          <cell r="U602">
            <v>0</v>
          </cell>
          <cell r="V602" t="str">
            <v/>
          </cell>
          <cell r="W602" t="str">
            <v/>
          </cell>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row>
        <row r="605">
          <cell r="A605" t="str">
            <v>DTHN26032</v>
          </cell>
          <cell r="B605" t="str">
            <v>IDWP</v>
          </cell>
          <cell r="C605" t="str">
            <v>INST</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row>
        <row r="606">
          <cell r="A606" t="str">
            <v>DTHN26102</v>
          </cell>
          <cell r="B606" t="str">
            <v>WADP</v>
          </cell>
          <cell r="C606" t="str">
            <v>INST</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row>
        <row r="607">
          <cell r="A607" t="str">
            <v>DTHN26103</v>
          </cell>
          <cell r="B607" t="str">
            <v/>
          </cell>
          <cell r="C607" t="str">
            <v>INST</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row>
        <row r="608">
          <cell r="A608" t="str">
            <v>DTHN26104</v>
          </cell>
          <cell r="B608" t="str">
            <v/>
          </cell>
          <cell r="C608" t="str">
            <v>INST</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row>
        <row r="609">
          <cell r="A609" t="str">
            <v>DTHN26072</v>
          </cell>
          <cell r="B609" t="str">
            <v>IDWP</v>
          </cell>
          <cell r="C609" t="str">
            <v>INST</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row>
        <row r="610">
          <cell r="A610" t="str">
            <v>DTHN26124</v>
          </cell>
          <cell r="B610" t="str">
            <v>IDWP</v>
          </cell>
          <cell r="C610" t="str">
            <v>INST</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row>
        <row r="611">
          <cell r="A611" t="str">
            <v>DTHN26125</v>
          </cell>
          <cell r="B611" t="str">
            <v>IDWP</v>
          </cell>
          <cell r="C611" t="str">
            <v>INST</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row>
        <row r="612">
          <cell r="A612" t="str">
            <v>Small DT</v>
          </cell>
          <cell r="D612" t="e">
            <v>#DIV/0!</v>
          </cell>
          <cell r="E612" t="str">
            <v/>
          </cell>
          <cell r="F612" t="str">
            <v/>
          </cell>
          <cell r="G612" t="str">
            <v/>
          </cell>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t="str">
            <v/>
          </cell>
          <cell r="W612" t="str">
            <v/>
          </cell>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t="str">
            <v/>
          </cell>
          <cell r="C8">
            <v>0</v>
          </cell>
          <cell r="G8">
            <v>0</v>
          </cell>
          <cell r="H8">
            <v>0</v>
          </cell>
        </row>
        <row r="9">
          <cell r="A9" t="str">
            <v>BDKM15021</v>
          </cell>
          <cell r="B9" t="str">
            <v/>
          </cell>
          <cell r="C9">
            <v>0</v>
          </cell>
          <cell r="G9">
            <v>0</v>
          </cell>
          <cell r="H9">
            <v>0</v>
          </cell>
        </row>
        <row r="10">
          <cell r="A10" t="str">
            <v>BDKM15027</v>
          </cell>
          <cell r="B10" t="str">
            <v/>
          </cell>
          <cell r="C10">
            <v>0</v>
          </cell>
          <cell r="G10">
            <v>0</v>
          </cell>
          <cell r="H10">
            <v>0</v>
          </cell>
        </row>
        <row r="11">
          <cell r="A11" t="str">
            <v>BDKM15035</v>
          </cell>
          <cell r="B11" t="str">
            <v/>
          </cell>
          <cell r="C11">
            <v>0</v>
          </cell>
          <cell r="G11">
            <v>0</v>
          </cell>
          <cell r="H11">
            <v>0</v>
          </cell>
        </row>
        <row r="12">
          <cell r="A12" t="str">
            <v>BDKM15036</v>
          </cell>
          <cell r="B12" t="str">
            <v/>
          </cell>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t="str">
            <v/>
          </cell>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t="str">
            <v/>
          </cell>
          <cell r="C58">
            <v>0</v>
          </cell>
          <cell r="G58">
            <v>0</v>
          </cell>
          <cell r="H58">
            <v>0</v>
          </cell>
        </row>
        <row r="59">
          <cell r="A59" t="str">
            <v>BDKM83046</v>
          </cell>
          <cell r="B59" t="str">
            <v/>
          </cell>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t="str">
            <v/>
          </cell>
          <cell r="C79">
            <v>0</v>
          </cell>
          <cell r="G79">
            <v>0</v>
          </cell>
          <cell r="H79">
            <v>0</v>
          </cell>
        </row>
        <row r="80">
          <cell r="A80" t="str">
            <v>BDRT85039</v>
          </cell>
          <cell r="B80" t="str">
            <v/>
          </cell>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t="str">
            <v/>
          </cell>
          <cell r="C93">
            <v>0</v>
          </cell>
          <cell r="G93">
            <v>0</v>
          </cell>
          <cell r="H93">
            <v>0</v>
          </cell>
        </row>
        <row r="94">
          <cell r="A94" t="str">
            <v>DLPT30002</v>
          </cell>
          <cell r="B94" t="str">
            <v/>
          </cell>
          <cell r="C94">
            <v>0</v>
          </cell>
          <cell r="G94">
            <v>0</v>
          </cell>
          <cell r="H94">
            <v>0</v>
          </cell>
        </row>
        <row r="95">
          <cell r="A95" t="str">
            <v>DLPT30006</v>
          </cell>
          <cell r="B95" t="str">
            <v/>
          </cell>
          <cell r="C95">
            <v>0</v>
          </cell>
          <cell r="G95">
            <v>0</v>
          </cell>
          <cell r="H95">
            <v>0</v>
          </cell>
        </row>
        <row r="96">
          <cell r="A96" t="str">
            <v>DLPT30008</v>
          </cell>
          <cell r="B96" t="str">
            <v/>
          </cell>
          <cell r="C96">
            <v>0</v>
          </cell>
          <cell r="G96">
            <v>0</v>
          </cell>
          <cell r="H96">
            <v>0</v>
          </cell>
        </row>
        <row r="97">
          <cell r="A97" t="str">
            <v>DLPT30009</v>
          </cell>
          <cell r="B97" t="str">
            <v/>
          </cell>
          <cell r="C97">
            <v>0</v>
          </cell>
          <cell r="G97">
            <v>0</v>
          </cell>
          <cell r="H97">
            <v>0</v>
          </cell>
        </row>
        <row r="98">
          <cell r="A98" t="str">
            <v>DLPT30010</v>
          </cell>
          <cell r="B98" t="str">
            <v/>
          </cell>
          <cell r="C98">
            <v>0</v>
          </cell>
          <cell r="G98">
            <v>0</v>
          </cell>
          <cell r="H98">
            <v>0</v>
          </cell>
        </row>
        <row r="99">
          <cell r="A99" t="str">
            <v>DLPT30014</v>
          </cell>
          <cell r="B99" t="str">
            <v/>
          </cell>
          <cell r="C99">
            <v>0</v>
          </cell>
          <cell r="G99">
            <v>0</v>
          </cell>
          <cell r="H99">
            <v>0</v>
          </cell>
        </row>
        <row r="100">
          <cell r="A100" t="str">
            <v>DLPT30015</v>
          </cell>
          <cell r="B100" t="str">
            <v/>
          </cell>
          <cell r="C100">
            <v>0</v>
          </cell>
          <cell r="G100">
            <v>0</v>
          </cell>
          <cell r="H100">
            <v>0</v>
          </cell>
        </row>
        <row r="101">
          <cell r="A101" t="str">
            <v>DLPT30016</v>
          </cell>
          <cell r="B101" t="str">
            <v/>
          </cell>
          <cell r="C101">
            <v>0</v>
          </cell>
          <cell r="G101">
            <v>0</v>
          </cell>
          <cell r="H101">
            <v>0</v>
          </cell>
        </row>
        <row r="102">
          <cell r="A102" t="str">
            <v>DLPT30018</v>
          </cell>
          <cell r="B102" t="str">
            <v/>
          </cell>
          <cell r="C102">
            <v>0</v>
          </cell>
          <cell r="G102">
            <v>0</v>
          </cell>
          <cell r="H102">
            <v>0</v>
          </cell>
        </row>
        <row r="103">
          <cell r="A103" t="str">
            <v>DLPT30020</v>
          </cell>
          <cell r="B103" t="str">
            <v/>
          </cell>
          <cell r="C103">
            <v>0</v>
          </cell>
          <cell r="G103">
            <v>0</v>
          </cell>
          <cell r="H103">
            <v>0</v>
          </cell>
        </row>
        <row r="104">
          <cell r="A104" t="str">
            <v>DLPT30021</v>
          </cell>
          <cell r="B104" t="str">
            <v/>
          </cell>
          <cell r="C104">
            <v>0</v>
          </cell>
          <cell r="G104">
            <v>0</v>
          </cell>
          <cell r="H104">
            <v>0</v>
          </cell>
        </row>
        <row r="105">
          <cell r="A105" t="str">
            <v>DLPT30025</v>
          </cell>
          <cell r="B105" t="str">
            <v/>
          </cell>
          <cell r="C105">
            <v>0</v>
          </cell>
          <cell r="G105">
            <v>0</v>
          </cell>
          <cell r="H105">
            <v>0</v>
          </cell>
        </row>
        <row r="106">
          <cell r="A106" t="str">
            <v>DLPT30026</v>
          </cell>
          <cell r="B106" t="str">
            <v/>
          </cell>
          <cell r="C106">
            <v>0</v>
          </cell>
          <cell r="G106">
            <v>0</v>
          </cell>
          <cell r="H106">
            <v>0</v>
          </cell>
        </row>
        <row r="107">
          <cell r="A107" t="str">
            <v>DLPT30027</v>
          </cell>
          <cell r="B107" t="str">
            <v/>
          </cell>
          <cell r="C107">
            <v>0</v>
          </cell>
          <cell r="G107">
            <v>0</v>
          </cell>
          <cell r="H107">
            <v>0</v>
          </cell>
        </row>
        <row r="108">
          <cell r="A108" t="str">
            <v>DLPT30029</v>
          </cell>
          <cell r="B108" t="str">
            <v/>
          </cell>
          <cell r="C108">
            <v>0</v>
          </cell>
          <cell r="G108">
            <v>0</v>
          </cell>
          <cell r="H108">
            <v>0</v>
          </cell>
        </row>
        <row r="109">
          <cell r="A109" t="str">
            <v>DLPT30030</v>
          </cell>
          <cell r="B109" t="str">
            <v/>
          </cell>
          <cell r="C109">
            <v>0</v>
          </cell>
          <cell r="G109">
            <v>0</v>
          </cell>
          <cell r="H109">
            <v>0</v>
          </cell>
        </row>
        <row r="110">
          <cell r="A110" t="str">
            <v>DLPT30031</v>
          </cell>
          <cell r="B110" t="str">
            <v/>
          </cell>
          <cell r="C110">
            <v>0</v>
          </cell>
          <cell r="G110">
            <v>0</v>
          </cell>
          <cell r="H110">
            <v>0</v>
          </cell>
        </row>
        <row r="111">
          <cell r="A111" t="str">
            <v>DLPT30032</v>
          </cell>
          <cell r="B111" t="str">
            <v/>
          </cell>
          <cell r="C111">
            <v>0</v>
          </cell>
          <cell r="G111">
            <v>0</v>
          </cell>
          <cell r="H111">
            <v>0</v>
          </cell>
        </row>
        <row r="112">
          <cell r="A112" t="str">
            <v>DLPT30033</v>
          </cell>
          <cell r="B112" t="str">
            <v/>
          </cell>
          <cell r="C112">
            <v>0</v>
          </cell>
          <cell r="G112">
            <v>0</v>
          </cell>
          <cell r="H112">
            <v>0</v>
          </cell>
        </row>
        <row r="113">
          <cell r="A113" t="str">
            <v>DLPT30035</v>
          </cell>
          <cell r="B113" t="str">
            <v/>
          </cell>
          <cell r="C113">
            <v>0</v>
          </cell>
          <cell r="G113">
            <v>0</v>
          </cell>
          <cell r="H113">
            <v>0</v>
          </cell>
        </row>
        <row r="114">
          <cell r="A114" t="str">
            <v>DLPT30036</v>
          </cell>
          <cell r="B114" t="str">
            <v/>
          </cell>
          <cell r="C114">
            <v>0</v>
          </cell>
          <cell r="G114">
            <v>0</v>
          </cell>
          <cell r="H114">
            <v>0</v>
          </cell>
        </row>
        <row r="115">
          <cell r="A115" t="str">
            <v>DLPT30037</v>
          </cell>
          <cell r="B115" t="str">
            <v/>
          </cell>
          <cell r="C115">
            <v>0</v>
          </cell>
          <cell r="G115">
            <v>0</v>
          </cell>
          <cell r="H115">
            <v>0</v>
          </cell>
        </row>
        <row r="116">
          <cell r="A116" t="str">
            <v>DLPT30038</v>
          </cell>
          <cell r="B116" t="str">
            <v/>
          </cell>
          <cell r="C116">
            <v>0</v>
          </cell>
          <cell r="G116">
            <v>0</v>
          </cell>
          <cell r="H116">
            <v>0</v>
          </cell>
        </row>
        <row r="117">
          <cell r="A117" t="str">
            <v>DLPT30048</v>
          </cell>
          <cell r="B117" t="str">
            <v/>
          </cell>
          <cell r="C117">
            <v>0</v>
          </cell>
          <cell r="G117">
            <v>0</v>
          </cell>
          <cell r="H117">
            <v>0</v>
          </cell>
        </row>
        <row r="118">
          <cell r="A118" t="str">
            <v>DLPT30049</v>
          </cell>
          <cell r="B118" t="str">
            <v/>
          </cell>
          <cell r="C118">
            <v>0</v>
          </cell>
          <cell r="G118">
            <v>0</v>
          </cell>
          <cell r="H118">
            <v>0</v>
          </cell>
        </row>
        <row r="119">
          <cell r="A119" t="str">
            <v>DLPT30050</v>
          </cell>
          <cell r="B119" t="str">
            <v/>
          </cell>
          <cell r="C119">
            <v>0</v>
          </cell>
          <cell r="G119">
            <v>0</v>
          </cell>
          <cell r="H119">
            <v>0</v>
          </cell>
        </row>
        <row r="120">
          <cell r="A120" t="str">
            <v>DLPT30052</v>
          </cell>
          <cell r="B120" t="str">
            <v/>
          </cell>
          <cell r="C120">
            <v>0</v>
          </cell>
          <cell r="G120">
            <v>0</v>
          </cell>
          <cell r="H120">
            <v>0</v>
          </cell>
        </row>
        <row r="121">
          <cell r="A121" t="str">
            <v>DLPT30054</v>
          </cell>
          <cell r="B121" t="str">
            <v/>
          </cell>
          <cell r="C121">
            <v>0</v>
          </cell>
          <cell r="G121">
            <v>0</v>
          </cell>
          <cell r="H121">
            <v>0</v>
          </cell>
        </row>
        <row r="122">
          <cell r="A122" t="str">
            <v>DLPT30058</v>
          </cell>
          <cell r="B122" t="str">
            <v/>
          </cell>
          <cell r="C122">
            <v>0</v>
          </cell>
          <cell r="G122">
            <v>0</v>
          </cell>
          <cell r="H122">
            <v>0</v>
          </cell>
        </row>
        <row r="123">
          <cell r="A123" t="str">
            <v>DLPT30059</v>
          </cell>
          <cell r="B123" t="str">
            <v/>
          </cell>
          <cell r="C123">
            <v>0</v>
          </cell>
          <cell r="G123">
            <v>0</v>
          </cell>
          <cell r="H123">
            <v>0</v>
          </cell>
        </row>
        <row r="124">
          <cell r="A124" t="str">
            <v>DLPT30060</v>
          </cell>
          <cell r="B124" t="str">
            <v/>
          </cell>
          <cell r="C124">
            <v>0</v>
          </cell>
          <cell r="G124">
            <v>0</v>
          </cell>
          <cell r="H124">
            <v>0</v>
          </cell>
        </row>
        <row r="125">
          <cell r="A125" t="str">
            <v>DLPT30065</v>
          </cell>
          <cell r="B125" t="str">
            <v/>
          </cell>
          <cell r="C125">
            <v>0</v>
          </cell>
          <cell r="G125">
            <v>0</v>
          </cell>
          <cell r="H125">
            <v>0</v>
          </cell>
        </row>
        <row r="126">
          <cell r="A126" t="str">
            <v>DLPT30075</v>
          </cell>
          <cell r="B126" t="str">
            <v/>
          </cell>
          <cell r="C126">
            <v>0</v>
          </cell>
          <cell r="G126">
            <v>0</v>
          </cell>
          <cell r="H126">
            <v>0</v>
          </cell>
        </row>
        <row r="127">
          <cell r="A127" t="str">
            <v>DLPT30077</v>
          </cell>
          <cell r="B127" t="str">
            <v/>
          </cell>
          <cell r="C127">
            <v>0</v>
          </cell>
          <cell r="G127">
            <v>0</v>
          </cell>
          <cell r="H127">
            <v>0</v>
          </cell>
        </row>
        <row r="128">
          <cell r="A128" t="str">
            <v>DLPT30078</v>
          </cell>
          <cell r="B128" t="str">
            <v/>
          </cell>
          <cell r="C128">
            <v>0</v>
          </cell>
          <cell r="G128">
            <v>0</v>
          </cell>
          <cell r="H128">
            <v>0</v>
          </cell>
        </row>
        <row r="129">
          <cell r="A129" t="str">
            <v>DLPT30081</v>
          </cell>
          <cell r="B129" t="str">
            <v/>
          </cell>
          <cell r="C129">
            <v>0</v>
          </cell>
          <cell r="G129">
            <v>0</v>
          </cell>
          <cell r="H129">
            <v>0</v>
          </cell>
        </row>
        <row r="130">
          <cell r="A130" t="str">
            <v>DLPT30083</v>
          </cell>
          <cell r="B130" t="str">
            <v/>
          </cell>
          <cell r="C130">
            <v>0</v>
          </cell>
          <cell r="G130">
            <v>0</v>
          </cell>
          <cell r="H130">
            <v>0</v>
          </cell>
        </row>
        <row r="131">
          <cell r="A131" t="str">
            <v>DLPT30093</v>
          </cell>
          <cell r="B131" t="str">
            <v/>
          </cell>
          <cell r="C131">
            <v>0</v>
          </cell>
          <cell r="G131">
            <v>0</v>
          </cell>
          <cell r="H131">
            <v>0</v>
          </cell>
        </row>
        <row r="132">
          <cell r="A132" t="str">
            <v>DLPT50004</v>
          </cell>
          <cell r="B132" t="str">
            <v/>
          </cell>
          <cell r="C132">
            <v>0</v>
          </cell>
          <cell r="G132">
            <v>0</v>
          </cell>
          <cell r="H132">
            <v>0</v>
          </cell>
        </row>
        <row r="133">
          <cell r="A133" t="str">
            <v>DMAC08001</v>
          </cell>
          <cell r="B133" t="str">
            <v/>
          </cell>
          <cell r="C133">
            <v>0</v>
          </cell>
          <cell r="G133">
            <v>0</v>
          </cell>
          <cell r="H133">
            <v>0</v>
          </cell>
        </row>
        <row r="134">
          <cell r="A134" t="str">
            <v>DMAC08002</v>
          </cell>
          <cell r="B134" t="str">
            <v/>
          </cell>
          <cell r="C134">
            <v>0</v>
          </cell>
          <cell r="G134">
            <v>0</v>
          </cell>
          <cell r="H134">
            <v>0</v>
          </cell>
        </row>
        <row r="135">
          <cell r="A135" t="str">
            <v>DMAC08006</v>
          </cell>
          <cell r="B135" t="str">
            <v/>
          </cell>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t="str">
            <v/>
          </cell>
          <cell r="C145">
            <v>0</v>
          </cell>
          <cell r="G145">
            <v>0</v>
          </cell>
          <cell r="H145">
            <v>0</v>
          </cell>
        </row>
        <row r="146">
          <cell r="A146" t="str">
            <v>DMTR11006</v>
          </cell>
          <cell r="B146" t="str">
            <v/>
          </cell>
          <cell r="C146">
            <v>0</v>
          </cell>
          <cell r="G146">
            <v>0</v>
          </cell>
          <cell r="H146">
            <v>0</v>
          </cell>
        </row>
        <row r="147">
          <cell r="A147" t="str">
            <v>DMTR11008</v>
          </cell>
          <cell r="B147" t="str">
            <v/>
          </cell>
          <cell r="C147">
            <v>0</v>
          </cell>
          <cell r="G147">
            <v>0</v>
          </cell>
          <cell r="H147">
            <v>0</v>
          </cell>
        </row>
        <row r="148">
          <cell r="A148" t="str">
            <v>DTHN26021</v>
          </cell>
          <cell r="B148" t="str">
            <v/>
          </cell>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t="str">
            <v/>
          </cell>
          <cell r="C155">
            <v>0</v>
          </cell>
          <cell r="G155">
            <v>0</v>
          </cell>
          <cell r="H155">
            <v>0</v>
          </cell>
        </row>
        <row r="156">
          <cell r="A156" t="str">
            <v>DTHN26102</v>
          </cell>
          <cell r="B156" t="str">
            <v>WADP</v>
          </cell>
          <cell r="C156">
            <v>0</v>
          </cell>
          <cell r="G156">
            <v>0</v>
          </cell>
          <cell r="H156">
            <v>0</v>
          </cell>
        </row>
        <row r="157">
          <cell r="A157" t="str">
            <v>DTHN26103</v>
          </cell>
          <cell r="B157" t="str">
            <v/>
          </cell>
          <cell r="C157">
            <v>0</v>
          </cell>
          <cell r="G157">
            <v>0</v>
          </cell>
          <cell r="H157">
            <v>0</v>
          </cell>
        </row>
        <row r="158">
          <cell r="A158" t="str">
            <v>DTHN26104</v>
          </cell>
          <cell r="B158" t="str">
            <v/>
          </cell>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t="str">
            <v/>
          </cell>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t="str">
            <v/>
          </cell>
          <cell r="C179">
            <v>0</v>
          </cell>
          <cell r="G179">
            <v>0</v>
          </cell>
          <cell r="H179">
            <v>0</v>
          </cell>
        </row>
        <row r="180">
          <cell r="A180" t="str">
            <v>DTVV12082</v>
          </cell>
          <cell r="B180" t="str">
            <v>IDWP</v>
          </cell>
          <cell r="C180">
            <v>0</v>
          </cell>
          <cell r="G180">
            <v>0</v>
          </cell>
          <cell r="H180">
            <v>0</v>
          </cell>
        </row>
        <row r="181">
          <cell r="A181" t="str">
            <v>DTVV12083</v>
          </cell>
          <cell r="B181" t="str">
            <v/>
          </cell>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t="str">
            <v/>
          </cell>
          <cell r="C185">
            <v>0</v>
          </cell>
          <cell r="G185">
            <v>0</v>
          </cell>
          <cell r="H185">
            <v>0</v>
          </cell>
        </row>
        <row r="186">
          <cell r="A186" t="str">
            <v>DTVV12134</v>
          </cell>
          <cell r="B186" t="str">
            <v/>
          </cell>
          <cell r="C186">
            <v>0</v>
          </cell>
          <cell r="G186">
            <v>0</v>
          </cell>
          <cell r="H186">
            <v>0</v>
          </cell>
        </row>
        <row r="187">
          <cell r="A187" t="str">
            <v>DTVV12135</v>
          </cell>
          <cell r="B187" t="str">
            <v/>
          </cell>
          <cell r="C187">
            <v>0</v>
          </cell>
          <cell r="G187">
            <v>0</v>
          </cell>
          <cell r="H187">
            <v>0</v>
          </cell>
        </row>
        <row r="188">
          <cell r="A188" t="str">
            <v>DTVV12136</v>
          </cell>
          <cell r="B188" t="str">
            <v>IDWP</v>
          </cell>
          <cell r="C188">
            <v>0</v>
          </cell>
          <cell r="G188">
            <v>0</v>
          </cell>
          <cell r="H188">
            <v>0</v>
          </cell>
        </row>
        <row r="189">
          <cell r="A189" t="str">
            <v>DTVV12137</v>
          </cell>
          <cell r="B189" t="str">
            <v/>
          </cell>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t="str">
            <v/>
          </cell>
          <cell r="C192">
            <v>0</v>
          </cell>
          <cell r="G192">
            <v>0</v>
          </cell>
          <cell r="H192">
            <v>0</v>
          </cell>
        </row>
        <row r="193">
          <cell r="A193" t="str">
            <v>DTVV12148</v>
          </cell>
          <cell r="B193" t="str">
            <v>IDWP</v>
          </cell>
          <cell r="C193">
            <v>0</v>
          </cell>
          <cell r="G193">
            <v>0</v>
          </cell>
          <cell r="H193">
            <v>0</v>
          </cell>
        </row>
        <row r="194">
          <cell r="A194" t="str">
            <v>DTVV12149</v>
          </cell>
          <cell r="B194" t="str">
            <v/>
          </cell>
          <cell r="C194">
            <v>0</v>
          </cell>
          <cell r="G194">
            <v>0</v>
          </cell>
          <cell r="H194">
            <v>0</v>
          </cell>
        </row>
        <row r="195">
          <cell r="A195" t="str">
            <v>DTVV12150</v>
          </cell>
          <cell r="B195" t="str">
            <v>IDWP</v>
          </cell>
          <cell r="C195">
            <v>0</v>
          </cell>
          <cell r="G195">
            <v>0</v>
          </cell>
          <cell r="H195">
            <v>0</v>
          </cell>
        </row>
        <row r="196">
          <cell r="A196" t="str">
            <v>DTVV12155</v>
          </cell>
          <cell r="B196" t="str">
            <v/>
          </cell>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t="str">
            <v/>
          </cell>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t="str">
            <v/>
          </cell>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t="str">
            <v/>
          </cell>
          <cell r="C285">
            <v>0</v>
          </cell>
          <cell r="G285">
            <v>0</v>
          </cell>
          <cell r="H285">
            <v>0</v>
          </cell>
        </row>
        <row r="286">
          <cell r="A286" t="str">
            <v>EXKM12011</v>
          </cell>
          <cell r="B286" t="str">
            <v/>
          </cell>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t="str">
            <v/>
          </cell>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t="str">
            <v/>
          </cell>
          <cell r="C301">
            <v>0</v>
          </cell>
          <cell r="G301">
            <v>0</v>
          </cell>
          <cell r="H301">
            <v>0</v>
          </cell>
        </row>
        <row r="302">
          <cell r="A302" t="str">
            <v>EXKM20058</v>
          </cell>
          <cell r="B302" t="str">
            <v>IDWP</v>
          </cell>
          <cell r="C302">
            <v>0</v>
          </cell>
          <cell r="G302">
            <v>0</v>
          </cell>
          <cell r="H302">
            <v>0</v>
          </cell>
        </row>
        <row r="303">
          <cell r="A303" t="str">
            <v>EXKM20067</v>
          </cell>
          <cell r="B303" t="str">
            <v/>
          </cell>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t="str">
            <v/>
          </cell>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t="str">
            <v/>
          </cell>
          <cell r="C340">
            <v>0</v>
          </cell>
          <cell r="G340">
            <v>0</v>
          </cell>
          <cell r="H340">
            <v>0</v>
          </cell>
        </row>
        <row r="341">
          <cell r="A341" t="str">
            <v>EXKM40071</v>
          </cell>
          <cell r="B341" t="str">
            <v/>
          </cell>
          <cell r="C341">
            <v>0</v>
          </cell>
          <cell r="G341">
            <v>0</v>
          </cell>
          <cell r="H341">
            <v>0</v>
          </cell>
        </row>
        <row r="342">
          <cell r="A342" t="str">
            <v>EXKM40085</v>
          </cell>
          <cell r="B342" t="str">
            <v/>
          </cell>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t="str">
            <v/>
          </cell>
          <cell r="C353">
            <v>0</v>
          </cell>
          <cell r="G353">
            <v>0</v>
          </cell>
          <cell r="H353">
            <v>0</v>
          </cell>
        </row>
        <row r="354">
          <cell r="A354" t="str">
            <v>EXRT20013</v>
          </cell>
          <cell r="B354" t="str">
            <v/>
          </cell>
          <cell r="C354">
            <v>0</v>
          </cell>
          <cell r="G354">
            <v>0</v>
          </cell>
          <cell r="H354">
            <v>0</v>
          </cell>
        </row>
        <row r="355">
          <cell r="A355" t="str">
            <v>EXRT20014</v>
          </cell>
          <cell r="B355" t="str">
            <v/>
          </cell>
          <cell r="C355">
            <v>0</v>
          </cell>
          <cell r="G355">
            <v>0</v>
          </cell>
          <cell r="H355">
            <v>0</v>
          </cell>
        </row>
        <row r="356">
          <cell r="A356" t="str">
            <v>EXRT20036</v>
          </cell>
          <cell r="B356" t="str">
            <v/>
          </cell>
          <cell r="C356">
            <v>0</v>
          </cell>
          <cell r="G356">
            <v>0</v>
          </cell>
          <cell r="H356">
            <v>0</v>
          </cell>
        </row>
        <row r="357">
          <cell r="A357" t="str">
            <v>EXRT20037</v>
          </cell>
          <cell r="B357" t="str">
            <v/>
          </cell>
          <cell r="C357">
            <v>0</v>
          </cell>
          <cell r="G357">
            <v>0</v>
          </cell>
          <cell r="H357">
            <v>0</v>
          </cell>
        </row>
        <row r="358">
          <cell r="A358" t="str">
            <v>EXRT20057</v>
          </cell>
          <cell r="B358" t="str">
            <v/>
          </cell>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t="str">
            <v/>
          </cell>
          <cell r="C368">
            <v>0</v>
          </cell>
          <cell r="G368">
            <v>0</v>
          </cell>
          <cell r="H368">
            <v>0</v>
          </cell>
        </row>
        <row r="369">
          <cell r="A369" t="str">
            <v>GDCT14002</v>
          </cell>
          <cell r="B369" t="str">
            <v/>
          </cell>
          <cell r="C369">
            <v>0</v>
          </cell>
          <cell r="G369">
            <v>0</v>
          </cell>
          <cell r="H369">
            <v>0</v>
          </cell>
        </row>
        <row r="370">
          <cell r="A370" t="str">
            <v>GDCT14003</v>
          </cell>
          <cell r="B370" t="str">
            <v/>
          </cell>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t="str">
            <v/>
          </cell>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t="str">
            <v/>
          </cell>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t="str">
            <v/>
          </cell>
          <cell r="C612">
            <v>0</v>
          </cell>
          <cell r="G612">
            <v>0</v>
          </cell>
          <cell r="H612">
            <v>0</v>
          </cell>
        </row>
        <row r="613">
          <cell r="A613" t="str">
            <v>MPDA69001</v>
          </cell>
          <cell r="B613" t="str">
            <v/>
          </cell>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t="str">
            <v/>
          </cell>
          <cell r="C642">
            <v>0</v>
          </cell>
          <cell r="G642">
            <v>0</v>
          </cell>
          <cell r="H642">
            <v>0</v>
          </cell>
        </row>
        <row r="643">
          <cell r="A643" t="str">
            <v>MPMT10002</v>
          </cell>
          <cell r="B643" t="str">
            <v/>
          </cell>
          <cell r="C643">
            <v>0</v>
          </cell>
          <cell r="G643">
            <v>0</v>
          </cell>
          <cell r="H643">
            <v>0</v>
          </cell>
        </row>
        <row r="644">
          <cell r="A644" t="str">
            <v>MPMT10003</v>
          </cell>
          <cell r="B644" t="str">
            <v/>
          </cell>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t="str">
            <v/>
          </cell>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t="str">
            <v/>
          </cell>
          <cell r="C653">
            <v>0</v>
          </cell>
          <cell r="G653">
            <v>0</v>
          </cell>
          <cell r="H653">
            <v>0</v>
          </cell>
        </row>
        <row r="654">
          <cell r="A654" t="str">
            <v>PMMB33002</v>
          </cell>
          <cell r="B654" t="str">
            <v/>
          </cell>
          <cell r="C654">
            <v>0</v>
          </cell>
          <cell r="G654">
            <v>0</v>
          </cell>
          <cell r="H654">
            <v>0</v>
          </cell>
        </row>
        <row r="655">
          <cell r="A655" t="str">
            <v>PMMB33003</v>
          </cell>
          <cell r="B655" t="str">
            <v/>
          </cell>
          <cell r="C655">
            <v>0</v>
          </cell>
          <cell r="G655">
            <v>0</v>
          </cell>
          <cell r="H655">
            <v>0</v>
          </cell>
        </row>
        <row r="656">
          <cell r="A656" t="str">
            <v>PMMB33004</v>
          </cell>
          <cell r="B656" t="str">
            <v/>
          </cell>
          <cell r="C656">
            <v>0</v>
          </cell>
          <cell r="G656">
            <v>0</v>
          </cell>
          <cell r="H656">
            <v>0</v>
          </cell>
        </row>
        <row r="657">
          <cell r="A657" t="str">
            <v>PMMB33005</v>
          </cell>
          <cell r="B657" t="str">
            <v/>
          </cell>
          <cell r="C657">
            <v>0</v>
          </cell>
          <cell r="G657">
            <v>0</v>
          </cell>
          <cell r="H657">
            <v>0</v>
          </cell>
        </row>
        <row r="658">
          <cell r="A658" t="str">
            <v>PMMB33006</v>
          </cell>
          <cell r="B658" t="str">
            <v/>
          </cell>
          <cell r="C658">
            <v>0</v>
          </cell>
          <cell r="G658">
            <v>0</v>
          </cell>
          <cell r="H658">
            <v>0</v>
          </cell>
        </row>
        <row r="659">
          <cell r="A659" t="str">
            <v>PMMB33007</v>
          </cell>
          <cell r="B659" t="str">
            <v/>
          </cell>
          <cell r="C659">
            <v>0</v>
          </cell>
          <cell r="G659">
            <v>0</v>
          </cell>
          <cell r="H659">
            <v>0</v>
          </cell>
        </row>
        <row r="660">
          <cell r="A660" t="str">
            <v>PMMB33008</v>
          </cell>
          <cell r="B660" t="str">
            <v/>
          </cell>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t="str">
            <v/>
          </cell>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t="str">
            <v/>
          </cell>
          <cell r="C708">
            <v>0</v>
          </cell>
          <cell r="G708">
            <v>0</v>
          </cell>
          <cell r="H708">
            <v>0</v>
          </cell>
        </row>
        <row r="709">
          <cell r="A709" t="str">
            <v>PWVV16002</v>
          </cell>
          <cell r="B709" t="str">
            <v/>
          </cell>
          <cell r="C709">
            <v>0</v>
          </cell>
          <cell r="G709">
            <v>0</v>
          </cell>
          <cell r="H709">
            <v>0</v>
          </cell>
        </row>
        <row r="710">
          <cell r="A710" t="str">
            <v>PWVV16003</v>
          </cell>
          <cell r="B710" t="str">
            <v/>
          </cell>
          <cell r="C710">
            <v>0</v>
          </cell>
          <cell r="G710">
            <v>0</v>
          </cell>
          <cell r="H710">
            <v>0</v>
          </cell>
        </row>
        <row r="711">
          <cell r="A711" t="str">
            <v>PWVV16004</v>
          </cell>
          <cell r="B711" t="str">
            <v/>
          </cell>
          <cell r="C711">
            <v>0</v>
          </cell>
          <cell r="G711">
            <v>0</v>
          </cell>
          <cell r="H711">
            <v>0</v>
          </cell>
        </row>
        <row r="712">
          <cell r="A712" t="str">
            <v>SDPT60003</v>
          </cell>
          <cell r="B712" t="str">
            <v/>
          </cell>
          <cell r="C712">
            <v>0</v>
          </cell>
          <cell r="G712">
            <v>0</v>
          </cell>
          <cell r="H712">
            <v>0</v>
          </cell>
        </row>
        <row r="713">
          <cell r="A713" t="str">
            <v>SDPT60004</v>
          </cell>
          <cell r="B713" t="str">
            <v/>
          </cell>
          <cell r="C713">
            <v>0</v>
          </cell>
          <cell r="G713">
            <v>0</v>
          </cell>
          <cell r="H713">
            <v>0</v>
          </cell>
        </row>
        <row r="714">
          <cell r="A714" t="str">
            <v>SDPT60005</v>
          </cell>
          <cell r="B714" t="str">
            <v/>
          </cell>
          <cell r="C714">
            <v>0</v>
          </cell>
          <cell r="G714">
            <v>0</v>
          </cell>
          <cell r="H714">
            <v>0</v>
          </cell>
        </row>
        <row r="715">
          <cell r="A715" t="str">
            <v>SDPT60007</v>
          </cell>
          <cell r="B715" t="str">
            <v/>
          </cell>
          <cell r="C715">
            <v>0</v>
          </cell>
          <cell r="G715">
            <v>0</v>
          </cell>
          <cell r="H715">
            <v>0</v>
          </cell>
        </row>
        <row r="716">
          <cell r="A716" t="str">
            <v>SDPT60008</v>
          </cell>
          <cell r="B716" t="str">
            <v/>
          </cell>
          <cell r="C716">
            <v>0</v>
          </cell>
          <cell r="G716">
            <v>0</v>
          </cell>
          <cell r="H716">
            <v>0</v>
          </cell>
        </row>
        <row r="717">
          <cell r="A717" t="str">
            <v>SDPT60009</v>
          </cell>
          <cell r="B717" t="str">
            <v/>
          </cell>
          <cell r="C717">
            <v>0</v>
          </cell>
          <cell r="G717">
            <v>0</v>
          </cell>
          <cell r="H717">
            <v>0</v>
          </cell>
        </row>
        <row r="718">
          <cell r="A718" t="str">
            <v>SDPT60010</v>
          </cell>
          <cell r="B718" t="str">
            <v/>
          </cell>
          <cell r="C718">
            <v>0</v>
          </cell>
          <cell r="G718">
            <v>0</v>
          </cell>
          <cell r="H718">
            <v>0</v>
          </cell>
        </row>
        <row r="719">
          <cell r="A719" t="str">
            <v>SDPT60011</v>
          </cell>
          <cell r="B719" t="str">
            <v/>
          </cell>
          <cell r="C719">
            <v>0</v>
          </cell>
          <cell r="G719">
            <v>0</v>
          </cell>
          <cell r="H719">
            <v>0</v>
          </cell>
        </row>
        <row r="720">
          <cell r="A720" t="str">
            <v>SDPT60012</v>
          </cell>
          <cell r="B720" t="str">
            <v/>
          </cell>
          <cell r="C720">
            <v>0</v>
          </cell>
          <cell r="G720">
            <v>0</v>
          </cell>
          <cell r="H720">
            <v>0</v>
          </cell>
        </row>
        <row r="721">
          <cell r="A721" t="str">
            <v>SDPT60014</v>
          </cell>
          <cell r="B721" t="str">
            <v/>
          </cell>
          <cell r="C721">
            <v>0</v>
          </cell>
          <cell r="G721">
            <v>0</v>
          </cell>
          <cell r="H721">
            <v>0</v>
          </cell>
        </row>
        <row r="722">
          <cell r="A722" t="str">
            <v>SDPT60015</v>
          </cell>
          <cell r="B722" t="str">
            <v/>
          </cell>
          <cell r="C722">
            <v>0</v>
          </cell>
          <cell r="G722">
            <v>0</v>
          </cell>
          <cell r="H722">
            <v>0</v>
          </cell>
        </row>
        <row r="723">
          <cell r="A723" t="str">
            <v>SDPT60016</v>
          </cell>
          <cell r="B723" t="str">
            <v/>
          </cell>
          <cell r="C723">
            <v>0</v>
          </cell>
          <cell r="G723">
            <v>0</v>
          </cell>
          <cell r="H723">
            <v>0</v>
          </cell>
        </row>
        <row r="724">
          <cell r="A724" t="str">
            <v>SDPT60017</v>
          </cell>
          <cell r="B724" t="str">
            <v/>
          </cell>
          <cell r="C724">
            <v>0</v>
          </cell>
          <cell r="G724">
            <v>0</v>
          </cell>
          <cell r="H724">
            <v>0</v>
          </cell>
        </row>
        <row r="725">
          <cell r="A725" t="str">
            <v>SDPT60018</v>
          </cell>
          <cell r="B725" t="str">
            <v/>
          </cell>
          <cell r="C725">
            <v>0</v>
          </cell>
          <cell r="G725">
            <v>0</v>
          </cell>
          <cell r="H725">
            <v>0</v>
          </cell>
        </row>
        <row r="726">
          <cell r="A726" t="str">
            <v>SDPT60020</v>
          </cell>
          <cell r="B726" t="str">
            <v/>
          </cell>
          <cell r="C726">
            <v>0</v>
          </cell>
          <cell r="G726">
            <v>0</v>
          </cell>
          <cell r="H726">
            <v>0</v>
          </cell>
        </row>
        <row r="727">
          <cell r="A727" t="str">
            <v>SDPT60021</v>
          </cell>
          <cell r="B727" t="str">
            <v/>
          </cell>
          <cell r="C727">
            <v>0</v>
          </cell>
          <cell r="G727">
            <v>0</v>
          </cell>
          <cell r="H727">
            <v>0</v>
          </cell>
        </row>
        <row r="728">
          <cell r="A728" t="str">
            <v>SDPT60025</v>
          </cell>
          <cell r="B728" t="str">
            <v/>
          </cell>
          <cell r="C728">
            <v>0</v>
          </cell>
          <cell r="G728">
            <v>0</v>
          </cell>
          <cell r="H728">
            <v>0</v>
          </cell>
        </row>
        <row r="729">
          <cell r="A729" t="str">
            <v>SDPT60027</v>
          </cell>
          <cell r="B729" t="str">
            <v/>
          </cell>
          <cell r="C729">
            <v>0</v>
          </cell>
          <cell r="G729">
            <v>0</v>
          </cell>
          <cell r="H729">
            <v>0</v>
          </cell>
        </row>
        <row r="730">
          <cell r="A730" t="str">
            <v>SDPT60031</v>
          </cell>
          <cell r="B730" t="str">
            <v/>
          </cell>
          <cell r="C730">
            <v>0</v>
          </cell>
          <cell r="G730">
            <v>0</v>
          </cell>
          <cell r="H730">
            <v>0</v>
          </cell>
        </row>
        <row r="731">
          <cell r="A731" t="str">
            <v>SDPT60032</v>
          </cell>
          <cell r="B731" t="str">
            <v/>
          </cell>
          <cell r="C731">
            <v>0</v>
          </cell>
          <cell r="G731">
            <v>0</v>
          </cell>
          <cell r="H731">
            <v>0</v>
          </cell>
        </row>
        <row r="732">
          <cell r="A732" t="str">
            <v>SDPT60033</v>
          </cell>
          <cell r="B732" t="str">
            <v/>
          </cell>
          <cell r="C732">
            <v>0</v>
          </cell>
          <cell r="G732">
            <v>0</v>
          </cell>
          <cell r="H732">
            <v>0</v>
          </cell>
        </row>
        <row r="733">
          <cell r="A733" t="str">
            <v>SDPT60036</v>
          </cell>
          <cell r="B733" t="str">
            <v/>
          </cell>
          <cell r="C733">
            <v>0</v>
          </cell>
          <cell r="G733">
            <v>0</v>
          </cell>
          <cell r="H733">
            <v>0</v>
          </cell>
        </row>
        <row r="734">
          <cell r="A734" t="str">
            <v>SDPT60037</v>
          </cell>
          <cell r="B734" t="str">
            <v/>
          </cell>
          <cell r="C734">
            <v>0</v>
          </cell>
          <cell r="G734">
            <v>0</v>
          </cell>
          <cell r="H734">
            <v>0</v>
          </cell>
        </row>
        <row r="735">
          <cell r="A735" t="str">
            <v>SDPT60041</v>
          </cell>
          <cell r="B735" t="str">
            <v/>
          </cell>
          <cell r="C735">
            <v>0</v>
          </cell>
          <cell r="G735">
            <v>0</v>
          </cell>
          <cell r="H735">
            <v>0</v>
          </cell>
        </row>
        <row r="736">
          <cell r="A736" t="str">
            <v>SDPT60046</v>
          </cell>
          <cell r="B736" t="str">
            <v/>
          </cell>
          <cell r="C736">
            <v>0</v>
          </cell>
          <cell r="G736">
            <v>0</v>
          </cell>
          <cell r="H736">
            <v>0</v>
          </cell>
        </row>
        <row r="737">
          <cell r="A737" t="str">
            <v>SDPT60048</v>
          </cell>
          <cell r="B737" t="str">
            <v/>
          </cell>
          <cell r="C737">
            <v>0</v>
          </cell>
          <cell r="G737">
            <v>0</v>
          </cell>
          <cell r="H737">
            <v>0</v>
          </cell>
        </row>
        <row r="738">
          <cell r="A738" t="str">
            <v>SDPT60049</v>
          </cell>
          <cell r="B738" t="str">
            <v/>
          </cell>
          <cell r="C738">
            <v>0</v>
          </cell>
          <cell r="G738">
            <v>0</v>
          </cell>
          <cell r="H738">
            <v>0</v>
          </cell>
        </row>
        <row r="739">
          <cell r="A739" t="str">
            <v>SDPT60051</v>
          </cell>
          <cell r="B739" t="str">
            <v/>
          </cell>
          <cell r="C739">
            <v>0</v>
          </cell>
          <cell r="G739">
            <v>0</v>
          </cell>
          <cell r="H739">
            <v>0</v>
          </cell>
        </row>
        <row r="740">
          <cell r="A740" t="str">
            <v>SDPT60052</v>
          </cell>
          <cell r="B740" t="str">
            <v/>
          </cell>
          <cell r="C740">
            <v>0</v>
          </cell>
          <cell r="G740">
            <v>0</v>
          </cell>
          <cell r="H740">
            <v>0</v>
          </cell>
        </row>
        <row r="741">
          <cell r="A741" t="str">
            <v>SDPT60053</v>
          </cell>
          <cell r="B741" t="str">
            <v/>
          </cell>
          <cell r="C741">
            <v>0</v>
          </cell>
          <cell r="G741">
            <v>0</v>
          </cell>
          <cell r="H741">
            <v>0</v>
          </cell>
        </row>
        <row r="742">
          <cell r="A742" t="str">
            <v>SDPT60058</v>
          </cell>
          <cell r="B742" t="str">
            <v/>
          </cell>
          <cell r="C742">
            <v>0</v>
          </cell>
          <cell r="G742">
            <v>0</v>
          </cell>
          <cell r="H742">
            <v>0</v>
          </cell>
        </row>
        <row r="743">
          <cell r="A743" t="str">
            <v>SDPT60059</v>
          </cell>
          <cell r="B743" t="str">
            <v/>
          </cell>
          <cell r="C743">
            <v>0</v>
          </cell>
          <cell r="G743">
            <v>0</v>
          </cell>
          <cell r="H743">
            <v>0</v>
          </cell>
        </row>
        <row r="744">
          <cell r="A744" t="str">
            <v>SDPT60060</v>
          </cell>
          <cell r="B744" t="str">
            <v/>
          </cell>
          <cell r="C744">
            <v>0</v>
          </cell>
          <cell r="G744">
            <v>0</v>
          </cell>
          <cell r="H744">
            <v>0</v>
          </cell>
        </row>
        <row r="745">
          <cell r="A745" t="str">
            <v>SDPT60061</v>
          </cell>
          <cell r="B745" t="str">
            <v/>
          </cell>
          <cell r="C745">
            <v>0</v>
          </cell>
          <cell r="G745">
            <v>0</v>
          </cell>
          <cell r="H745">
            <v>0</v>
          </cell>
        </row>
        <row r="746">
          <cell r="A746" t="str">
            <v>SDPT60062</v>
          </cell>
          <cell r="B746" t="str">
            <v/>
          </cell>
          <cell r="C746">
            <v>0</v>
          </cell>
          <cell r="G746">
            <v>0</v>
          </cell>
          <cell r="H746">
            <v>0</v>
          </cell>
        </row>
        <row r="747">
          <cell r="A747" t="str">
            <v>SDPT60063</v>
          </cell>
          <cell r="B747" t="str">
            <v/>
          </cell>
          <cell r="C747">
            <v>0</v>
          </cell>
          <cell r="G747">
            <v>0</v>
          </cell>
          <cell r="H747">
            <v>0</v>
          </cell>
        </row>
        <row r="748">
          <cell r="A748" t="str">
            <v>SDPT60064</v>
          </cell>
          <cell r="B748" t="str">
            <v/>
          </cell>
          <cell r="C748">
            <v>0</v>
          </cell>
          <cell r="G748">
            <v>0</v>
          </cell>
          <cell r="H748">
            <v>0</v>
          </cell>
        </row>
        <row r="749">
          <cell r="A749" t="str">
            <v>SDPT60065</v>
          </cell>
          <cell r="B749" t="str">
            <v/>
          </cell>
          <cell r="C749">
            <v>0</v>
          </cell>
          <cell r="G749">
            <v>0</v>
          </cell>
          <cell r="H749">
            <v>0</v>
          </cell>
        </row>
        <row r="750">
          <cell r="A750" t="str">
            <v>SDPT60066</v>
          </cell>
          <cell r="B750" t="str">
            <v/>
          </cell>
          <cell r="C750">
            <v>0</v>
          </cell>
          <cell r="G750">
            <v>0</v>
          </cell>
          <cell r="H750">
            <v>0</v>
          </cell>
        </row>
        <row r="751">
          <cell r="A751" t="str">
            <v>SDPT60067</v>
          </cell>
          <cell r="B751" t="str">
            <v/>
          </cell>
          <cell r="C751">
            <v>0</v>
          </cell>
          <cell r="G751">
            <v>0</v>
          </cell>
          <cell r="H751">
            <v>0</v>
          </cell>
        </row>
        <row r="752">
          <cell r="A752" t="str">
            <v>SDPT60070</v>
          </cell>
          <cell r="B752" t="str">
            <v/>
          </cell>
          <cell r="C752">
            <v>0</v>
          </cell>
          <cell r="G752">
            <v>0</v>
          </cell>
          <cell r="H752">
            <v>0</v>
          </cell>
        </row>
        <row r="753">
          <cell r="A753" t="str">
            <v>SDPT60071</v>
          </cell>
          <cell r="B753" t="str">
            <v/>
          </cell>
          <cell r="C753">
            <v>0</v>
          </cell>
          <cell r="G753">
            <v>0</v>
          </cell>
          <cell r="H753">
            <v>0</v>
          </cell>
        </row>
        <row r="754">
          <cell r="A754" t="str">
            <v>SDPT60074</v>
          </cell>
          <cell r="B754" t="str">
            <v/>
          </cell>
          <cell r="C754">
            <v>0</v>
          </cell>
          <cell r="G754">
            <v>0</v>
          </cell>
          <cell r="H754">
            <v>0</v>
          </cell>
        </row>
        <row r="755">
          <cell r="A755" t="str">
            <v>SDPT60075</v>
          </cell>
          <cell r="B755" t="str">
            <v/>
          </cell>
          <cell r="C755">
            <v>0</v>
          </cell>
          <cell r="G755">
            <v>0</v>
          </cell>
          <cell r="H755">
            <v>0</v>
          </cell>
        </row>
        <row r="756">
          <cell r="A756" t="str">
            <v>SDPT60076</v>
          </cell>
          <cell r="B756" t="str">
            <v/>
          </cell>
          <cell r="C756">
            <v>0</v>
          </cell>
          <cell r="G756">
            <v>0</v>
          </cell>
          <cell r="H756">
            <v>0</v>
          </cell>
        </row>
        <row r="757">
          <cell r="A757" t="str">
            <v>SDPT60077</v>
          </cell>
          <cell r="B757" t="str">
            <v/>
          </cell>
          <cell r="C757">
            <v>0</v>
          </cell>
          <cell r="G757">
            <v>0</v>
          </cell>
          <cell r="H757">
            <v>0</v>
          </cell>
        </row>
        <row r="758">
          <cell r="A758" t="str">
            <v>SDPT60096</v>
          </cell>
          <cell r="B758" t="str">
            <v/>
          </cell>
          <cell r="C758">
            <v>0</v>
          </cell>
          <cell r="G758">
            <v>0</v>
          </cell>
          <cell r="H758">
            <v>0</v>
          </cell>
        </row>
        <row r="759">
          <cell r="A759" t="str">
            <v>SDPT60097</v>
          </cell>
          <cell r="B759" t="str">
            <v/>
          </cell>
          <cell r="C759">
            <v>0</v>
          </cell>
          <cell r="G759">
            <v>0</v>
          </cell>
          <cell r="H759">
            <v>0</v>
          </cell>
        </row>
        <row r="760">
          <cell r="A760" t="str">
            <v>SDPT60098</v>
          </cell>
          <cell r="B760" t="str">
            <v/>
          </cell>
          <cell r="C760">
            <v>0</v>
          </cell>
          <cell r="G760">
            <v>0</v>
          </cell>
          <cell r="H760">
            <v>0</v>
          </cell>
        </row>
        <row r="761">
          <cell r="A761" t="str">
            <v>SDPT60099</v>
          </cell>
          <cell r="B761" t="str">
            <v/>
          </cell>
          <cell r="C761">
            <v>0</v>
          </cell>
          <cell r="G761">
            <v>0</v>
          </cell>
          <cell r="H761">
            <v>0</v>
          </cell>
        </row>
        <row r="762">
          <cell r="A762" t="str">
            <v>SDPT60100</v>
          </cell>
          <cell r="B762" t="str">
            <v/>
          </cell>
          <cell r="C762">
            <v>0</v>
          </cell>
          <cell r="G762">
            <v>0</v>
          </cell>
          <cell r="H762">
            <v>0</v>
          </cell>
        </row>
        <row r="763">
          <cell r="A763" t="str">
            <v>SDPT60101</v>
          </cell>
          <cell r="B763" t="str">
            <v/>
          </cell>
          <cell r="C763">
            <v>0</v>
          </cell>
          <cell r="G763">
            <v>0</v>
          </cell>
          <cell r="H763">
            <v>0</v>
          </cell>
        </row>
        <row r="764">
          <cell r="A764" t="str">
            <v>SDPT60104</v>
          </cell>
          <cell r="B764" t="str">
            <v/>
          </cell>
          <cell r="C764">
            <v>0</v>
          </cell>
          <cell r="G764">
            <v>0</v>
          </cell>
          <cell r="H764">
            <v>0</v>
          </cell>
        </row>
        <row r="765">
          <cell r="A765" t="str">
            <v>SDPT60105</v>
          </cell>
          <cell r="B765" t="str">
            <v/>
          </cell>
          <cell r="C765">
            <v>0</v>
          </cell>
          <cell r="G765">
            <v>0</v>
          </cell>
          <cell r="H765">
            <v>0</v>
          </cell>
        </row>
        <row r="766">
          <cell r="A766" t="str">
            <v>SDPT60108</v>
          </cell>
          <cell r="B766" t="str">
            <v/>
          </cell>
          <cell r="C766">
            <v>0</v>
          </cell>
          <cell r="G766">
            <v>0</v>
          </cell>
          <cell r="H766">
            <v>0</v>
          </cell>
        </row>
        <row r="767">
          <cell r="A767" t="str">
            <v>SDPT60109</v>
          </cell>
          <cell r="B767" t="str">
            <v/>
          </cell>
          <cell r="C767">
            <v>0</v>
          </cell>
          <cell r="G767">
            <v>0</v>
          </cell>
          <cell r="H767">
            <v>0</v>
          </cell>
        </row>
        <row r="768">
          <cell r="A768" t="str">
            <v>SDPT60116</v>
          </cell>
          <cell r="B768" t="str">
            <v/>
          </cell>
          <cell r="C768">
            <v>0</v>
          </cell>
          <cell r="G768">
            <v>0</v>
          </cell>
          <cell r="H768">
            <v>0</v>
          </cell>
        </row>
        <row r="769">
          <cell r="A769" t="str">
            <v>SDPT60117</v>
          </cell>
          <cell r="B769" t="str">
            <v/>
          </cell>
          <cell r="C769">
            <v>0</v>
          </cell>
          <cell r="G769">
            <v>0</v>
          </cell>
          <cell r="H769">
            <v>0</v>
          </cell>
        </row>
        <row r="770">
          <cell r="A770" t="str">
            <v>SDPT60118</v>
          </cell>
          <cell r="B770" t="str">
            <v/>
          </cell>
          <cell r="C770">
            <v>0</v>
          </cell>
          <cell r="G770">
            <v>0</v>
          </cell>
          <cell r="H770">
            <v>0</v>
          </cell>
        </row>
        <row r="771">
          <cell r="A771" t="str">
            <v>SDPT60119</v>
          </cell>
          <cell r="B771" t="str">
            <v/>
          </cell>
          <cell r="C771">
            <v>0</v>
          </cell>
          <cell r="G771">
            <v>0</v>
          </cell>
          <cell r="H771">
            <v>0</v>
          </cell>
        </row>
        <row r="772">
          <cell r="A772" t="str">
            <v>SDPT60120</v>
          </cell>
          <cell r="B772" t="str">
            <v/>
          </cell>
          <cell r="C772">
            <v>0</v>
          </cell>
          <cell r="G772">
            <v>0</v>
          </cell>
          <cell r="H772">
            <v>0</v>
          </cell>
        </row>
        <row r="773">
          <cell r="A773" t="str">
            <v>SDPT60121</v>
          </cell>
          <cell r="B773" t="str">
            <v/>
          </cell>
          <cell r="C773">
            <v>0</v>
          </cell>
          <cell r="G773">
            <v>0</v>
          </cell>
          <cell r="H773">
            <v>0</v>
          </cell>
        </row>
        <row r="774">
          <cell r="A774" t="str">
            <v>SDPT60132</v>
          </cell>
          <cell r="B774" t="str">
            <v/>
          </cell>
          <cell r="C774">
            <v>0</v>
          </cell>
          <cell r="G774">
            <v>0</v>
          </cell>
          <cell r="H774">
            <v>0</v>
          </cell>
        </row>
        <row r="775">
          <cell r="A775" t="str">
            <v>SDPT60133</v>
          </cell>
          <cell r="B775" t="str">
            <v/>
          </cell>
          <cell r="C775">
            <v>0</v>
          </cell>
          <cell r="G775">
            <v>0</v>
          </cell>
          <cell r="H775">
            <v>0</v>
          </cell>
        </row>
        <row r="776">
          <cell r="A776" t="str">
            <v>SDPT60137</v>
          </cell>
          <cell r="B776" t="str">
            <v/>
          </cell>
          <cell r="C776">
            <v>0</v>
          </cell>
          <cell r="G776">
            <v>0</v>
          </cell>
          <cell r="H776">
            <v>0</v>
          </cell>
        </row>
        <row r="777">
          <cell r="A777" t="str">
            <v>SDPT60140</v>
          </cell>
          <cell r="B777" t="str">
            <v/>
          </cell>
          <cell r="C777">
            <v>0</v>
          </cell>
          <cell r="G777">
            <v>0</v>
          </cell>
          <cell r="H777">
            <v>0</v>
          </cell>
        </row>
        <row r="778">
          <cell r="A778" t="str">
            <v>SDPT60151</v>
          </cell>
          <cell r="B778" t="str">
            <v/>
          </cell>
          <cell r="C778">
            <v>0</v>
          </cell>
          <cell r="G778">
            <v>0</v>
          </cell>
          <cell r="H778">
            <v>0</v>
          </cell>
        </row>
        <row r="779">
          <cell r="A779" t="str">
            <v>SDPT60154</v>
          </cell>
          <cell r="B779" t="str">
            <v/>
          </cell>
          <cell r="C779">
            <v>0</v>
          </cell>
          <cell r="G779">
            <v>0</v>
          </cell>
          <cell r="H779">
            <v>0</v>
          </cell>
        </row>
        <row r="780">
          <cell r="A780" t="str">
            <v>SDPT60155</v>
          </cell>
          <cell r="B780" t="str">
            <v/>
          </cell>
          <cell r="C780">
            <v>0</v>
          </cell>
          <cell r="G780">
            <v>0</v>
          </cell>
          <cell r="H780">
            <v>0</v>
          </cell>
        </row>
        <row r="781">
          <cell r="A781" t="str">
            <v>SDPT60156</v>
          </cell>
          <cell r="B781" t="str">
            <v/>
          </cell>
          <cell r="C781">
            <v>0</v>
          </cell>
          <cell r="G781">
            <v>0</v>
          </cell>
          <cell r="H781">
            <v>0</v>
          </cell>
        </row>
        <row r="782">
          <cell r="A782" t="str">
            <v>SDPT60157</v>
          </cell>
          <cell r="B782" t="str">
            <v/>
          </cell>
          <cell r="C782">
            <v>0</v>
          </cell>
          <cell r="G782">
            <v>0</v>
          </cell>
          <cell r="H782">
            <v>0</v>
          </cell>
        </row>
        <row r="783">
          <cell r="A783" t="str">
            <v>SDPT60164</v>
          </cell>
          <cell r="B783" t="str">
            <v/>
          </cell>
          <cell r="C783">
            <v>0</v>
          </cell>
          <cell r="G783">
            <v>0</v>
          </cell>
          <cell r="H783">
            <v>0</v>
          </cell>
        </row>
        <row r="784">
          <cell r="A784" t="str">
            <v>SDPT60188</v>
          </cell>
          <cell r="B784" t="str">
            <v/>
          </cell>
          <cell r="C784">
            <v>0</v>
          </cell>
          <cell r="G784">
            <v>0</v>
          </cell>
          <cell r="H784">
            <v>0</v>
          </cell>
        </row>
        <row r="785">
          <cell r="A785" t="str">
            <v>SDPT60189</v>
          </cell>
          <cell r="B785" t="str">
            <v/>
          </cell>
          <cell r="C785">
            <v>0</v>
          </cell>
          <cell r="G785">
            <v>0</v>
          </cell>
          <cell r="H785">
            <v>0</v>
          </cell>
        </row>
        <row r="786">
          <cell r="A786" t="str">
            <v>TLYS30006</v>
          </cell>
          <cell r="B786" t="str">
            <v>INPR</v>
          </cell>
          <cell r="C786">
            <v>100</v>
          </cell>
          <cell r="G786">
            <v>0</v>
          </cell>
          <cell r="H786">
            <v>0</v>
          </cell>
        </row>
        <row r="787">
          <cell r="A787" t="str">
            <v>TLYS30007</v>
          </cell>
          <cell r="B787" t="str">
            <v/>
          </cell>
          <cell r="C787">
            <v>0</v>
          </cell>
          <cell r="G787">
            <v>0</v>
          </cell>
          <cell r="H787">
            <v>0</v>
          </cell>
        </row>
        <row r="788">
          <cell r="A788" t="str">
            <v>TLYS30008</v>
          </cell>
          <cell r="B788" t="str">
            <v/>
          </cell>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t="str">
            <v/>
          </cell>
          <cell r="C794">
            <v>0</v>
          </cell>
          <cell r="G794">
            <v>0</v>
          </cell>
          <cell r="H794">
            <v>0</v>
          </cell>
        </row>
        <row r="795">
          <cell r="A795" t="str">
            <v>TLYS40019</v>
          </cell>
          <cell r="B795" t="str">
            <v/>
          </cell>
          <cell r="C795">
            <v>0</v>
          </cell>
          <cell r="G795">
            <v>0</v>
          </cell>
          <cell r="H795">
            <v>0</v>
          </cell>
        </row>
        <row r="796">
          <cell r="A796" t="str">
            <v>TLYS40021</v>
          </cell>
          <cell r="B796" t="str">
            <v/>
          </cell>
          <cell r="C796">
            <v>0</v>
          </cell>
          <cell r="G796">
            <v>0</v>
          </cell>
          <cell r="H796">
            <v>0</v>
          </cell>
        </row>
        <row r="797">
          <cell r="A797" t="str">
            <v>TLYS40022</v>
          </cell>
          <cell r="B797" t="str">
            <v/>
          </cell>
          <cell r="C797">
            <v>0</v>
          </cell>
          <cell r="G797">
            <v>0</v>
          </cell>
          <cell r="H797">
            <v>0</v>
          </cell>
        </row>
        <row r="798">
          <cell r="A798" t="str">
            <v>TLYS40023</v>
          </cell>
          <cell r="B798" t="str">
            <v/>
          </cell>
          <cell r="C798">
            <v>0</v>
          </cell>
          <cell r="G798">
            <v>0</v>
          </cell>
          <cell r="H798">
            <v>0</v>
          </cell>
        </row>
        <row r="799">
          <cell r="A799" t="str">
            <v>TLYS40044</v>
          </cell>
          <cell r="B799" t="str">
            <v/>
          </cell>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t="str">
            <v/>
          </cell>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t="str">
            <v/>
          </cell>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t="str">
            <v/>
          </cell>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t="str">
            <v/>
          </cell>
          <cell r="AE3" t="str">
            <v/>
          </cell>
          <cell r="AF3" t="str">
            <v/>
          </cell>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t="str">
            <v/>
          </cell>
          <cell r="AE4" t="str">
            <v/>
          </cell>
          <cell r="AF4" t="str">
            <v/>
          </cell>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t="str">
            <v/>
          </cell>
          <cell r="AE5" t="str">
            <v/>
          </cell>
          <cell r="AF5" t="str">
            <v/>
          </cell>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t="str">
            <v/>
          </cell>
          <cell r="AE6" t="str">
            <v/>
          </cell>
          <cell r="AF6" t="str">
            <v/>
          </cell>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t="str">
            <v/>
          </cell>
          <cell r="AE7" t="str">
            <v/>
          </cell>
          <cell r="AF7" t="str">
            <v/>
          </cell>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t="str">
            <v/>
          </cell>
          <cell r="AE8" t="str">
            <v/>
          </cell>
          <cell r="AF8" t="str">
            <v/>
          </cell>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t="str">
            <v/>
          </cell>
          <cell r="AE9" t="str">
            <v/>
          </cell>
          <cell r="AF9" t="str">
            <v/>
          </cell>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t="str">
            <v/>
          </cell>
          <cell r="AE10" t="str">
            <v/>
          </cell>
          <cell r="AF10" t="str">
            <v/>
          </cell>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t="str">
            <v/>
          </cell>
          <cell r="AE11" t="str">
            <v/>
          </cell>
          <cell r="AF11" t="str">
            <v/>
          </cell>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t="str">
            <v/>
          </cell>
          <cell r="AE12" t="str">
            <v/>
          </cell>
          <cell r="AF12" t="str">
            <v/>
          </cell>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t="str">
            <v/>
          </cell>
          <cell r="AE13" t="str">
            <v/>
          </cell>
          <cell r="AF13" t="str">
            <v/>
          </cell>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t="str">
            <v/>
          </cell>
          <cell r="AE14" t="str">
            <v/>
          </cell>
          <cell r="AF14" t="str">
            <v/>
          </cell>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t="str">
            <v/>
          </cell>
          <cell r="AE15" t="str">
            <v/>
          </cell>
          <cell r="AF15" t="str">
            <v/>
          </cell>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t="str">
            <v/>
          </cell>
          <cell r="AE16" t="str">
            <v/>
          </cell>
          <cell r="AF16" t="str">
            <v/>
          </cell>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t="str">
            <v/>
          </cell>
          <cell r="AE17" t="str">
            <v/>
          </cell>
          <cell r="AF17" t="str">
            <v/>
          </cell>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t="str">
            <v/>
          </cell>
          <cell r="AE18" t="str">
            <v/>
          </cell>
          <cell r="AF18" t="str">
            <v/>
          </cell>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t="str">
            <v/>
          </cell>
          <cell r="AE19" t="str">
            <v/>
          </cell>
          <cell r="AF19" t="str">
            <v/>
          </cell>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t="str">
            <v/>
          </cell>
          <cell r="AE20" t="str">
            <v/>
          </cell>
          <cell r="AF20" t="str">
            <v/>
          </cell>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t="str">
            <v/>
          </cell>
          <cell r="AE21" t="str">
            <v/>
          </cell>
          <cell r="AF21" t="str">
            <v/>
          </cell>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t="str">
            <v/>
          </cell>
          <cell r="AE22" t="str">
            <v/>
          </cell>
          <cell r="AF22" t="str">
            <v/>
          </cell>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t="str">
            <v/>
          </cell>
          <cell r="AE23" t="str">
            <v/>
          </cell>
          <cell r="AF23" t="str">
            <v/>
          </cell>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t="str">
            <v/>
          </cell>
          <cell r="AE24" t="str">
            <v/>
          </cell>
          <cell r="AF24" t="str">
            <v/>
          </cell>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t="str">
            <v/>
          </cell>
          <cell r="AE25" t="str">
            <v/>
          </cell>
          <cell r="AF25" t="str">
            <v/>
          </cell>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t="str">
            <v/>
          </cell>
          <cell r="AE26" t="str">
            <v/>
          </cell>
          <cell r="AF26" t="str">
            <v/>
          </cell>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t="str">
            <v/>
          </cell>
          <cell r="AE27" t="str">
            <v/>
          </cell>
          <cell r="AF27" t="str">
            <v/>
          </cell>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t="str">
            <v/>
          </cell>
          <cell r="AE28" t="str">
            <v/>
          </cell>
          <cell r="AF28" t="str">
            <v/>
          </cell>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t="str">
            <v/>
          </cell>
          <cell r="AE29" t="str">
            <v/>
          </cell>
          <cell r="AF29" t="str">
            <v/>
          </cell>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t="str">
            <v/>
          </cell>
          <cell r="AE30" t="str">
            <v/>
          </cell>
          <cell r="AF30" t="str">
            <v/>
          </cell>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t="str">
            <v/>
          </cell>
          <cell r="AE31" t="str">
            <v/>
          </cell>
          <cell r="AF31" t="str">
            <v/>
          </cell>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t="str">
            <v/>
          </cell>
          <cell r="AE32" t="str">
            <v/>
          </cell>
          <cell r="AF32" t="str">
            <v/>
          </cell>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t="str">
            <v/>
          </cell>
          <cell r="AE33" t="str">
            <v/>
          </cell>
          <cell r="AF33" t="str">
            <v/>
          </cell>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t="str">
            <v/>
          </cell>
          <cell r="AE34" t="str">
            <v/>
          </cell>
          <cell r="AF34" t="str">
            <v/>
          </cell>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t="str">
            <v/>
          </cell>
          <cell r="AE35" t="str">
            <v/>
          </cell>
          <cell r="AF35" t="str">
            <v/>
          </cell>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t="str">
            <v/>
          </cell>
          <cell r="AE36" t="str">
            <v/>
          </cell>
          <cell r="AF36" t="str">
            <v/>
          </cell>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t="str">
            <v/>
          </cell>
          <cell r="AE37" t="str">
            <v/>
          </cell>
          <cell r="AF37" t="str">
            <v/>
          </cell>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t="str">
            <v/>
          </cell>
          <cell r="AE38" t="str">
            <v/>
          </cell>
          <cell r="AF38" t="str">
            <v/>
          </cell>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t="str">
            <v/>
          </cell>
          <cell r="AE39" t="str">
            <v/>
          </cell>
          <cell r="AF39" t="str">
            <v/>
          </cell>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t="str">
            <v/>
          </cell>
          <cell r="AE40" t="str">
            <v/>
          </cell>
          <cell r="AF40" t="str">
            <v/>
          </cell>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t="str">
            <v/>
          </cell>
          <cell r="AE41" t="str">
            <v/>
          </cell>
          <cell r="AF41" t="str">
            <v/>
          </cell>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t="str">
            <v/>
          </cell>
          <cell r="AE42" t="str">
            <v/>
          </cell>
          <cell r="AF42" t="str">
            <v/>
          </cell>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t="str">
            <v/>
          </cell>
          <cell r="AE43" t="str">
            <v/>
          </cell>
          <cell r="AF43" t="str">
            <v/>
          </cell>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t="str">
            <v/>
          </cell>
          <cell r="AE44" t="str">
            <v/>
          </cell>
          <cell r="AF44" t="str">
            <v/>
          </cell>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t="str">
            <v/>
          </cell>
          <cell r="AE45" t="str">
            <v/>
          </cell>
          <cell r="AF45" t="str">
            <v/>
          </cell>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t="str">
            <v/>
          </cell>
          <cell r="AE46" t="str">
            <v/>
          </cell>
          <cell r="AF46" t="str">
            <v/>
          </cell>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t="str">
            <v/>
          </cell>
          <cell r="AE47" t="str">
            <v/>
          </cell>
          <cell r="AF47" t="str">
            <v/>
          </cell>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t="str">
            <v/>
          </cell>
          <cell r="AE48" t="str">
            <v/>
          </cell>
          <cell r="AF48" t="str">
            <v/>
          </cell>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t="str">
            <v/>
          </cell>
          <cell r="AE49" t="str">
            <v/>
          </cell>
          <cell r="AF49" t="str">
            <v/>
          </cell>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t="str">
            <v/>
          </cell>
          <cell r="AE50" t="str">
            <v/>
          </cell>
          <cell r="AF50" t="str">
            <v/>
          </cell>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t="str">
            <v/>
          </cell>
          <cell r="AE51" t="str">
            <v/>
          </cell>
          <cell r="AF51" t="str">
            <v/>
          </cell>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t="str">
            <v/>
          </cell>
          <cell r="AE52" t="str">
            <v/>
          </cell>
          <cell r="AF52" t="str">
            <v/>
          </cell>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t="str">
            <v/>
          </cell>
          <cell r="AE53" t="str">
            <v/>
          </cell>
          <cell r="AF53" t="str">
            <v/>
          </cell>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t="str">
            <v/>
          </cell>
          <cell r="AE54" t="str">
            <v/>
          </cell>
          <cell r="AF54" t="str">
            <v/>
          </cell>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t="str">
            <v/>
          </cell>
          <cell r="AE55" t="str">
            <v/>
          </cell>
          <cell r="AF55" t="str">
            <v/>
          </cell>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t="str">
            <v/>
          </cell>
          <cell r="AE56" t="str">
            <v/>
          </cell>
          <cell r="AF56" t="str">
            <v/>
          </cell>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t="str">
            <v/>
          </cell>
          <cell r="AE57" t="str">
            <v/>
          </cell>
          <cell r="AF57" t="str">
            <v/>
          </cell>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t="str">
            <v/>
          </cell>
          <cell r="AE58" t="str">
            <v/>
          </cell>
          <cell r="AF58" t="str">
            <v/>
          </cell>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t="str">
            <v/>
          </cell>
          <cell r="AE59" t="str">
            <v/>
          </cell>
          <cell r="AF59" t="str">
            <v/>
          </cell>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t="str">
            <v/>
          </cell>
          <cell r="AE60" t="str">
            <v/>
          </cell>
          <cell r="AF60" t="str">
            <v/>
          </cell>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t="str">
            <v/>
          </cell>
          <cell r="AE61" t="str">
            <v/>
          </cell>
          <cell r="AF61" t="str">
            <v/>
          </cell>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t="str">
            <v/>
          </cell>
          <cell r="AE62" t="str">
            <v/>
          </cell>
          <cell r="AF62" t="str">
            <v/>
          </cell>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t="str">
            <v/>
          </cell>
          <cell r="AE63" t="str">
            <v/>
          </cell>
          <cell r="AF63" t="str">
            <v/>
          </cell>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t="str">
            <v/>
          </cell>
          <cell r="AE64" t="str">
            <v/>
          </cell>
          <cell r="AF64" t="str">
            <v/>
          </cell>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t="str">
            <v/>
          </cell>
          <cell r="AE65" t="str">
            <v/>
          </cell>
          <cell r="AF65" t="str">
            <v/>
          </cell>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t="str">
            <v/>
          </cell>
          <cell r="AE66" t="str">
            <v/>
          </cell>
          <cell r="AF66" t="str">
            <v/>
          </cell>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t="str">
            <v/>
          </cell>
          <cell r="AE67" t="str">
            <v/>
          </cell>
          <cell r="AF67" t="str">
            <v/>
          </cell>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t="str">
            <v/>
          </cell>
          <cell r="AE68" t="str">
            <v/>
          </cell>
          <cell r="AF68" t="str">
            <v/>
          </cell>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t="str">
            <v/>
          </cell>
          <cell r="AE69" t="str">
            <v/>
          </cell>
          <cell r="AF69" t="str">
            <v/>
          </cell>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t="str">
            <v/>
          </cell>
          <cell r="AE70" t="str">
            <v/>
          </cell>
          <cell r="AF70" t="str">
            <v/>
          </cell>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t="str">
            <v/>
          </cell>
          <cell r="AE71" t="str">
            <v/>
          </cell>
          <cell r="AF71" t="str">
            <v/>
          </cell>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t="str">
            <v/>
          </cell>
          <cell r="AE72" t="str">
            <v/>
          </cell>
          <cell r="AF72" t="str">
            <v/>
          </cell>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t="str">
            <v/>
          </cell>
          <cell r="AE73" t="str">
            <v/>
          </cell>
          <cell r="AF73" t="str">
            <v/>
          </cell>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t="str">
            <v/>
          </cell>
          <cell r="AE74" t="str">
            <v/>
          </cell>
          <cell r="AF74" t="str">
            <v/>
          </cell>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t="str">
            <v/>
          </cell>
          <cell r="AE75" t="str">
            <v/>
          </cell>
          <cell r="AF75" t="str">
            <v/>
          </cell>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t="str">
            <v/>
          </cell>
          <cell r="AE76" t="str">
            <v/>
          </cell>
          <cell r="AF76" t="str">
            <v/>
          </cell>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t="str">
            <v/>
          </cell>
          <cell r="AE77" t="str">
            <v/>
          </cell>
          <cell r="AF77" t="str">
            <v/>
          </cell>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t="str">
            <v/>
          </cell>
          <cell r="AE78" t="str">
            <v/>
          </cell>
          <cell r="AF78" t="str">
            <v/>
          </cell>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t="str">
            <v/>
          </cell>
          <cell r="AE79" t="str">
            <v/>
          </cell>
          <cell r="AF79" t="str">
            <v/>
          </cell>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t="str">
            <v/>
          </cell>
          <cell r="AE80" t="str">
            <v/>
          </cell>
          <cell r="AF80" t="str">
            <v/>
          </cell>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t="str">
            <v/>
          </cell>
          <cell r="AE81" t="str">
            <v/>
          </cell>
          <cell r="AF81" t="str">
            <v/>
          </cell>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t="str">
            <v/>
          </cell>
          <cell r="AE82" t="str">
            <v/>
          </cell>
          <cell r="AF82" t="str">
            <v/>
          </cell>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t="str">
            <v/>
          </cell>
          <cell r="AE83" t="str">
            <v/>
          </cell>
          <cell r="AF83" t="str">
            <v/>
          </cell>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t="str">
            <v/>
          </cell>
          <cell r="AE84" t="str">
            <v/>
          </cell>
          <cell r="AF84" t="str">
            <v/>
          </cell>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t="str">
            <v/>
          </cell>
          <cell r="AE85" t="str">
            <v/>
          </cell>
          <cell r="AF85" t="str">
            <v/>
          </cell>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t="str">
            <v/>
          </cell>
          <cell r="AE86" t="str">
            <v/>
          </cell>
          <cell r="AF86" t="str">
            <v/>
          </cell>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t="str">
            <v/>
          </cell>
          <cell r="AE87" t="str">
            <v/>
          </cell>
          <cell r="AF87" t="str">
            <v/>
          </cell>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t="str">
            <v/>
          </cell>
          <cell r="AE88" t="str">
            <v/>
          </cell>
          <cell r="AF88" t="str">
            <v/>
          </cell>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t="str">
            <v/>
          </cell>
          <cell r="AE89" t="str">
            <v/>
          </cell>
          <cell r="AF89" t="str">
            <v/>
          </cell>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t="str">
            <v/>
          </cell>
          <cell r="AE90" t="str">
            <v/>
          </cell>
          <cell r="AF90" t="str">
            <v/>
          </cell>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t="str">
            <v/>
          </cell>
          <cell r="AE91" t="str">
            <v/>
          </cell>
          <cell r="AF91" t="str">
            <v/>
          </cell>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t="str">
            <v/>
          </cell>
          <cell r="AE92" t="str">
            <v/>
          </cell>
          <cell r="AF92" t="str">
            <v/>
          </cell>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t="str">
            <v/>
          </cell>
          <cell r="AE93" t="str">
            <v/>
          </cell>
          <cell r="AF93" t="str">
            <v/>
          </cell>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t="str">
            <v/>
          </cell>
          <cell r="AE94" t="str">
            <v/>
          </cell>
          <cell r="AF94" t="str">
            <v/>
          </cell>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t="str">
            <v/>
          </cell>
          <cell r="AE95" t="str">
            <v/>
          </cell>
          <cell r="AF95" t="str">
            <v/>
          </cell>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t="str">
            <v/>
          </cell>
          <cell r="AE96" t="str">
            <v/>
          </cell>
          <cell r="AF96" t="str">
            <v/>
          </cell>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t="str">
            <v/>
          </cell>
          <cell r="AE97" t="str">
            <v/>
          </cell>
          <cell r="AF97" t="str">
            <v/>
          </cell>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t="str">
            <v/>
          </cell>
          <cell r="AE98" t="str">
            <v/>
          </cell>
          <cell r="AF98" t="str">
            <v/>
          </cell>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t="str">
            <v/>
          </cell>
          <cell r="AE99" t="str">
            <v/>
          </cell>
          <cell r="AF99" t="str">
            <v/>
          </cell>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t="str">
            <v/>
          </cell>
          <cell r="AE100" t="str">
            <v/>
          </cell>
          <cell r="AF100" t="str">
            <v/>
          </cell>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t="str">
            <v/>
          </cell>
          <cell r="AE101" t="str">
            <v/>
          </cell>
          <cell r="AF101" t="str">
            <v/>
          </cell>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t="str">
            <v/>
          </cell>
          <cell r="AE102" t="str">
            <v/>
          </cell>
          <cell r="AF102" t="str">
            <v/>
          </cell>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t="str">
            <v/>
          </cell>
          <cell r="AE103" t="str">
            <v/>
          </cell>
          <cell r="AF103" t="str">
            <v/>
          </cell>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t="str">
            <v/>
          </cell>
          <cell r="AE104" t="str">
            <v/>
          </cell>
          <cell r="AF104" t="str">
            <v/>
          </cell>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t="str">
            <v/>
          </cell>
          <cell r="AE105" t="str">
            <v/>
          </cell>
          <cell r="AF105" t="str">
            <v/>
          </cell>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t="str">
            <v/>
          </cell>
          <cell r="AE106" t="str">
            <v/>
          </cell>
          <cell r="AF106" t="str">
            <v/>
          </cell>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t="str">
            <v/>
          </cell>
          <cell r="AE107" t="str">
            <v/>
          </cell>
          <cell r="AF107" t="str">
            <v/>
          </cell>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t="str">
            <v/>
          </cell>
          <cell r="AE108" t="str">
            <v/>
          </cell>
          <cell r="AF108" t="str">
            <v/>
          </cell>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t="str">
            <v/>
          </cell>
          <cell r="AE109" t="str">
            <v/>
          </cell>
          <cell r="AF109" t="str">
            <v/>
          </cell>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t="str">
            <v/>
          </cell>
          <cell r="AE110" t="str">
            <v/>
          </cell>
          <cell r="AF110" t="str">
            <v/>
          </cell>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t="str">
            <v/>
          </cell>
          <cell r="AE111" t="str">
            <v/>
          </cell>
          <cell r="AF111" t="str">
            <v/>
          </cell>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t="str">
            <v/>
          </cell>
          <cell r="AE112" t="str">
            <v/>
          </cell>
          <cell r="AF112" t="str">
            <v/>
          </cell>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t="str">
            <v/>
          </cell>
          <cell r="AE113" t="str">
            <v/>
          </cell>
          <cell r="AF113" t="str">
            <v/>
          </cell>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t="str">
            <v/>
          </cell>
          <cell r="AE114" t="str">
            <v/>
          </cell>
          <cell r="AF114" t="str">
            <v/>
          </cell>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t="str">
            <v/>
          </cell>
          <cell r="AE115" t="str">
            <v/>
          </cell>
          <cell r="AF115" t="str">
            <v/>
          </cell>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t="str">
            <v/>
          </cell>
          <cell r="AE116" t="str">
            <v/>
          </cell>
          <cell r="AF116" t="str">
            <v/>
          </cell>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t="str">
            <v/>
          </cell>
          <cell r="AE117" t="str">
            <v/>
          </cell>
          <cell r="AF117" t="str">
            <v/>
          </cell>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t="str">
            <v/>
          </cell>
          <cell r="AE118" t="str">
            <v/>
          </cell>
          <cell r="AF118" t="str">
            <v/>
          </cell>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t="str">
            <v/>
          </cell>
          <cell r="AE119" t="str">
            <v/>
          </cell>
          <cell r="AF119" t="str">
            <v/>
          </cell>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t="str">
            <v/>
          </cell>
          <cell r="AE120" t="str">
            <v/>
          </cell>
          <cell r="AF120" t="str">
            <v/>
          </cell>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t="str">
            <v/>
          </cell>
          <cell r="AE121" t="str">
            <v/>
          </cell>
          <cell r="AF121" t="str">
            <v/>
          </cell>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t="str">
            <v/>
          </cell>
          <cell r="AE122" t="str">
            <v/>
          </cell>
          <cell r="AF122" t="str">
            <v/>
          </cell>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t="str">
            <v/>
          </cell>
          <cell r="AE123" t="str">
            <v/>
          </cell>
          <cell r="AF123" t="str">
            <v/>
          </cell>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t="str">
            <v/>
          </cell>
          <cell r="AE124" t="str">
            <v/>
          </cell>
          <cell r="AF124" t="str">
            <v/>
          </cell>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t="str">
            <v/>
          </cell>
          <cell r="AE125" t="str">
            <v/>
          </cell>
          <cell r="AF125" t="str">
            <v/>
          </cell>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t="str">
            <v/>
          </cell>
          <cell r="AE126" t="str">
            <v/>
          </cell>
          <cell r="AF126" t="str">
            <v/>
          </cell>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t="str">
            <v/>
          </cell>
          <cell r="AE127" t="str">
            <v/>
          </cell>
          <cell r="AF127" t="str">
            <v/>
          </cell>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t="str">
            <v/>
          </cell>
          <cell r="AE128" t="str">
            <v/>
          </cell>
          <cell r="AF128" t="str">
            <v/>
          </cell>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t="str">
            <v/>
          </cell>
          <cell r="AE129" t="str">
            <v/>
          </cell>
          <cell r="AF129" t="str">
            <v/>
          </cell>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t="str">
            <v/>
          </cell>
          <cell r="AE130" t="str">
            <v/>
          </cell>
          <cell r="AF130" t="str">
            <v/>
          </cell>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t="str">
            <v/>
          </cell>
          <cell r="AE131" t="str">
            <v/>
          </cell>
          <cell r="AF131" t="str">
            <v/>
          </cell>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t="str">
            <v/>
          </cell>
          <cell r="AE132" t="str">
            <v/>
          </cell>
          <cell r="AF132" t="str">
            <v/>
          </cell>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t="str">
            <v/>
          </cell>
          <cell r="AE133" t="str">
            <v/>
          </cell>
          <cell r="AF133" t="str">
            <v/>
          </cell>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t="str">
            <v/>
          </cell>
          <cell r="AE134" t="str">
            <v/>
          </cell>
          <cell r="AF134" t="str">
            <v/>
          </cell>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t="str">
            <v/>
          </cell>
          <cell r="AE135" t="str">
            <v/>
          </cell>
          <cell r="AF135" t="str">
            <v/>
          </cell>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t="str">
            <v/>
          </cell>
          <cell r="AE136" t="str">
            <v/>
          </cell>
          <cell r="AF136" t="str">
            <v/>
          </cell>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t="str">
            <v/>
          </cell>
          <cell r="AE137" t="str">
            <v/>
          </cell>
          <cell r="AF137" t="str">
            <v/>
          </cell>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t="str">
            <v/>
          </cell>
          <cell r="AE138" t="str">
            <v/>
          </cell>
          <cell r="AF138" t="str">
            <v/>
          </cell>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t="str">
            <v/>
          </cell>
          <cell r="AE139" t="str">
            <v/>
          </cell>
          <cell r="AF139" t="str">
            <v/>
          </cell>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t="str">
            <v/>
          </cell>
          <cell r="AE140" t="str">
            <v/>
          </cell>
          <cell r="AF140" t="str">
            <v/>
          </cell>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t="str">
            <v/>
          </cell>
          <cell r="AE141" t="str">
            <v/>
          </cell>
          <cell r="AF141" t="str">
            <v/>
          </cell>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t="str">
            <v/>
          </cell>
          <cell r="AE142" t="str">
            <v/>
          </cell>
          <cell r="AF142" t="str">
            <v/>
          </cell>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t="str">
            <v/>
          </cell>
          <cell r="AE143" t="str">
            <v/>
          </cell>
          <cell r="AF143" t="str">
            <v/>
          </cell>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t="str">
            <v/>
          </cell>
          <cell r="AE144" t="str">
            <v/>
          </cell>
          <cell r="AF144" t="str">
            <v/>
          </cell>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t="str">
            <v/>
          </cell>
          <cell r="AE145" t="str">
            <v/>
          </cell>
          <cell r="AF145" t="str">
            <v/>
          </cell>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t="str">
            <v/>
          </cell>
          <cell r="AE146" t="str">
            <v/>
          </cell>
          <cell r="AF146" t="str">
            <v/>
          </cell>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t="str">
            <v/>
          </cell>
          <cell r="AE147" t="str">
            <v/>
          </cell>
          <cell r="AF147" t="str">
            <v/>
          </cell>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t="str">
            <v/>
          </cell>
          <cell r="AE148" t="str">
            <v/>
          </cell>
          <cell r="AF148" t="str">
            <v/>
          </cell>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t="str">
            <v/>
          </cell>
          <cell r="AE149" t="str">
            <v/>
          </cell>
          <cell r="AF149" t="str">
            <v/>
          </cell>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t="str">
            <v/>
          </cell>
          <cell r="AE150" t="str">
            <v/>
          </cell>
          <cell r="AF150" t="str">
            <v/>
          </cell>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t="str">
            <v/>
          </cell>
          <cell r="AE151" t="str">
            <v/>
          </cell>
          <cell r="AF151" t="str">
            <v/>
          </cell>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t="str">
            <v/>
          </cell>
          <cell r="AE152" t="str">
            <v/>
          </cell>
          <cell r="AF152" t="str">
            <v/>
          </cell>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t="str">
            <v/>
          </cell>
          <cell r="AE153" t="str">
            <v/>
          </cell>
          <cell r="AF153" t="str">
            <v/>
          </cell>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t="str">
            <v/>
          </cell>
          <cell r="AE154" t="str">
            <v/>
          </cell>
          <cell r="AF154" t="str">
            <v/>
          </cell>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t="str">
            <v/>
          </cell>
          <cell r="AE155" t="str">
            <v/>
          </cell>
          <cell r="AF155" t="str">
            <v/>
          </cell>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t="str">
            <v/>
          </cell>
          <cell r="AE156" t="str">
            <v/>
          </cell>
          <cell r="AF156" t="str">
            <v/>
          </cell>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t="str">
            <v/>
          </cell>
          <cell r="AE157" t="str">
            <v/>
          </cell>
          <cell r="AF157" t="str">
            <v/>
          </cell>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t="str">
            <v/>
          </cell>
          <cell r="AE158" t="str">
            <v/>
          </cell>
          <cell r="AF158" t="str">
            <v/>
          </cell>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t="str">
            <v/>
          </cell>
          <cell r="AE159" t="str">
            <v/>
          </cell>
          <cell r="AF159" t="str">
            <v/>
          </cell>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t="str">
            <v/>
          </cell>
          <cell r="AE160" t="str">
            <v/>
          </cell>
          <cell r="AF160" t="str">
            <v/>
          </cell>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t="str">
            <v/>
          </cell>
          <cell r="AE161" t="str">
            <v/>
          </cell>
          <cell r="AF161" t="str">
            <v/>
          </cell>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t="str">
            <v/>
          </cell>
          <cell r="AE162" t="str">
            <v/>
          </cell>
          <cell r="AF162" t="str">
            <v/>
          </cell>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t="str">
            <v/>
          </cell>
          <cell r="AE163" t="str">
            <v/>
          </cell>
          <cell r="AF163" t="str">
            <v/>
          </cell>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t="str">
            <v/>
          </cell>
          <cell r="AE164" t="str">
            <v/>
          </cell>
          <cell r="AF164" t="str">
            <v/>
          </cell>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t="str">
            <v/>
          </cell>
          <cell r="AE165" t="str">
            <v/>
          </cell>
          <cell r="AF165" t="str">
            <v/>
          </cell>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t="str">
            <v/>
          </cell>
          <cell r="AE166" t="str">
            <v/>
          </cell>
          <cell r="AF166" t="str">
            <v/>
          </cell>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t="str">
            <v/>
          </cell>
          <cell r="AE167" t="str">
            <v/>
          </cell>
          <cell r="AF167" t="str">
            <v/>
          </cell>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t="str">
            <v/>
          </cell>
          <cell r="AE168" t="str">
            <v/>
          </cell>
          <cell r="AF168" t="str">
            <v/>
          </cell>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t="str">
            <v/>
          </cell>
          <cell r="AE169" t="str">
            <v/>
          </cell>
          <cell r="AF169" t="str">
            <v/>
          </cell>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t="str">
            <v/>
          </cell>
          <cell r="AE170" t="str">
            <v/>
          </cell>
          <cell r="AF170" t="str">
            <v/>
          </cell>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t="str">
            <v/>
          </cell>
          <cell r="AE171" t="str">
            <v/>
          </cell>
          <cell r="AF171" t="str">
            <v/>
          </cell>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t="str">
            <v/>
          </cell>
          <cell r="AE172" t="str">
            <v/>
          </cell>
          <cell r="AF172" t="str">
            <v/>
          </cell>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t="str">
            <v/>
          </cell>
          <cell r="AE173" t="str">
            <v/>
          </cell>
          <cell r="AF173" t="str">
            <v/>
          </cell>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t="str">
            <v/>
          </cell>
          <cell r="AE174" t="str">
            <v/>
          </cell>
          <cell r="AF174" t="str">
            <v/>
          </cell>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t="str">
            <v/>
          </cell>
          <cell r="AE175" t="str">
            <v/>
          </cell>
          <cell r="AF175" t="str">
            <v/>
          </cell>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t="str">
            <v/>
          </cell>
          <cell r="AE176" t="str">
            <v/>
          </cell>
          <cell r="AF176" t="str">
            <v/>
          </cell>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t="str">
            <v/>
          </cell>
          <cell r="AE177" t="str">
            <v/>
          </cell>
          <cell r="AF177" t="str">
            <v/>
          </cell>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t="str">
            <v/>
          </cell>
          <cell r="AE178" t="str">
            <v/>
          </cell>
          <cell r="AF178" t="str">
            <v/>
          </cell>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t="str">
            <v/>
          </cell>
          <cell r="AE179" t="str">
            <v/>
          </cell>
          <cell r="AF179" t="str">
            <v/>
          </cell>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t="str">
            <v/>
          </cell>
          <cell r="AE180" t="str">
            <v/>
          </cell>
          <cell r="AF180" t="str">
            <v/>
          </cell>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t="str">
            <v/>
          </cell>
          <cell r="AE181" t="str">
            <v/>
          </cell>
          <cell r="AF181" t="str">
            <v/>
          </cell>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t="str">
            <v/>
          </cell>
          <cell r="AE182" t="str">
            <v/>
          </cell>
          <cell r="AF182" t="str">
            <v/>
          </cell>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t="str">
            <v/>
          </cell>
          <cell r="AE183" t="str">
            <v/>
          </cell>
          <cell r="AF183" t="str">
            <v/>
          </cell>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t="str">
            <v/>
          </cell>
          <cell r="AE184" t="str">
            <v/>
          </cell>
          <cell r="AF184" t="str">
            <v/>
          </cell>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t="str">
            <v/>
          </cell>
          <cell r="AE185" t="str">
            <v/>
          </cell>
          <cell r="AF185" t="str">
            <v/>
          </cell>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t="str">
            <v/>
          </cell>
          <cell r="AE186" t="str">
            <v/>
          </cell>
          <cell r="AF186" t="str">
            <v/>
          </cell>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t="str">
            <v/>
          </cell>
          <cell r="AE187" t="str">
            <v/>
          </cell>
          <cell r="AF187" t="str">
            <v/>
          </cell>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t="str">
            <v/>
          </cell>
          <cell r="AE188" t="str">
            <v/>
          </cell>
          <cell r="AF188" t="str">
            <v/>
          </cell>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t="str">
            <v/>
          </cell>
          <cell r="AE189" t="str">
            <v/>
          </cell>
          <cell r="AF189" t="str">
            <v/>
          </cell>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t="str">
            <v/>
          </cell>
          <cell r="AE190" t="str">
            <v/>
          </cell>
          <cell r="AF190" t="str">
            <v/>
          </cell>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t="str">
            <v/>
          </cell>
          <cell r="AE191" t="str">
            <v/>
          </cell>
          <cell r="AF191" t="str">
            <v/>
          </cell>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t="str">
            <v/>
          </cell>
          <cell r="AE192" t="str">
            <v/>
          </cell>
          <cell r="AF192" t="str">
            <v/>
          </cell>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t="str">
            <v/>
          </cell>
          <cell r="AE193" t="str">
            <v/>
          </cell>
          <cell r="AF193" t="str">
            <v/>
          </cell>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t="str">
            <v/>
          </cell>
          <cell r="AE194" t="str">
            <v/>
          </cell>
          <cell r="AF194" t="str">
            <v/>
          </cell>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t="str">
            <v/>
          </cell>
          <cell r="AE195" t="str">
            <v/>
          </cell>
          <cell r="AF195" t="str">
            <v/>
          </cell>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t="str">
            <v/>
          </cell>
          <cell r="AE196" t="str">
            <v/>
          </cell>
          <cell r="AF196" t="str">
            <v/>
          </cell>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t="str">
            <v/>
          </cell>
          <cell r="AE197" t="str">
            <v/>
          </cell>
          <cell r="AF197" t="str">
            <v/>
          </cell>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t="str">
            <v/>
          </cell>
          <cell r="AE198" t="str">
            <v/>
          </cell>
          <cell r="AF198" t="str">
            <v/>
          </cell>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t="str">
            <v/>
          </cell>
          <cell r="AE199" t="str">
            <v/>
          </cell>
          <cell r="AF199" t="str">
            <v/>
          </cell>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t="str">
            <v/>
          </cell>
          <cell r="AE200" t="str">
            <v/>
          </cell>
          <cell r="AF200" t="str">
            <v/>
          </cell>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t="str">
            <v/>
          </cell>
          <cell r="AE201" t="str">
            <v/>
          </cell>
          <cell r="AF201" t="str">
            <v/>
          </cell>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t="str">
            <v/>
          </cell>
          <cell r="AE202" t="str">
            <v/>
          </cell>
          <cell r="AF202" t="str">
            <v/>
          </cell>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t="str">
            <v/>
          </cell>
          <cell r="AE203" t="str">
            <v/>
          </cell>
          <cell r="AF203" t="str">
            <v/>
          </cell>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t="str">
            <v/>
          </cell>
          <cell r="AE204" t="str">
            <v/>
          </cell>
          <cell r="AF204" t="str">
            <v/>
          </cell>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t="str">
            <v/>
          </cell>
          <cell r="AE205" t="str">
            <v/>
          </cell>
          <cell r="AF205" t="str">
            <v/>
          </cell>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y Hadi Saputra" refreshedDate="43296.321627314814" createdVersion="4" refreshedVersion="6" minRefreshableVersion="3" recordCount="200">
  <cacheSource type="worksheet">
    <worksheetSource ref="A1:U1048576" sheet="Raw Event BD ( ZMC8011R )"/>
  </cacheSource>
  <cacheFields count="21">
    <cacheField name="Notification" numFmtId="1">
      <sharedItems containsString="0" containsBlank="1" containsNumber="1" containsInteger="1" minValue="810001788763" maxValue="840000872321"/>
    </cacheField>
    <cacheField name="MO Number" numFmtId="1">
      <sharedItems containsString="0" containsBlank="1" containsNumber="1" containsInteger="1" minValue="110002893206" maxValue="150000290474"/>
    </cacheField>
    <cacheField name="Model" numFmtId="1">
      <sharedItems containsBlank="1"/>
    </cacheField>
    <cacheField name="Group" numFmtId="0">
      <sharedItems containsBlank="1"/>
    </cacheField>
    <cacheField name="Equipment" numFmtId="0">
      <sharedItems containsBlank="1" count="101">
        <s v="HDCT73097"/>
        <s v="VRBG22011"/>
        <s v="BDKM83228"/>
        <s v="EXKM40184"/>
        <s v="BDKM83229"/>
        <s v="HDCT73018"/>
        <s v="HDCT73099"/>
        <s v="HDCT73056"/>
        <s v="HDCT73026"/>
        <s v="HDCT73053"/>
        <s v="HDCT73054"/>
        <s v="EXCT61030"/>
        <s v="HDCT73098"/>
        <s v="HDCT73027"/>
        <s v="HWKM46020"/>
        <s v="HDCT73057"/>
        <s v="HDCT73100"/>
        <s v="HDCT73055"/>
        <s v="HDCT73093"/>
        <s v="HDCT73014"/>
        <s v="EXCT61029"/>
        <s v="HDCT73092"/>
        <s v="HDCT73090"/>
        <s v="BDKM15169"/>
        <m/>
        <s v="EXKM40116" u="1"/>
        <s v="BDKM15069" u="1"/>
        <s v="EXKM12055" u="1"/>
        <s v="BDKM37109" u="1"/>
        <s v="EXKM20123" u="1"/>
        <s v="HDCT73005" u="1"/>
        <s v="HDKM46088" u="1"/>
        <s v="HDCT73011" u="1"/>
        <s v="HDCT73008" u="1"/>
        <s v="EXKM20154" u="1"/>
        <s v="EXKM20204" u="1"/>
        <s v="HDKM46053" u="1"/>
        <s v="HWKM46012" u="1"/>
        <s v="DACT74029" u="1"/>
        <s v="DTVV44125" u="1"/>
        <s v="HDCT73020" u="1"/>
        <s v="DACT74007" u="1"/>
        <s v="HDKM46081" u="1"/>
        <s v="DTVV44153" u="1"/>
        <s v="HDCT73017" u="1"/>
        <s v="BDKM37011" u="1"/>
        <s v="EXKM12051" u="1"/>
        <s v="GDKM82096" u="1"/>
        <s v="HDCT73095" u="1"/>
        <s v="VRSK51016" u="1"/>
        <s v="GDKM82027" u="1"/>
        <s v="BDKM83230" u="1"/>
        <s v="BDKM15171" u="1"/>
        <s v="EXKM40121" u="1"/>
        <s v="HDCT73004" u="1"/>
        <s v="HDKM46087" u="1"/>
        <s v="HDCT73010" u="1"/>
        <s v="EXDS50046" u="1"/>
        <s v="HDCT73007" u="1"/>
        <s v="BDKM37023" u="1"/>
        <s v="HDCT73013" u="1"/>
        <s v="DACT74031" u="1"/>
        <s v="BDKM83189" u="1"/>
        <s v="DTVV44124" u="1"/>
        <s v="HDCT73091" u="1"/>
        <s v="WDKM60017" u="1"/>
        <s v="DACT74006" u="1"/>
        <s v="HDKM46049" u="1"/>
        <s v="HDCT73016" u="1"/>
        <s v="DACT74012" u="1"/>
        <s v="GDKM82095" u="1"/>
        <s v="EXKM12069" u="1"/>
        <s v="HDCT73094" u="1"/>
        <s v="BDKM37057" u="1"/>
        <s v="EXCT61032" u="1"/>
        <s v="EXKM40186" u="1"/>
        <s v="DACT74015" u="1"/>
        <s v="BDKM15170" u="1"/>
        <s v="HDCT73003" u="1"/>
        <s v="DTVV44136" u="1"/>
        <s v="GDKM82060" u="1"/>
        <s v="WTVV12009" u="1"/>
        <s v="BDKM83232" u="1"/>
        <s v="HDCT73006" u="1"/>
        <s v="BDKM15054" u="1"/>
        <s v="HDCT73012" u="1"/>
        <s v="BDKM83213" u="1"/>
        <s v="MPMF29012" u="1"/>
        <s v="HDCT73015" u="1"/>
        <s v="EXKM20205" u="1"/>
        <s v="HDKM46054" u="1"/>
        <s v="EXKM12068" u="1"/>
        <s v="BDKM37078" u="1"/>
        <s v="HDKM46082" u="1"/>
        <s v="EXCT61031" u="1"/>
        <s v="EXDS50035" u="1"/>
        <s v="EXKM20136" u="1"/>
        <s v="EXKM20211" u="1"/>
        <s v="EXKM40185" u="1"/>
        <s v="HDCT73096" u="1"/>
        <s v="HDCT73002" u="1"/>
      </sharedItems>
    </cacheField>
    <cacheField name="Breakdown Date" numFmtId="0">
      <sharedItems containsBlank="1"/>
    </cacheField>
    <cacheField name="Breakdown Time" numFmtId="0">
      <sharedItems containsNonDate="0" containsDate="1" containsString="0" containsBlank="1" minDate="1899-12-30T01:00:00" maxDate="1899-12-30T23:31:00"/>
    </cacheField>
    <cacheField name="Breakdown Category" numFmtId="0">
      <sharedItems containsBlank="1"/>
    </cacheField>
    <cacheField name="Breakdown Description" numFmtId="0">
      <sharedItems containsBlank="1" count="422">
        <s v="PS 1000/1000 HOURS HDCT73097"/>
        <s v="AC Panas"/>
        <s v="PS 250/1250 HOURS BDKM83228"/>
        <s v="ENGINE LOW POWER"/>
        <s v="PS 250/1250 HOURS BDKM83229"/>
        <s v="PS 2000/32000 HDCT73018"/>
        <s v="PS 1000/1000 HOURS HDCT73099"/>
        <s v="PS 500/500 HOURS HDCT73056"/>
        <s v="RADIO MALFUNCTION"/>
        <s v="REAR SUSPENSI RH NOISE"/>
        <s v="WATER COOLANT LOW, ERROR IN WATER FLOW"/>
        <s v="PS 1000/1000 HOURS HDCT73098"/>
        <s v="PTT WILL LOOSE"/>
        <s v="PTT ABNORMAL"/>
        <s v="WATER SPRAYER ABNORMAL"/>
        <s v="PS 250/13250 HOURS HDCT73053"/>
        <s v="SAFETY BELT MALFUNCTION, CABIN LAMP OFF"/>
        <s v="ROCK EJECTOR LOOSE"/>
        <s v="SUSPENSION LOW PRESSURE"/>
        <s v="ENGINE NOISE"/>
        <s v="AIR HOSE COMPRESSOR LEAKS"/>
        <s v="PS 1000/1000 HOURS EXCT61029"/>
        <s v="TERMINAL GREASE LOOSE"/>
        <s v="PS 1000/1000 HOURS HDCT73100"/>
        <s v="PS 1000/13000 HOURS HDCT73055"/>
        <s v="SPEED TRANSMISSION CAN'T SWITCH"/>
        <s v="FRONT SUSPENSION LH HARD"/>
        <s v="FRONT BRAKE CAN'T ENGAGED"/>
        <s v="PS 500/1500 HOURS  EXCT61030"/>
        <s v="PS 500/1500 HOURS  HDCT73093"/>
        <s v="PS 1000/1000 HOURS EXKM40184"/>
        <s v="LOW PRESSURE TYRE, HARD SUSPENSION"/>
        <s v="PS 500/1500 HOURS HDCT73092"/>
        <s v="PS 500/1500 HOURS  HDCT73090"/>
        <s v="BODY DUMP SHAKKY"/>
        <s v="PS 500/1500 HOURS BDKM15169"/>
        <s v="FRONT SUSPENSION LH LOW PRESSURE"/>
        <s v="BOLT FRONT PAD VESSEL RH BROKEN"/>
        <m/>
        <s v="Low power engine" u="1"/>
        <s v="WARNING TRANSMISSION ERROR" u="1"/>
        <s v="PS 750/28750 hours HDCT73002 (6 HRS)" u="1"/>
        <s v="PS 1750/21750 hours DACT74006 (8 HRS)" u="1"/>
        <s v="Tire #5 leaks" u="1"/>
        <s v="PRESSURE BRAKE BROKEN"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Oil transmisi leak" u="1"/>
        <s v="SUSPENSION RH RR DROP" u="1"/>
        <s v="PS 750/750 HOURS GDKM82096" u="1"/>
        <s v="PS 1750/33750 hours HDCT73011 (18 HRS)" u="1"/>
        <s v="Adjust Track LH" u="1"/>
        <s v="Tire no #4 leak" u="1"/>
        <s v="PS 750/750 HOURS HDCT3094" u="1"/>
        <s v="PS 500/500 HOURS EXCT61032" u="1"/>
        <s v="Oring  tire pos #5 loose,suspensi drop" u="1"/>
        <s v="Lampu Kerja Mati" u="1"/>
        <s v="Work lamp LH off" u="1"/>
        <s v="Hose hydraulic leaks" u="1"/>
        <s v="Oil hyd leaks &amp; operator seat abnormal" u="1"/>
        <s v="AIR PRESSURE DROP" u="1"/>
        <s v="Schedule preservice inspection unit" u="1"/>
        <s v="Schedule welding tooth cyrcle crack" u="1"/>
        <s v="PS 750/16750 hours HDCT73015 (6 HRS)" u="1"/>
        <s v="Handle PPC LH leaks" u="1"/>
        <s v="PS 500/500 HOURS BDKM15170" u="1"/>
        <s v="DUMP BODY  SHAKY, OIL TM LOW LEVEL" u="1"/>
        <s v="Cyl blade LH malfungsion" u="1"/>
        <s v="OIL TRANSMISSION LOW LEVEL" u="1"/>
        <s v="PS 500/500 HOURS EXKM40186" u="1"/>
        <s v="SEAL PLUG CONTROL VALVE LEAKS" u="1"/>
        <s v="Parking brake problem &amp; low power" u="1"/>
        <s v="Daily check, found water pump leaks" u="1"/>
        <s v="PS 500/34500 hours BDKM15054 (18 HRS)" u="1"/>
        <s v="Track link RH slack,guard roller loose" u="1"/>
        <s v="Track RH/LH loose" u="1"/>
        <s v="Service brake abnormal" u="1"/>
        <s v="HYDRAULIC OIL PRESSURE FLASH ON" u="1"/>
        <s v="PS 500/8500 hours EXKM40116 (6 HRS)" u="1"/>
        <s v="ENGINE CAN'T START" u="1"/>
        <s v="PS 750/750 HOURS HDCT73095" u="1"/>
        <s v="Suspensi RH ada crack, rembesan oli di e" u="1"/>
        <s v="Damper seat operator problem" u="1"/>
        <s v="PS 1750/3750 hours DTVV44136 (4 HRS)" u="1"/>
        <s v="Penambahan Griss Outo Lube,  Melepas Hou" u="1"/>
        <s v="HOSE AIR SYSTEM LEAKS" u="1"/>
        <s v="Adjust suspensi rear RH&amp;LH" u="1"/>
        <s v="Daily check, found AC hot (just blower)" u="1"/>
        <s v="Inspect details engine oil cooler leaks" u="1"/>
        <s v="Schedule replace front spring #3 broken" u="1"/>
        <s v="Hose hyd leak" u="1"/>
        <s v="PS 750/750 HOURS" u="1"/>
        <s v="Circle can't turn" u="1"/>
        <s v="Speed up abnormal" u="1"/>
        <s v="Lampu kerja mati semua" u="1"/>
        <s v="Operator seat abnormal" u="1"/>
        <s v="Vessel abnormal &quot;cant down&quot;" u="1"/>
        <s v="PS 500/34500 hours GDKM82027 (24 HRS)" u="1"/>
        <s v="OIL ENGINE LEAKS" u="1"/>
        <s v="Suspensi front LH leak" u="1"/>
        <s v="HORN ERROR" u="1"/>
        <s v="Air Pressure Low" u="1"/>
        <s v="Oli transmission leaks" u="1"/>
        <s v="Piping oil cooler brake leak" u="1"/>
        <s v="Air compressor leak,coolant low" u="1"/>
        <s v="Daily check, found track adjuster leaks" u="1"/>
        <s v="AC abnormal temperature &amp; fuel gauge problem" u="1"/>
        <s v="Tire #9 leaks" u="1"/>
        <s v="Radiator overheat" u="1"/>
        <s v="SCHEDULE GREASING" u="1"/>
        <s v="SCHEDULE REPAIR FIRE SUPRESSION SYSTEM" u="1"/>
        <s v="Daily inspect, front suspension LH drop" u="1"/>
        <s v="Daily check, found AC abnormal temperature" u="1"/>
        <s v="Oil engine leak" u="1"/>
        <s v="SCHEDULE INSPECTION" u="1"/>
        <s v="Hose brake cooling leak" u="1"/>
        <s v="PS 500/9500 HOURS HDCT73027" u="1"/>
        <s v="Repair radiator,gear cycle worn out" u="1"/>
        <s v="PS 1750/31750 hours BDKM15069 (8 HRS)" u="1"/>
        <s v="PS 2000/38000 hours HWKM46012 (14 HRS)" u="1"/>
        <s v="Error 11" u="1"/>
        <s v="V-belt AC putus" u="1"/>
        <s v="STEERING ABNORMAL" u="1"/>
        <s v="PS 1000/1000 HOURS EXKM20205" u="1"/>
        <s v="Vessel problem (cant late down)" u="1"/>
        <s v="Daily check, switch parking brake damage" u="1"/>
        <s v="Track RH loose" u="1"/>
        <s v="PS 250/250 HOURS EXCT61031" u="1"/>
        <s v="PS 1000/1000 HOURS HDCT73093" u="1"/>
        <s v="SPION RH LOOSE, ROTARY LAMP LOOSE" u="1"/>
        <s v="Air presure drop, seat belt problem" u="1"/>
        <s v="PS 1500/3500 hours BDKM83213 (6 HRS)" u="1"/>
        <s v="REAR SUSPENSION RH &amp; LH LOW PRESSURE" u="1"/>
        <s v="Tire no.4 leak" u="1"/>
        <s v="Reverse lamp off" u="1"/>
        <s v="PS 750/750 HOURS EXKM20205" u="1"/>
        <s v="Pre service inspection unit" u="1"/>
        <s v="PS 1000/21000 HOURS HDCT73014" u="1"/>
        <s v="Schedule replace tyre #6 leaks" u="1"/>
        <s v="OIL HYD LEAKS" u="1"/>
        <s v="Panel Coolant Flow On" u="1"/>
        <s v="Cylinder steering LH loose" u="1"/>
        <s v="Dump problem" u="1"/>
        <s v="PS 500/500 HOURS" u="1"/>
        <s v="Handle PPC LH leak" u="1"/>
        <s v="PS 1000/1000 HOURS EXKM40185" u="1"/>
        <s v="Inspection:Replace Replace ECM Engine" u="1"/>
        <s v="Error transmission" u="1"/>
        <s v="REAR SUSPENSION LH LEAKS" u="1"/>
        <s v="PS 250/250 HOURS EXCT61032" u="1"/>
        <s v="Troubleshooting engine low power" u="1"/>
        <s v="Spartbord RH loose + lamp tire off" u="1"/>
        <s v="OIL HYD REGULATOR CONTROL VALVE LEAKS" u="1"/>
        <s v="Radiator leak" u="1"/>
        <s v="ANTENA RADIO LOOSE" u="1"/>
        <s v="Bolt bang 2 pc loose" u="1"/>
        <s v="Hose hyd in dump RH leak" u="1"/>
        <s v="PS 1000/1000 HOURS HDCT73096" u="1"/>
        <s v="Recondition harness charging system" u="1"/>
        <s v="PS 1000/7000 hours EXKM20136 (6 HRS)" u="1"/>
        <s v="PS 1250/7250 hours VRSK51016 (6 HRS)" u="1"/>
        <s v="PS 1250/9250 hours EXKM40116 (6 HRS)" u="1"/>
        <s v="Tire no 3 leak" u="1"/>
        <s v="PS 250/1250 HDCT73092" u="1"/>
        <s v="Suspensi rear LH drop" u="1"/>
        <s v="Hose line transmisi leak" u="1"/>
        <s v="PS 750/750 HOURS BDKM83228" u="1"/>
        <s v="Schedule inspection brake system" u="1"/>
        <s v="PS 1250/27250 hours HDCT73003 (7 HRS)" u="1"/>
        <s v="PS 250/1250 HOURS" u="1"/>
        <s v="Hose steering leak" u="1"/>
        <s v="Pin brake pressure Problem" u="1"/>
        <s v="Fire supression low, jok problem" u="1"/>
        <s v="Daily check, found AC lines leaking" u="1"/>
        <s v="PS 1250/17250 hours HDCT73016 (9 HRS)" u="1"/>
        <s v="Cant start" u="1"/>
        <s v="Can't Start" u="1"/>
        <s v="BOLT WORK LAMP LOOSE" u="1"/>
        <s v="Panel engine ON, radio OFF" u="1"/>
        <s v="PS 500/500 HOURS EXCT61029" u="1"/>
        <s v="Oil transmisi habis &quot; ada rembesan&quot;" u="1"/>
        <s v="PS 2000/6000 hours EXKM20136 (18 HRS)" u="1"/>
        <s v="Hose fuel leak" u="1"/>
        <s v="Guard T/M loose" u="1"/>
        <s v="PS 250/1250 HDCT73094" u="1"/>
        <s v="Signt lamp LH problem" u="1"/>
        <s v="Error transmisi, AC problem" u="1"/>
        <s v="Scheduled welding trackling RH crack" u="1"/>
        <s v="PS 1500/21500 hours BDKM37078 (6 HRS)" u="1"/>
        <s v="PS 1500/23500 hours HDCT73008 (6 HRS)" u="1"/>
        <s v="Daily check finding AC off" u="1"/>
        <s v="PS 750/750 HOURS BDKM83229" u="1"/>
        <s v="PS 1000/1000 HOURS BDKM37109" u="1"/>
        <s v="PS 1500/17500 hours HDCT73015 (8HRS)" u="1"/>
        <s v="Schedule pre service inspection unit" u="1"/>
        <s v="Schedule Pre-Service Inspection Unit" u="1"/>
        <s v="Follow up SOS C transmission B17A161215" u="1"/>
        <s v="PS 500/500 HOURS HDCT73097" u="1"/>
        <s v="Schedule pre service inspection" u="1"/>
        <s v="Electrical error, error code display on screen" u="1"/>
        <s v="Parking brake Langket" u="1"/>
        <s v="Hose motor fan hyd leak" u="1"/>
        <s v="Dump body abnormal (can't down)" u="1"/>
        <s v="Daily check finding air pressure drop" u="1"/>
        <s v="PS 1250/31250 hours HDKM46054 (36 HRS)" u="1"/>
        <s v="Power window unable to adjust, operator seat abnormal" u="1"/>
        <s v="Parking brake losse" u="1"/>
        <s v="Suspensi front RH leak" u="1"/>
        <s v="Power window RH malfunsion" u="1"/>
        <s v="PS 1000/1000 HOURS BDKM15169" u="1"/>
        <s v="PS 500/18500 hours BDKM37057 (9 HRS)" u="1"/>
        <s v="Cyl blade loose" u="1"/>
        <s v="Engine Shut Down" u="1"/>
        <s v="DUMP BODY SLAMMING" u="1"/>
        <s v="Dump Dody Slamming" u="1"/>
        <s v="Hyd pump broken &amp; propeler shaf broken" u="1"/>
        <s v="Can't dumping" u="1"/>
        <s v="PS 250/1250 HOURS EXCT61030" u="1"/>
        <s v="Power Window NF, Valve brake leak" u="1"/>
        <s v="Lock pin rod cyl steering LH loose" u="1"/>
        <s v="PS 1250/15250 hours BDKM83189 (6 HRS)" u="1"/>
        <s v="PS 1500/33500 hours HDKM46049 (6 HRS)" u="1"/>
        <s v="PS 1750/23750 hours EXKM12069 (6 HRS)" u="1"/>
        <s v="Daily check greasing unit &amp; check tire" u="1"/>
        <s v="Daily check, bearing fan pulley damage" u="1"/>
        <s v="OIL ENGINE LOW LEVEL, AC SYSTEM ABNORMAL" u="1"/>
        <s v="RPM ABNORMAL" u="1"/>
        <s v="AC MULFUNCTION" u="1"/>
        <s v="Brake abnormal" u="1"/>
        <s v="Error transmisi" u="1"/>
        <s v="Oli transmisi leak" u="1"/>
        <s v="PS 500/500 HOURS HDCT73100" u="1"/>
        <s v="Front suspension RH low pressure" u="1"/>
        <s v="PS 750/2750 hours BDKM83213 (6 HRS)" u="1"/>
        <s v="Handraill LH loose" u="1"/>
        <s v="PS 250/250 HOURS GDKM82096" u="1"/>
        <s v="Low power" u="1"/>
        <s v="WARNING HORN ERROR" u="1"/>
        <s v="WORK LAMP REAR OFF" u="1"/>
        <s v="PS 750/32750 HOURS HDCT73006" u="1"/>
        <s v="Can’t swing, engine suddenly OFF" u="1"/>
        <s v="PS 2000/32000 hours BDKM15069 (9 HRS)" u="1"/>
        <s v="Overheat radiator" u="1"/>
        <s v="PS 1000/1000 HOURS" u="1"/>
        <s v="PIN SUSPENSION RH &amp; LH LOOSE" u="1"/>
        <s v="Schedule replace sensor HEUI" u="1"/>
        <s v="Panel temperature oil T/M flash ON" u="1"/>
        <s v="Foot break malfungsion, suspensi hard" u="1"/>
        <s v="Overheat radiator,control lvr gas jamed" u="1"/>
        <s v="Daily check, adapter tooth bucket worn out" u="1"/>
        <s v="Adjust Suspensi" u="1"/>
        <s v="PS 250/250 HOURS BDKM83232" u="1"/>
        <s v="Hose travel motor RH/LH leak" u="1"/>
        <s v="Schedule PCR main pump low pressure" u="1"/>
        <s v="Horn abnormal &amp; retarder mulfungtion" u="1"/>
        <s v="PS 1250/21250 hours DACT74007 (4 HRS)" u="1"/>
        <s v="Schedule reseal track adjuster LH slack" u="1"/>
        <s v="AC hot" u="1"/>
        <s v="Cabin lamp off" u="1"/>
        <s v="Hose steering RH leak" u="1"/>
        <s v="HOSE TRANSMISSION LEAKS" u="1"/>
        <s v="Pressure brake abnormal" u="1"/>
        <s v="AC off,final drive LH leak" u="1"/>
        <s v="PS 1000/1000 HOURS EXKM20204" u="1"/>
        <s v="Found leaks at hydraulic system" u="1"/>
        <s v="WORK LAMP OFF" u="1"/>
        <s v="Oil under guard Leak" u="1"/>
        <s v="PS 750/28750 hours HDCT73004 (8 HRS)" u="1"/>
        <s v="Brake pressure problem" u="1"/>
        <s v="Front suspension LH leaks" u="1"/>
        <s v="Bocor House Dekat Tanki Transmisi" u="1"/>
        <s v="Schedule follow up SOS wheel bearing" u="1"/>
        <s v="Daily inspect, harness starting damage" u="1"/>
        <s v="pin bucket lepas" u="1"/>
        <s v="Error 03 Engine System" u="1"/>
        <s v="TRACK SHOE LOW TENSION" u="1"/>
        <s v="Dump problem (cant down)" u="1"/>
        <s v="Hose lift cyl blade LH leak" u="1"/>
        <s v="PS 2000/8000 hours EXKM40121 (9 HRS)" u="1"/>
        <s v="FIRE SUPPRESSION LOW" u="1"/>
        <s v="OIL ENGINE LOW LEVEL" u="1"/>
        <s v="Error 03 brake system" u="1"/>
        <s v="Pre-Service Inspection" u="1"/>
        <s v="PS 2000/30000 hours HDCT73007 (24 HRS)" u="1"/>
        <s v="PS 2000/30000 hours HDCT73010 (24 HRS)" u="1"/>
        <s v="Track LH slack" u="1"/>
        <s v="Vessel menghempas" u="1"/>
        <s v="Engine suddenly shutdown" u="1"/>
        <s v="Front suspension RH leak" u="1"/>
        <s v="Temperature Oli Brake Naik" u="1"/>
        <s v="Air Pressure Drop - Adjust Retarder" u="1"/>
        <s v="PS 500/28500 hours HDCT73017 (6 HRS)" u="1"/>
        <s v="PS 250/250 HOURS" u="1"/>
        <s v="Work lamp front RH off" u="1"/>
        <s v="PS 250/250 HOURS HVRBG22011" u="1"/>
        <s v="PS 1000/1000 HOURS HDCT73095" u="1"/>
        <s v="Sterring hard" u="1"/>
        <s v="Lamp back RH loose" u="1"/>
        <s v="WORKING LAMP HAS OFF" u="1"/>
        <s v="AC abnormal temperature" u="1"/>
        <s v="Switch lampu kerja not function" u="1"/>
        <s v="AC off" u="1"/>
        <s v="Cyd Blade lepas" u="1"/>
        <s v="Front suspension RH drop" u="1"/>
        <s v="Front suspensiom RH leaks" u="1"/>
        <s v="Error 04 (EDK55L8) transmisi" u="1"/>
        <s v="Replace toot bucket worn out" u="1"/>
        <s v="Parking brake hard to release" u="1"/>
        <s v="Schedule replace radiator due to leak" u="1"/>
        <s v="Can’t dump" u="1"/>
        <s v="Hose PPC RH leak" u="1"/>
        <s v="Oil hydraulic leak" u="1"/>
        <s v="Suspensi front RH LH drop" u="1"/>
        <s v="House Transmisi bocor" u="1"/>
        <s v="REAR SUSPENSION RH HARD" u="1"/>
        <s v="Daily check, track RH loose" u="1"/>
        <s v="Oil steering, oil engine leak" u="1"/>
        <s v="Schedule reseal track adjuster LH" u="1"/>
        <s v="SCHEDULE INSPECT ELECTRICAL SYSTEM" u="1"/>
        <s v="Oil hyd leak" u="1"/>
        <s v="RHS WORKING LAMP OFF" u="1"/>
        <s v="OIL TRANSMISSION LEAKS" u="1"/>
        <s v="PS 250/1250 HOURS HDCT73093" u="1"/>
        <s v="PS 250/13250 HOURS HDCT73057" u="1"/>
        <s v="PS 1250/17250 hours HDCT73020 (6 HRS)" u="1"/>
        <s v="PS 1000/39000 hours HDKM46088 (24 HRS)" u="1"/>
        <s v="Cannot running" u="1"/>
        <s v="Tire no 5 leak" u="1"/>
        <s v="Hose brake pump leak" u="1"/>
        <s v="PS 1250/27250 hours BDKM37023 (8 HRS)" u="1"/>
        <s v="PS 1500/11500 hours EXKM20123 (8 HRS)" u="1"/>
        <s v="Nomor Lambung Mau Lepas" u="1"/>
        <s v="Schedule replace PPC LH" u="1"/>
        <s v="Fast fuel leak" u="1"/>
        <s v="Suspensi front RH drop" u="1"/>
        <s v="Pin boom shank ripper loose" u="1"/>
        <s v="Inspection finding pipe arm leak" u="1"/>
        <s v="Suspensi RH Drop, Brake abnormal" u="1"/>
        <s v="Oil Motor Cyrcle leak, Oil TM low" u="1"/>
        <s v="Can't running" u="1"/>
        <s v="Suspensi rear LH/RH drop" u="1"/>
        <s v="Daily check, found cutting edge worn out" u="1"/>
        <s v="Error 03" u="1"/>
        <s v="Vessel slamming" u="1"/>
        <s v="Hose hydraulic pump leaks" u="1"/>
        <s v="Pin center radiator loose" u="1"/>
        <s v="PS 500/20500 hours BDKM37078 (12 HRS)" u="1"/>
        <s v="PS 500/24500 hours EXKM12069 (12 HRS)" u="1"/>
        <s v="PS 500/30500 hours HDCT73005 (12 HRS)" u="1"/>
        <s v="PS 500/30500 hours HDCT73007 (12 HRS)" u="1"/>
        <s v="PS 500/34500 hours HDCT73011 (12 HRS)" u="1"/>
        <s v="Dump body abnormal" u="1"/>
        <s v="Parking brake jammed" u="1"/>
        <s v="Service brake, retarder malfungsion" u="1"/>
        <s v="Brake jammed" u="1"/>
        <s v="Retarder abnormal" u="1"/>
        <s v="Retarder brake abnormal" u="1"/>
        <s v="Bolt turnion broken 3 pc" u="1"/>
        <s v="Schedule follow up SOS Engine" u="1"/>
        <s v="PS 750/8750 hours EXKM40121 (12 HRS)" u="1"/>
        <s v="Filter T/M leak, lift cyl blade LH crack" u="1"/>
        <s v="Oil engine low" u="1"/>
        <s v="Switch lampu NF" u="1"/>
        <s v="POWER WINDOW LH MALFUNCTION" u="1"/>
        <s v="Guard engine RH loose &amp; oil T/M low" u="1"/>
        <s v="Hose return from hydraulic tank leaks" u="1"/>
        <s v="AC SYSTEM HOT" u="1"/>
        <s v="WARNING STEERING ERROR" u="1"/>
        <s v="Ac hot, overheat radiator" u="1"/>
        <s v="PANEL BATTERY FLASHING ON" u="1"/>
        <s v="Daily check, found panel monitor blank" u="1"/>
        <s v="FIRE SUPRESSION LEAKS" u="1"/>
        <s v="Hose cyl bucket LH leak" u="1"/>
        <s v="Daily check, found fuel filter blocked" u="1"/>
        <s v="Tire #3 leaks" u="1"/>
        <s v="Leaking fuel filter" u="1"/>
        <s v="REAR SUSPENSION RH LEAKS" u="1"/>
        <s v="Protection valve can't close" u="1"/>
        <s v="PS 750/26750 hours HDCT73013 (8 HRS)" u="1"/>
        <s v="PS 1250/37250 hours HDKM46082 (6 HRS)" u="1"/>
        <s v="PS 1750/29750 hours HDCT73012 (6 HRS)" u="1"/>
        <s v="Pre service inspection" u="1"/>
        <s v="PS 250/1250 HOURS GDKM82095" u="1"/>
        <s v="PS 2000/26000 hours EXKM12068 (12 HRS)" u="1"/>
        <s v="PS 750/750" u="1"/>
        <s v="Engine Shutdown" u="1"/>
        <s v="TRANSMISSION OIL LEAKS" u="1"/>
        <s v="Schedule welding pin link H loose" u="1"/>
        <s v="Daily check, found overheat radiator" u="1"/>
        <s v="Daily check, found damper seat damage" u="1"/>
        <s v="Daily check, found track link RH loose" u="1"/>
        <s v="PS 2000/28000 hours HDCT73017 (18 HRS)" u="1"/>
        <s v="PS 2000/34000 hours GDKM82027 (18 HRS)" u="1"/>
        <s v="PS 2000/36000 hours BDKM37011 (18 HRS)" u="1"/>
        <s v="Coolant Low" u="1"/>
        <s v="Track LH loose" u="1"/>
        <s v="Hose hyd ripper leak" u="1"/>
        <s v="Track link LH broken" u="1"/>
        <s v="Leaking oil transmission" u="1"/>
        <s v="PS 750/750 HOURS BDKM15171" u="1"/>
        <s v="Vessel abnormal &quot;cant dump&quot;" u="1"/>
        <s v="Daily check finding air cleaner bloked" u="1"/>
        <s v="Steering hard" u="1"/>
        <s v="AIR DRYER LEAKS" u="1"/>
        <s v="Oil leaking to cabin" u="1"/>
        <s v="Brake hard to release" u="1"/>
        <s v="Front suspension LH leaks &amp; oil hyd low" u="1"/>
        <s v="GREASE TANK LEAKS" u="1"/>
        <s v="Hose radiator leak" u="1"/>
        <s v="PS 250/1250 HOURS BDKM15169" u="1"/>
        <s v="Water Coolant leak" u="1"/>
        <s v="Welding brake autolube" u="1"/>
        <s v="Leaking oil in under cabin" u="1"/>
        <s v="PS 500/500 HOURS HDSCT73098" u="1"/>
        <s v="Suspensi RR LH/RH drop,Adjust mirror RH" u="1"/>
      </sharedItems>
    </cacheField>
    <cacheField name="Breackdown Activity" numFmtId="0">
      <sharedItems containsBlank="1"/>
    </cacheField>
    <cacheField name="Activity Text" numFmtId="0">
      <sharedItems containsBlank="1" count="376" longText="1">
        <s v="PERFORM 1000/1000 HOURS, BACKLOG"/>
        <s v="ADJUST SWITCH THERMOSTAT AC &amp; V-BELT COMPRESSOR"/>
        <s v="PERFORM 250/1250 HOURS, BACKLOG"/>
        <s v="CLEANING AIR CLEANER"/>
        <s v="CONTINUE PROGRESS // PERFORM PS 2000/32000 HOURS, INSTAAL PART BACKLOG, LEVELING ALL SUSPENSION"/>
        <s v="PERFORM 1000/1000 HOURS, BACKLOG."/>
        <s v="PERFORM 500/13500 HOURS, BACKLOG"/>
        <s v="REPAIR RADIO MALFUNCTION BY IT"/>
        <s v="ADJUST REAR SUSPENSION RH"/>
        <s v="CHECK &amp; ADD AIR RADIATOR SYSTEM"/>
        <s v="REPLACE FUEL FILTER, REPAIR HOSE GREASE LINK-I"/>
        <s v="PERFORM 1000/10000 HOURS, BACKLOG"/>
        <s v="REPAIR PTT POSITION"/>
        <s v="REPAIR PTT MALFUNCTION"/>
        <s v="CHECK &amp; REPAIR WATER SPRAYER"/>
        <s v="PERFORM 250/13250 HOURS, BACKLOG."/>
        <s v="REPLACE SAFETY BELT, REPLACE BULB CABIN LAMP &amp; REPAIR ELECTRICAL HARNESS"/>
        <s v="CHECK &amp; REPAIR ROCK EJECTOR POSITION, ADD GREASE AUTOLUBE SYSTEM"/>
        <s v="ADJUST PRESSURE SUSPENSION"/>
        <s v="CHECK &amp; REPLACE FAN BELT ENGINE"/>
        <s v="REPLACE FESTO LINE AIR SYSTEM"/>
        <s v="REPLACE FUEL FILTER"/>
        <s v="CHECK &amp; REPAIR WATER SPRAYER, REPLACE SWITCH TOGGLE"/>
        <s v="REPLACE BOLT BRACKET TERMINAL GREASE"/>
        <s v="PERFORM 1000/13000 HOURS, BACKLOG"/>
        <s v="CENTER SPEED TRANSMISSION"/>
        <s v="ADJUST FRONT SUSPENSION LH"/>
        <s v="CHECK FRONT BRAKE SYSTEM"/>
        <s v="PERFORM 500/1500 HOURS, BACKLOG"/>
        <s v="ADJUST PRESSURE TYRE, ADJUST PRESSURE SUSPENSION"/>
        <s v="CHECK &amp; CLEANING AIR INTAKE, CHECK WIRING SYSTEM"/>
        <s v="REPLACE SPIDER JOINT OUTPUT TORQUE CONVERTER"/>
        <s v="WELDING PIPE SUCTION SPRAYER"/>
        <s v="ADJUST PRESSURE FRONT SUSPENSION LH"/>
        <s v="REPLACE &amp; REPAIR BOLT FRONT PAD VESSEL RH"/>
        <m/>
        <s v="REPLACE WORKING LAMP" u="1"/>
        <s v="Repair Oil  Hyd leaks, Ask add Grease" u="1"/>
        <s v="Cleaning line brake system, relief valve " u="1"/>
        <s v="RE-ORING PLUG CYLINDER HEAD ENGINE" u="1"/>
        <s v="Reposisi pad brake &amp; shoes brake" u="1"/>
        <s v="REPLACE HOSE AC, CLEANING AC &amp; REPLACE FREON" u="1"/>
        <s v="Replace hose air dryer, repair connector air tank &amp; repair seat operator" u="1"/>
        <s v="REPAIR DUMP BODY SLAMMING" u="1"/>
        <s v="Replace pin boom shank ripper" u="1"/>
        <s v="PERFORM 750/32750 HOURS, BACKLOG" u="1"/>
        <s v="PERFORM PS250/250 HOURS, BACKLOG" u="1"/>
        <s v="ADJUSTING FILTER OIL TRANSMISSION" u="1"/>
        <s v="Replace air cleaner &amp; fuel filter " u="1"/>
        <s v="Troubleshooting fuel &amp; electric system, replace diode controller engine" u="1"/>
        <s v="Adjust parking brake, cleaning air cleaner, fuel system &amp; add water coolant " u="1"/>
        <s v="Inspect unit, found fan pulley &amp; support alternator damage, part PR 1001224987 PO 3001143038 on site 20.01.2017, replace fan pulley, perfomance test" u="1"/>
        <s v="Washing, PS 1000/23000 hours &amp; Backlog, Recondition AC system, Replace motor blower ( Done ), Clening evaporator AC &amp; line ac system ( Done ), Continue recondition electrical system AC" u="1"/>
        <s v="REPLACE PIN &amp; ADJUST PRESSURE SUSPENSION RH &amp; LH" u="1"/>
        <s v="CHECK &amp; REPAIR HOSE FILLING TRANSMISSION &amp; ADD OIL TM" u="1"/>
        <s v="Washing unit, perform PS 2000 hours, replace track link RH/LH" u="1"/>
        <s v="Washing unit, perform PS 1250 hours, repair harness front &amp; rear work lamp" u="1"/>
        <s v="REPAIR FILTER HYD" u="1"/>
        <s v="Inspection unit, replace water pump" u="1"/>
        <s v="Moving unit to workshop, washing unit, perform PS 2000 hrs &amp; backlog job, troubleshooting water sprayer, repair harness horn &amp; repair power window " u="1"/>
        <s v="Repair air governor " u="1"/>
        <s v="REPLACE HOSE OIL ENGINE" u="1"/>
        <s v="Pre-Service Inspection, greasing &amp; replace dumper seat operator" u="1"/>
        <s v="Replace tire #5" u="1"/>
        <s v="Washing, check leaking oil T/M selenoid pump EPC valve" u="1"/>
        <s v="ADJUST REAR SUSPENSION RH, REPLACE HOSE INJECTOR GREASE SUSPENSION RH" u="1"/>
        <s v="Continue troubleshooting hyd hoist dump body, parallel wait technician TU ETA on site 21.01.2017 PR 1001226525" u="1"/>
        <s v="Adjust spool control valve hydraulic, remove control valve, cleaning control valve hyd, check electric system, install control valve"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Inspection,Greasing &amp; Re-oring pipe cyl arm" u="1"/>
        <s v="RESEAL &amp; REORING PLUG REGULATOR OIL HYD CONTROL VALVE" u="1"/>
        <s v="Washing unit, PS 1500 hours &amp; backlog job, recondition AC, clutch compressor damage" u="1"/>
        <s v="Moving unit to workshop, washing unit, PS 1750 hours &amp; backlog job, flushing &amp; replace hyd oil" u="1"/>
        <s v="Pengechekan normal" u="1"/>
        <s v="Replace hose line transmisi &amp; add oil transmisi " u="1"/>
        <s v="Replace speed sensor, troubleshoot error ABAC2122 ( check TVC valve main pump No 1 mulfungtion )" u="1"/>
        <s v="CHECK &amp; REPAIR FIRE SUPRESSION SYSTEM" u="1"/>
        <s v="Washing unit, perform PS 500 hours &amp; backlog job" u="1"/>
        <s v="Washing unit, perform PS 750 hours &amp; backlog job" u="1"/>
        <s v="Repair pressure switch retarder, performance test" u="1"/>
        <s v="Pre service inspection unit,check leaking oil in area water pump &amp; greasing " u="1"/>
        <s v="Progres repair &amp; welding track link RH 1 mata, conect track link &amp; adjust track " u="1"/>
        <s v="Replace fast fuel" u="1"/>
        <s v="Replace tyre #5 &amp; #6" u="1"/>
        <s v="Replace hose hyd main pump &amp; add oil hyd" u="1"/>
        <s v="Pre service inspection &amp; greasing " u="1"/>
        <s v="Pre-Service Inspection &amp; Greasing unit" u="1"/>
        <s v="REPAIR WARNING HORN" u="1"/>
        <s v="Repair valve retarder" u="1"/>
        <s v="Replace tyre #9 &amp; #10" u="1"/>
        <s v="Replace hose lift cyl blade LH, add oil hyd " u="1"/>
        <s v="Reseal track adjuster LH, replace holder track adjuster broken" u="1"/>
        <s v="Washing unit, PS 2000/26000 hours &amp; Backlog modifikasi harness &amp; bracket horn" u="1"/>
        <s v="PERFORM PS 750/750 HOURS, BACKLOG, REPLACE TYRE N ORING NEW #POS 1&amp;2 #POS 4, WELDING BRACKET FRONT SUSPENSION" u="1"/>
        <s v="REPLACE HOSE TRANSMISSION" u="1"/>
        <s v="REPAIR FIRE SUPRESSION SYSTEM" u="1"/>
        <s v="Repair switch starting motor " u="1"/>
        <s v="Replace hose travel motor RH/LH" u="1"/>
        <s v="REPLACE BULB WORK LAMP, REPAIR HARNESS ELECTRICAL SYSTEM" u="1"/>
        <s v="Repair core front suspension RH &amp; leveling oil front suspension" u="1"/>
        <s v="Welding handraill LH" u="1"/>
        <s v="Instal,reposisi &amp; adjust track LH " u="1"/>
        <s v="INSPECT ELECTRICAL SYSTEM &amp; REPLACE BATTERY LOW VOLTAGE" u="1"/>
        <s v="Replace valve core front suspension RH, leveling &amp; adjust front suspension RH"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SCHEDULE GREASING" u="1"/>
        <s v="RE-ORING REGULATOR GREASE TANK" u="1"/>
        <s v="Repair valve adjust brake, cleaning lever retarder " u="1"/>
        <s v="PS 1750/31750 hours BDKM15069 (8 HRS),Recharger freon &amp; vacum AC " u="1"/>
        <s v="Trouble shooting brake system, replace relay parking &amp; cleaning air system" u="1"/>
        <s v="PS 250/1250 HOURS, BACKLOG" u="1"/>
        <s v="Cleaning spool control valve hoist" u="1"/>
        <s v="Install track RH, adjust tension track RH" u="1"/>
        <s v="Replace hose PPC LH, re-oring PPC LH &amp; add oil hyd" u="1"/>
        <s v="Replace hose discharge compresor,repair wiring ac &amp; protect hose AC" u="1"/>
        <s v="Moving unit to workshop, washing unit, perform PS 500 hours &amp; backlog job" u="1"/>
        <s v="progress adjust valve, install cover rocker arm, install piping timing, install flexible muffler &amp; completed, flushing &amp; replace" u="1"/>
        <s v="Jumper battery " u="1"/>
        <s v="Replace hose PPC LH leaks, replace oring connection hose PPC LH" u="1"/>
        <s v="Troubleshoot error panel, repair harness work lamp, repair radio, greasing unit" u="1"/>
        <s v="GREASING UNIT" u="1"/>
        <s v="Replace Tyre Pos 5" u="1"/>
        <s v="Cleaning fuel system" u="1"/>
        <s v="Repair valve air pressure ghovernor" u="1"/>
        <s v="Adjusting vessel,  reharness selenoid" u="1"/>
        <s v="Washing unit,PS 2000/28000 hours &amp; backlog, Progres PPM unit, Recondition AC system " u="1"/>
        <s v="Replace termostat AC, modivikasi air condensor &amp; line AC system ( airotipe ), Recharge freon AC" u="1"/>
        <s v="Remove tyre #2, remove front suspension RH, reseal front suspension RH, install front suspension RH, install tyre #2, performance test" u="1"/>
        <s v="PS 750/750 HOURS, BACKLOG" u="1"/>
        <s v="Adjust front suspension RH" u="1"/>
        <s v="PERFORM 750/750 HOURS, BACKLOG" u="1"/>
        <s v="Add oil engine &amp; check leaking " u="1"/>
        <s v="Replace fuel filter, bleeding fuel system, troubleshooting fuel lines" u="1"/>
        <s v="Leveling suspensi RH&amp;LH" u="1"/>
        <s v="PERFORM PS 250/250 HOURS, BACKLOG" u="1"/>
        <s v="PERFORM PS 500/500 HOURS, BACKLOG" u="1"/>
        <s v="PERFORM PS 750/750 HOURS, BACKLOG"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REPLACE SEAL RETARDER BRAKE" u="1"/>
        <s v="ADD &amp; LEVELING OIL ENGINE, RECHARGER FREON" u="1"/>
        <s v="Perform PS 500/500 hours" u="1"/>
        <s v="Replace pin guard radiator RH " u="1"/>
        <s v="REPAIR HARNESS ELECTRICAL BATTERY" u="1"/>
        <s v="Cleaning fuel system, cleaning air system, adjust suspensi LH front &amp; rear " u="1"/>
        <s v="Pre service inspection,replace hose lift cyl blade LH, repair cap lift cyl blade LH " u="1"/>
        <s v="Reseal suspensi RH ( Done ) Continue instal suspensi front RH, adjust suspensi &amp; instal tire no.2 " u="1"/>
        <s v="RE-SEAL PLUG CONTROL VALVE" u="1"/>
        <s v="REPOSISI PIN REAR SUSPENSION LH" u="1"/>
        <s v="Cleaning spool actuator control valve hoist" u="1"/>
        <s v="ADJUST REAR SUSPENSION PRESSURE RIGHT &amp; LEFT" u="1"/>
        <s v="REPAIR AND ADJUST SENSOR BODY DUMP POSITIONER, ADD OIL TRANSMISSON" u="1"/>
        <s v="Adjust main relief valve " u="1"/>
        <s v="Adjust dump pontensio,repair pin vessel " u="1"/>
        <s v="ADD GREASE AUTOLUBE SYSTEM, REPLACE PIN REAPER" u="1"/>
        <s v="Replace valve core LH, adjust supensi front LH " u="1"/>
        <s v="Repair harness battery, reharness charger system" u="1"/>
        <s v="Repair welding spartbord RH, repair harness tire lamp &amp; repair work lamp RH" u="1"/>
        <s v="REORING HOSE AIR COMPRESSOR" u="1"/>
        <s v="REPLACE BULB WORK LAMP REAR" u="1"/>
        <s v="Penambahan Griss Outo Lube,  Melepas House Grease Di ARM, Mengencangkan baut House Gris Hidrolik" u="1"/>
        <s v="Inspect details leaking at engine area, greasing &amp; levelling oil all compartment, remove step ladder LH" u="1"/>
        <s v="welding bracket hoist cylinder LH RH, add spacer rod cylinder steering LH, install hose brake cooling, adjust front &amp; rear suspe" u="1"/>
        <s v="Repair Air Pressure System" u="1"/>
        <s v="Repair harnes battery relay" u="1"/>
        <s v="Repair harnes power window " u="1"/>
        <s v="Repair harness controller engine" u="1"/>
        <s v="Repair wiring harness monitor AC" u="1"/>
        <s v="Repair pin track link LH (Welding pin track link LH) " u="1"/>
        <s v="Washing unit,perform PS 500 hours, replace valve drain engine oil, repair guard idler RH/LH &amp; others backlog job" u="1"/>
        <s v="ADD OIL ENGINE" u="1"/>
        <s v="REPAIR ANTENA RADIO" u="1"/>
        <s v="Repair selenoid raise" u="1"/>
        <s v="Repair suspension operator seat" u="1"/>
        <s v="Repair harness electric reverse lamp" u="1"/>
        <s v="REPLACE N ADJUST BOLT WORK LAMP" u="1"/>
        <s v="Repair Creaks of Right Suspension n Oil Pan" u="1"/>
        <s v="Replace oring tire pos #5,adjust suspensi  " u="1"/>
        <s v="Washing unit, perform PS 1750 hours, replace LED front work lamp" u="1"/>
        <s v="Remove (welding) 3x circle gear damage, welding circle gear, continue adjust circle grear &amp; add oil chirc " u="1"/>
        <s v="Washing unit, PS 1000/25000 hours &amp; Backlog Flashing fuel tank, instal foot steep RH, replace cutting edge, end bit ,greasing &amp; washing " u="1"/>
        <s v="Troubleshooting check pressure main pump (done), Hoist pump PR 1001218185 from Gambut was on site 11.01.2017, waiting full supply RNI, ETA on site 13.01.2017 ( Done ) Continue instal hyd pump,add oil hyd &amp; test perform" u="1"/>
        <s v="REPLACE BATTERY" u="1"/>
        <s v="REPAIR HARNESS ELECTRICAL SYSTEM" u="1"/>
        <s v="Troubleshoting electric system error code" u="1"/>
        <s v="Remove hose hydraulic, fabricate hose to Parker, install hose return hydraulic, add hydraulic oil" u="1"/>
        <s v="ADD OIL TRANSMISSION" u="1"/>
        <s v="REPAIR HARNESS LOTTO BOX" u="1"/>
        <s v="Cleaning control valve hoist" u="1"/>
        <s v="Replace radiator &amp; add water coolant" u="1"/>
        <s v="Pre service inspection &amp; welding piping cyl ripper" u="1"/>
        <s v="Retorque bolt suspensi, adjust suspensi &amp; install tire  " u="1"/>
        <s v="Follow up SOS engine, add oil engine ( finding oil contaminasi fuel,prepare raise order supply pump ) " u="1"/>
        <s v="Repair Engine Shutdown" u="1"/>
        <s v="Replace front spring #3" u="1"/>
        <s v="Replace fuel filter &amp; cleaning fuel lines" u="1"/>
        <s v="Washing unit, perform PS 1500 hours, install bolt mounting dashboard, replace oring hose transmission filter, replace sensor pay load" u="1"/>
        <s v="ADJUST TRACK SHOE" u="1"/>
        <s v="RESEAL REGULATOR VALVE" u="1"/>
        <s v="Washing unit, PS 1000/23000 Hrs &amp; Backlog" u="1"/>
        <s v="Washing unit, PS 750/8750 hours &amp; Backlog" u="1"/>
        <s v="Washing unit, perform PS 1000 hours &amp; backlog job" u="1"/>
        <s v="Washing unit, perform PS 1250 hours &amp; backlog job"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REPAIR EMERGENCY STOP" u="1"/>
        <s v="PS 500/500 HOURS, BACKLOG" u="1"/>
        <s v="PERFORM PS250/1250 HOURS,BACKLOG" u="1"/>
        <s v="REPLACE SENSOR DUMP BODY POSITIONER" u="1"/>
        <s v="Repace hose steering, repair seat operator &amp; repair horn" u="1"/>
        <s v="Waiting info stock parts alternator from UT ( Replace alternator &amp; reharness swing lock ) " u="1"/>
        <s v="Replace battery 1 pc" u="1"/>
        <s v="PS 1000/1000 HOURS, BACKLOG" u="1"/>
        <s v="Replace handle PPC LH assy, replace hose PPC LH &amp; add oil hyd" u="1"/>
        <s v="Washing unit, PS 2000/36000 hours &amp; Backlog scheduled PCR-Track link LH/RH ( Done ) Continue welding pivot shaft crack" u="1"/>
        <s v="LEVELING OIL TRANSMISSION" u="1"/>
        <s v="Repair Oil Transmission Leaks" u="1"/>
        <s v="CHECK FIRE SUPPRESSION PRESSURE" u="1"/>
        <s v="RE-ORING CONTROL VALVE &amp; ADD HYD OIL" u="1"/>
        <s v="Reoring control valve &amp; repair seat operator" u="1"/>
        <s v="Replace hose lower water pump to radiator, welding gear cylcle " u="1"/>
        <s v="Check &amp; repair AC system" u="1"/>
        <s v="Repair terminal battery " u="1"/>
        <s v="Replace hose PPC bucket in" u="1"/>
        <s v="RE-ORING LOAD PRESSURE SENSOR" u="1"/>
        <s v="REPLACE HOSE TRANSMISSION LINE" u="1"/>
        <s v="Repair relief valve parking brake &amp; Trouble shooting" u="1"/>
        <s v="Repair (welding) No Lambung" u="1"/>
        <s v="Replace hose AC, recharge freon &amp; check leaking" u="1"/>
        <s v="Replace swicth work lamp &amp; repair harness work lamp " u="1"/>
        <s v="PERFORM PS 750/750 HOURS" u="1"/>
        <s v="Repair &amp; reposisi guard transmisi " u="1"/>
        <s v="Instal, reposisi track LH &amp; Adjustrack LH " u="1"/>
        <s v="Replace hose air copressore driyer &amp; hose air driyer" u="1"/>
        <s v="Replace selenoid IAP &amp; sensor HEUI" u="1"/>
        <s v="Replace tire pos #3 &amp; #4 " u="1"/>
        <s v="Reposisi track LH, adjustrack LH" u="1"/>
        <s v="Add oil transmisi &amp; check leaking " u="1"/>
        <s v="Add water coolant &amp; check leaking " u="1"/>
        <s v="Replace hose PPC &amp; FU SOS FD LH/RH" u="1"/>
        <s v="LEVELING PRESSURE NITROGEN SUSPENSION RH RR" u="1"/>
        <s v="Check leaking oil T/M Selenoid pump EPC valve &amp; final drive" u="1"/>
        <s v="REPAIR LOCK POWER WINDOW LH" u="1"/>
        <s v="Replace hose cyl bucket lower" u="1"/>
        <s v="Washing unit, PS 1500/3500 hours &amp; Backlog" u="1"/>
        <s v="Washing unit, PS 750/28750 hours &amp; Backlog" u="1"/>
        <s v="Washing unit,PS 1000/21000 hours &amp; backlog" u="1"/>
        <s v="Washing unit,PS 1000/31000 hours &amp; backlog" u="1"/>
        <s v="Washing unit, PS 2000/32000 hours, replace bushing lift blade cylinder RH" u="1"/>
        <s v="PERFORM 500/9500 HOURS, BACKLOG" u="1"/>
        <s v="ADJUST SPION RH, REPAIR HARNESS ROTARY LAMP" u="1"/>
        <s v="Welding adapter bucket, replace tooth bucket" u="1"/>
        <s v="ADJUST  BELT ALTERNATOR,  CHECK CABLE ALTERNATOR, CHECK FUEL SYSTEM" u="1"/>
        <s v="PERFORM 250/1250 HOURS, BACKLOG. RESEAL ORING &amp; REPLACE VALVE &amp; SPUD TYRE POS 3" u="1"/>
        <s v="Washing unit, PS 1500/11500 hours &amp; Backlog replace hose travel motor LH/RH, continue final check &amp; test perform" u="1"/>
        <s v="Troubleshooting check pressure main pump, hoist pump PR 1001218185 from Gambut was on site 11.01.2017, RNI on site 13.01.2017, install hyd pump,add oil hyd &amp; test perform" u="1"/>
        <s v="Replace EPC pump fan" u="1"/>
        <s v="Repair harness compressor AC &amp; repair fuel gauge" u="1"/>
        <s v="Disconect track link, reseal track adjuster LH, repair sliding plate idler LH, conect &amp; adjust track LH" u="1"/>
        <s v="Reoring elbow brake pump " u="1"/>
        <s v="REPLACE MOUNTING AIR GOVERNOUR VALVE" u="1"/>
        <s v="Replace work lamp RH" u="1"/>
        <s v="Replace work lamp &amp; reharnes electric" u="1"/>
        <s v="Check steering &amp; leveling oil steering" u="1"/>
        <s v="Washing unit, moving unit to workshop, perform PS 500 hours &amp; backlog job, continue progress welding bracket hoist cylinder LH RH, add spacer rod cylinder steering LH, install hose brake cooling, adjust front &amp; rear suspension LH RH, performance test" u="1"/>
        <s v="Replace tyre #6" u="1"/>
        <s v="REORING HYD LINE &amp; ADD OIL HYD LEAKS" u="1"/>
        <s v="Repair &amp; install guard engine RH &amp; add oil hyd" u="1"/>
        <s v="CLEANING AIR CLEANER N REPLACE RACOR WATER SEPARATOR" u="1"/>
        <s v="Pre service inspection unit, check magnetic screen TM" u="1"/>
        <s v="Modifikasi pipe lubricating turbo to hose leak,add oil engine" u="1"/>
        <s v="Reposisi pin track link RH, welding pin tarck link RH &amp; adjustrak RH " u="1"/>
        <s v="REPAIR HARNESS HORN" u="1"/>
        <s v="Repair harneness back alarm &amp; reverse lamp" u="1"/>
        <s v="PERFORM PS 1000/1000 HOURS, BACKLOG" u="1"/>
        <s v="Washing, add water coolant &amp; check leaking radiator" u="1"/>
        <s v="Follow up SOS C transmission &amp; progress troubleshoting electric"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Connect track link RH" u="1"/>
        <s v="PS 1000/13000 HOURS, BACKLOG" u="1"/>
        <s v="Replace damper operator seat" u="1"/>
        <s v="Adjust parking brake &amp; add water coolant" u="1"/>
        <s v="Reoring valve fuel &amp; replace fuel filter" u="1"/>
        <s v="Progress troubleshooting hyd hoist dump body by Trakindo U" u="1"/>
        <s v="Washing radiator, add water coolant, adjustrack &amp; add hyd oil" u="1"/>
        <s v="Repair harness solenoid injector actuating pressure, follow up SOS wheel bearing RH/LH" u="1"/>
        <s v="Progres remove radiator ( Waiting part radiator from BIN &amp; Part RNI PR 1001200489, Waiting fan puley bearing PR 1001200651, Waiting fan hub assy PR 1001200654 Eta Part TBA ) Percepatan progres replace radiator &amp; fan pulley pinjam from HDCT73009" u="1"/>
        <s v="Moving unit to workshop, washing unit, perform PS 500 hours &amp; backlog job, continue progress welding bracket hoist cylinder LH RH, add spacer rod cylinder steering LH, install hose brake cooling, adjust front &amp; rear suspension LH RH, performance test" u="1"/>
        <s v="Repair line air system" u="1"/>
        <s v="Replace ECM Engine by Mech TU " u="1"/>
        <s v="Replace valve core suspensi LH" u="1"/>
        <s v="Leveling suspensi rear LH/RH, adjust mirror RH, add oil steering" u="1"/>
        <s v="REPLACE WORK LAMP" u="1"/>
        <s v="Welding pin link H" u="1"/>
        <s v="Repair pipe cooler hyd &amp; add oil hyd" u="1"/>
        <s v="Pre service inspection, replace pin vessel RH &amp; hose transmisi " u="1"/>
        <s v="Replace valve core front suspension LH, leveling oil front suspension &amp; add oil hyd" u="1"/>
        <s v="Daily check, greasing ,welding track link RH &amp; adjust track" u="1"/>
        <s v="Repair air control, repair sensor switch, repair check valve parking brake" u="1"/>
        <s v="Repair PPC valve LH" u="1"/>
        <s v="CLEAN UP SENSOR SWING BRAKE SHORT CIRCUIT" u="1"/>
        <s v="Reposisi &amp; cleaning sensor brake cooling, Retoque plug air compresor" u="1"/>
        <s v="Washing unit, PS 500/34500 hours &amp; Backlog remove (welding) 2x segment circle" u="1"/>
        <s v="Replace hose fan motor ( fabrikan Parker ), instal guard fan motor &amp; add oil hyd" u="1"/>
        <s v="Replace Cabin's Lamp" u="1"/>
        <s v="PS 250/250 HOURS, BACKLOG" u="1"/>
        <s v="Replace thermistor AC damage" u="1"/>
        <s v="Repair relief valve brake, repair horn" u="1"/>
        <s v="Washing unit, PS 1250/17250 hours &amp; Backlog" u="1"/>
        <s v="Washing unit, PS 1250/21250 hours &amp; Backlog" u="1"/>
        <s v="Washing unit, PS 1500/17500 hours &amp; Backlog" u="1"/>
        <s v="Washing unit, PS 1750/21750 hours &amp; Backlog" u="1"/>
        <s v="Leveling suspensi, adjust suspensi rear LH/RH, Next shutdown plan reseal suspensi rear LH/RH" u="1"/>
        <s v="Repair drain plug hyd tank" u="1"/>
        <s v="Repair conector hose hyd &amp; add oil hyd " u="1"/>
        <s v="Reoring &amp; adjust relief valve parking brake " u="1"/>
        <s v="Adjust fan belt, repair &amp; cleaning linkage lever speed" u="1"/>
        <s v="Washing unit, PS 2000/34000 hours &amp; Backlog Recondition AC system " u="1"/>
        <s v="Recondition harness charging system, repair harness starting switch" u="1"/>
        <s v="Washing unit,PS 1000/39000 hours &amp; backlog,Recondition AC ( Re-oring evaporator ac,instal evaporator,vacum ac system &amp; recharge freon ) " u="1"/>
        <s v="Modification relay AC" u="1"/>
        <s v="Check line air system governor " u="1"/>
        <s v="Repair bolt bang &amp; welding pin bang" u="1"/>
        <s v="Cleaning condensor AC &amp; recharger freon AC" u="1"/>
        <s v="REPAIR BOLT MOUNTING SENSOR SUSPENSION, ADD OIL SUSPENSION, ADJUST SUSPENSION" u="1"/>
        <s v="Washing unit, perform PS 1000 hours, reseal track adjuster LH, recondition guard track link RH/LH, replace compressor AC jammed, recondition AC lines" u="1"/>
        <s v="Washing unit, PS 500/34500 hours &amp; Backlog replace ECMV valve ( steering &amp; brake ) ( Done ), Continue replace cover hose tilt blade &amp; replace hose tilt blade" u="1"/>
        <s v="Cleaning protection valve" u="1"/>
        <s v="Replace lock pin rod cyl steering" u="1"/>
        <s v="Progres replace cutting edge 2 PCS" u="1"/>
        <s v="Daily check &amp; recondition harness starting switch" u="1"/>
        <s v="Washing radiator, add water coolant &amp; replace cap radiator" u="1"/>
        <s v="Pre-Service inspection, re-oring hose steering, add oil steering &amp; add water coolant"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REPAIR LINE AUTOLUBE STEERING" u="1"/>
        <s v="Replace hose steering RH &amp; add oil hyd" u="1"/>
        <s v="Replace seat operator, adjust fire fire supression" u="1"/>
        <s v="Replace sensor T/M oil temperature" u="1"/>
        <s v="Daily chek inspection, washing radiator" u="1"/>
        <s v="REPLACE BOLT N REPAIR ADJUSTER COMPRESSOR AC" u="1"/>
        <s v="Repair door, welding stud bolt cyl steering LH" u="1"/>
        <s v="Washing unit, PS 2000/30000 hours &amp; Backlog, Recondition AC system" u="1"/>
        <s v="Cleaning hoist pressure sensor sparator &amp; adjust track terminal battery" u="1"/>
        <s v="Cleaning air cleaner " u="1"/>
        <s v="Replace V-belt radiator" u="1"/>
        <s v="Repair Lampu Kerja Unit Broken" u="1"/>
        <s v="Replace toot bucket" u="1"/>
        <s v="Replace hose PPC boom" u="1"/>
        <s v="Replace extra fan malfunction, recharge freon" u="1"/>
        <s v="Modification cap cyl blade, replace bolt cyl blade " u="1"/>
        <s v="Replace valve core, fill in oil suspensi, recharge suspensi " u="1"/>
        <s v="Daily check, greasing, follow up SOS &amp; temporarry repair selenoid parking brake" u="1"/>
        <s v="Replace relay switch parking brake mulfungtion, trouble shooting &amp; cleaning air system" u="1"/>
        <s v="Washing unit, PS 1250/27250 hours &amp; Backlog replace bolt cap lift cyl blade, reposisi pin cover radiator, repair cap track rolle"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harness signt lamp LH " u="1"/>
        <s v="Repair harness selenoid actuator " u="1"/>
        <s v="Moving unit to workshop, washing unit, perform PS 1500 hours &amp; backlog job" u="1"/>
        <s v="Repair damper seat operator" u="1"/>
        <s v="REPAIR HARNESS SECONDARY STEERING" u="1"/>
        <s v="Progres trouble shooting steering, cleaning line hyd" u="1"/>
        <s v="Washing unit, perform PS 1250 hours, recommended parts hose PPC genuine for next shutdown"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Adjust retarder brake" u="1"/>
        <s v="Repair bracket lamp" u="1"/>
        <s v="Repair selenoid horn &amp; retarder " u="1"/>
        <s v="PPM hoist pump, parallel collect data for raise PR hoist pump low pressure" u="1"/>
        <s v="Washing unit, PS 1250/37250 hours &amp; backlog, &amp; adjust suspensi front LH drop" u="1"/>
        <s v="Washing, PS 750/26750 hours &amp; Backlog, Welding braket hoist LH by fabrikasi " u="1"/>
        <s v="Recondition harness power electrical system AC, replace clud comp AC, &amp; recharge freon" u="1"/>
        <s v="Troubleshooting hyd hoist dump body, technician TU ETA on site 21.01.2017 PR 1001226525, troubleshooting control valve hoist by TU technician" u="1"/>
        <s v="Check lever dump body " u="1"/>
        <s v="RESEAL BRAKE VALVE LEAKS" u="1"/>
        <s v="Repair harnes switch starting motor" u="1"/>
        <s v="Repair seat operator &amp; power window" u="1"/>
        <s v="Levelling &amp; adjust front suspension RH LH" u="1"/>
        <s v="Repair priming pump &amp; bliding fuel system" u="1"/>
        <s v="Waiting full supply parts main pump, ETA on site W3 January 2017 ( Unit IDWP )" u="1"/>
      </sharedItems>
    </cacheField>
    <cacheField name="RFU Est.(Date)" numFmtId="0">
      <sharedItems containsBlank="1"/>
    </cacheField>
    <cacheField name="RFU Est.(Time)" numFmtId="0">
      <sharedItems containsNonDate="0" containsDate="1" containsString="0" containsBlank="1" minDate="1899-12-30T00:00:00" maxDate="1899-12-30T23:59:00"/>
    </cacheField>
    <cacheField name="BD Duration" numFmtId="180">
      <sharedItems containsString="0" containsBlank="1" containsNumber="1" minValue="0.23" maxValue="56.35"/>
    </cacheField>
    <cacheField name="RFU Date" numFmtId="0">
      <sharedItems containsBlank="1"/>
    </cacheField>
    <cacheField name="RFU Time" numFmtId="0">
      <sharedItems containsNonDate="0" containsDate="1" containsString="0" containsBlank="1" minDate="1899-12-30T02:55:00" maxDate="1899-12-30T23:59:00"/>
    </cacheField>
    <cacheField name="HM BD" numFmtId="0">
      <sharedItems containsString="0" containsBlank="1" containsNumber="1" minValue="407.5" maxValue="43615.8"/>
    </cacheField>
    <cacheField name="HM RFU" numFmtId="0">
      <sharedItems containsString="0" containsBlank="1" containsNumber="1" minValue="0" maxValue="43605"/>
    </cacheField>
    <cacheField name="Actual Duration BD" numFmtId="0">
      <sharedItems containsString="0" containsBlank="1" containsNumber="1" minValue="0.23" maxValue="56.35"/>
    </cacheField>
    <cacheField name="Type" numFmtId="0">
      <sharedItems containsBlank="1" count="7">
        <s v="OB HAULER"/>
        <s v="OTHERS"/>
        <s v="SUPPORT"/>
        <s v="COAL LOADER"/>
        <s v="OB LOADER"/>
        <m/>
        <s v="COAL HAULER" u="1"/>
      </sharedItems>
    </cacheField>
    <cacheField name="Problem" numFmtId="0">
      <sharedItems containsBlank="1" count="46">
        <s v="SCHEDULED/PLANNED"/>
        <s v="ELECTRIC FAULT"/>
        <s v="LOW PERFORMANCE"/>
        <s v="ADDING OIL / COOLANT"/>
        <s v="CHECK"/>
        <s v="REPAIR ROCK EJECTOR"/>
        <s v="SUSPENSION LOW PRESSURE"/>
        <s v="AIR SYSTEM PROBLEM"/>
        <s v="WATER SPRAYER UPNORMAL"/>
        <s v="TRANSMISSION PROBLEM"/>
        <s v="BRAKE SYSTEM"/>
        <s v="DUMB BODY PROBLEM"/>
        <m/>
        <s v="GREASING" u="1"/>
        <s v="BROKEN COMPONENT" u="1"/>
        <s v="TRANSMISI" u="1"/>
        <s v="DUMP/VESSEL" u="1"/>
        <s v="ERRACTIC SHIFTS" u="1"/>
        <s v="OVERHEAT" u="1"/>
        <s v="TOP UP" u="1"/>
        <s v="SCHEDULE" u="1"/>
        <s v="RADIO" u="1"/>
        <s v="HARD TO ENGAGE" u="1"/>
        <s v="AIR PRESSURE DROP" u="1"/>
        <s v="TIRE" u="1"/>
        <s v="HARD TO START" u="1"/>
        <s v="BROKEN" u="1"/>
        <s v="UNABLE TO ADJUST" u="1"/>
        <s v="WORN OUT" u="1"/>
        <s v="DIFFICULT BRAKES" u="1"/>
        <s v="AC" u="1"/>
        <s v="TYRE" u="1"/>
        <s v="LOOSE/MISSING COMPONENT" u="1"/>
        <s v="OIL/FUEL/GREASE LEVEL" u="1"/>
        <s v="FIRE SUPRESSION" u="1"/>
        <s v="DIFFICULT STEER" u="1"/>
        <s v="ABNORMAL TEMPERATURE" u="1"/>
        <s v="ELEC FAULT" u="1"/>
        <s v="LOOSE" u="1"/>
        <s v="CRACK" u="1"/>
        <s v="LEAKS" u="1"/>
        <s v="SUSPENSI" u="1"/>
        <s v="LOW PRESSURE" u="1"/>
        <s v="DIRT" u="1"/>
        <s v="SUSPECT OIL ANALYSIS" u="1"/>
        <s v="CRACK/BEND/STRETCH/COMPRESSED /BROKEN CO"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
  <r>
    <n v="840000869418"/>
    <n v="150000289727"/>
    <s v="773E"/>
    <s v="Main Hauler"/>
    <x v="0"/>
    <s v="07.07.2018"/>
    <d v="1899-12-30T09:00:00"/>
    <s v="Breakdown Schedule"/>
    <x v="0"/>
    <s v="Breakdown on Progress"/>
    <x v="0"/>
    <s v="07.07.2018"/>
    <d v="1899-12-30T16:30:00"/>
    <n v="7.25"/>
    <s v="07.07.2018"/>
    <d v="1899-12-30T16:15:00"/>
    <n v="989.1"/>
    <n v="989.1"/>
    <n v="7.25"/>
    <x v="0"/>
    <x v="0"/>
  </r>
  <r>
    <n v="810001788763"/>
    <n v="110002893206"/>
    <s v="BW219 LCC"/>
    <m/>
    <x v="1"/>
    <s v="07.07.2018"/>
    <d v="1899-12-30T13:03:00"/>
    <s v="Breakdown UnSchedule"/>
    <x v="1"/>
    <s v="Breakdown on Progress"/>
    <x v="1"/>
    <s v="07.07.2018"/>
    <d v="1899-12-30T14:30:00"/>
    <n v="0.95"/>
    <s v="07.07.2018"/>
    <d v="1899-12-30T14:00:00"/>
    <n v="407.5"/>
    <n v="407.5"/>
    <n v="0.95"/>
    <x v="1"/>
    <x v="1"/>
  </r>
  <r>
    <n v="840000869413"/>
    <n v="150000289723"/>
    <s v="D85ESS-2"/>
    <s v="Dozer"/>
    <x v="2"/>
    <s v="07.07.2018"/>
    <d v="1899-12-30T15:18:00"/>
    <s v="Breakdown Schedule"/>
    <x v="2"/>
    <s v="Breakdown on Progress"/>
    <x v="2"/>
    <s v="07.07.2018"/>
    <d v="1899-12-30T17:00:00"/>
    <n v="1.6"/>
    <s v="07.07.2018"/>
    <d v="1899-12-30T16:54:00"/>
    <n v="1257.0999999999999"/>
    <n v="1257.0999999999999"/>
    <n v="1.6"/>
    <x v="2"/>
    <x v="0"/>
  </r>
  <r>
    <n v="810001789801"/>
    <n v="110002895011"/>
    <s v="PC400-8"/>
    <s v="Small Loader"/>
    <x v="3"/>
    <s v="08.07.2018"/>
    <d v="1899-12-30T03:14:00"/>
    <s v="Breakdown UnSchedule"/>
    <x v="3"/>
    <s v="Breakdown on Progress"/>
    <x v="3"/>
    <s v="09.07.2018"/>
    <d v="1899-12-30T04:00:00"/>
    <n v="0.25"/>
    <s v="08.07.2018"/>
    <d v="1899-12-30T03:29:00"/>
    <n v="942"/>
    <n v="942"/>
    <n v="0.25"/>
    <x v="3"/>
    <x v="2"/>
  </r>
  <r>
    <n v="840000869792"/>
    <n v="150000289739"/>
    <s v="D85ESS-2"/>
    <s v="Dozer"/>
    <x v="4"/>
    <s v="08.07.2018"/>
    <d v="1899-12-30T07:45:00"/>
    <s v="Breakdown Schedule"/>
    <x v="4"/>
    <s v="Breakdown on Progress"/>
    <x v="2"/>
    <s v="08.07.2018"/>
    <d v="1899-12-30T15:00:00"/>
    <n v="7.25"/>
    <s v="08.07.2018"/>
    <d v="1899-12-30T15:00:00"/>
    <n v="1242"/>
    <n v="1243"/>
    <n v="7.25"/>
    <x v="2"/>
    <x v="0"/>
  </r>
  <r>
    <n v="840000870185"/>
    <n v="150000290020"/>
    <s v="773D"/>
    <s v="Main Hauler"/>
    <x v="5"/>
    <s v="08.07.2018"/>
    <d v="1899-12-30T08:00:00"/>
    <s v="Breakdown Schedule"/>
    <x v="5"/>
    <s v="Breakdown on Progress"/>
    <x v="4"/>
    <m/>
    <d v="1899-12-30T00:00:00"/>
    <n v="56.35"/>
    <s v="10.07.2018"/>
    <d v="1899-12-30T16:21:00"/>
    <n v="32008"/>
    <n v="32008"/>
    <n v="56.35"/>
    <x v="0"/>
    <x v="0"/>
  </r>
  <r>
    <n v="840000870188"/>
    <n v="150000290023"/>
    <s v="773E"/>
    <s v="Main Hauler"/>
    <x v="6"/>
    <s v="09.07.2018"/>
    <d v="1899-12-30T08:45:00"/>
    <s v="Breakdown Schedule"/>
    <x v="6"/>
    <s v="Breakdown on Progress"/>
    <x v="5"/>
    <s v="09.07.2018"/>
    <d v="1899-12-30T12:00:00"/>
    <n v="2.52"/>
    <s v="09.07.2018"/>
    <d v="1899-12-30T11:16:00"/>
    <n v="1046.2"/>
    <n v="1047"/>
    <n v="2.52"/>
    <x v="0"/>
    <x v="0"/>
  </r>
  <r>
    <n v="840000870291"/>
    <n v="150000290024"/>
    <s v="773E"/>
    <s v="Main Hauler"/>
    <x v="7"/>
    <s v="09.07.2018"/>
    <d v="1899-12-30T13:15:00"/>
    <s v="Breakdown Schedule"/>
    <x v="7"/>
    <s v="Breakdown on Progress"/>
    <x v="6"/>
    <s v="10.07.2018"/>
    <d v="1899-12-30T05:00:00"/>
    <n v="15.02"/>
    <s v="09.07.2018"/>
    <d v="1899-12-30T04:16:00"/>
    <n v="13543.2"/>
    <n v="13543.9"/>
    <n v="15.02"/>
    <x v="0"/>
    <x v="1"/>
  </r>
  <r>
    <n v="810001791659"/>
    <m/>
    <s v="773E"/>
    <s v="Main Hauler"/>
    <x v="8"/>
    <s v="10.07.2018"/>
    <d v="1899-12-30T01:00:00"/>
    <s v="Breakdown UnSchedule"/>
    <x v="8"/>
    <s v="Breakdown on Progress"/>
    <x v="7"/>
    <s v="11.07.2018"/>
    <d v="1899-12-30T10:00:00"/>
    <n v="8.35"/>
    <s v="11.07.2018"/>
    <d v="1899-12-30T09:21:00"/>
    <n v="9077"/>
    <n v="9077"/>
    <n v="8.35"/>
    <x v="0"/>
    <x v="1"/>
  </r>
  <r>
    <n v="810001791385"/>
    <n v="110002897767"/>
    <s v="773E"/>
    <s v="Main Hauler"/>
    <x v="9"/>
    <s v="10.07.2018"/>
    <d v="1899-12-30T02:57:00"/>
    <s v="Breakdown UnSchedule"/>
    <x v="9"/>
    <s v="Breakdown on Progress"/>
    <x v="8"/>
    <s v="11.07.2018"/>
    <d v="1899-12-30T05:00:00"/>
    <n v="1.1000000000000001"/>
    <s v="10.07.2018"/>
    <d v="1899-12-30T04:03:00"/>
    <n v="13291.8"/>
    <n v="13291.8"/>
    <n v="1.1000000000000001"/>
    <x v="0"/>
    <x v="2"/>
  </r>
  <r>
    <n v="810001791192"/>
    <n v="110002897624"/>
    <s v="773E"/>
    <s v="Main Hauler"/>
    <x v="10"/>
    <s v="10.07.2018"/>
    <d v="1899-12-30T03:13:00"/>
    <s v="Breakdown UnSchedule"/>
    <x v="10"/>
    <s v="Breakdown on Progress"/>
    <x v="9"/>
    <s v="11.07.2018"/>
    <d v="1899-12-30T05:00:00"/>
    <n v="1.78"/>
    <s v="10.07.2018"/>
    <d v="1899-12-30T05:00:00"/>
    <n v="12990.5"/>
    <n v="12990.5"/>
    <n v="1.78"/>
    <x v="0"/>
    <x v="3"/>
  </r>
  <r>
    <n v="810001790751"/>
    <n v="110002897093"/>
    <s v="6015B"/>
    <s v="Main Loader"/>
    <x v="11"/>
    <s v="10.07.2018"/>
    <d v="1899-12-30T07:48:00"/>
    <s v="Breakdown UnSchedule"/>
    <x v="3"/>
    <s v="Breakdown on Progress"/>
    <x v="10"/>
    <s v="10.07.2018"/>
    <d v="1899-12-30T10:00:00"/>
    <n v="2"/>
    <s v="10.07.2018"/>
    <d v="1899-12-30T09:48:00"/>
    <n v="1458.2"/>
    <n v="1458.2"/>
    <n v="2"/>
    <x v="4"/>
    <x v="2"/>
  </r>
  <r>
    <n v="840000870732"/>
    <n v="150000290030"/>
    <s v="773E"/>
    <s v="Main Hauler"/>
    <x v="12"/>
    <s v="10.07.2018"/>
    <d v="1899-12-30T08:08:00"/>
    <s v="Breakdown Schedule"/>
    <x v="11"/>
    <s v="Breakdown on Progress"/>
    <x v="11"/>
    <s v="10.07.2018"/>
    <d v="1899-12-30T12:00:00"/>
    <n v="3.87"/>
    <s v="10.07.2018"/>
    <d v="1899-12-30T12:00:00"/>
    <n v="1034.3"/>
    <n v="1034.3"/>
    <n v="3.87"/>
    <x v="0"/>
    <x v="0"/>
  </r>
  <r>
    <n v="810001790859"/>
    <n v="110002897200"/>
    <s v="773E"/>
    <s v="Main Hauler"/>
    <x v="13"/>
    <s v="10.07.2018"/>
    <d v="1899-12-30T09:21:00"/>
    <s v="Breakdown UnSchedule"/>
    <x v="12"/>
    <s v="Breakdown on Progress"/>
    <x v="12"/>
    <s v="10.07.2018"/>
    <d v="1899-12-30T11:00:00"/>
    <n v="0.67"/>
    <s v="10.07.2018"/>
    <d v="1899-12-30T10:01:00"/>
    <n v="9578"/>
    <n v="9578"/>
    <n v="0.67"/>
    <x v="0"/>
    <x v="2"/>
  </r>
  <r>
    <n v="810001790927"/>
    <m/>
    <s v="773E"/>
    <s v="Main Hauler"/>
    <x v="10"/>
    <s v="10.07.2018"/>
    <d v="1899-12-30T10:10:00"/>
    <s v="Breakdown UnSchedule"/>
    <x v="13"/>
    <s v="Breakdown on Progress"/>
    <x v="13"/>
    <s v="10.07.2018"/>
    <d v="1899-12-30T11:00:00"/>
    <n v="0.23"/>
    <s v="10.07.2018"/>
    <d v="1899-12-30T10:24:00"/>
    <n v="12975.7"/>
    <n v="12975.7"/>
    <n v="0.23"/>
    <x v="0"/>
    <x v="2"/>
  </r>
  <r>
    <n v="810001790752"/>
    <n v="110002897183"/>
    <s v="HD465-7 WT"/>
    <m/>
    <x v="14"/>
    <s v="10.07.2018"/>
    <d v="1899-12-30T13:00:00"/>
    <s v="Breakdown UnSchedule"/>
    <x v="14"/>
    <s v="Breakdown on Progress"/>
    <x v="14"/>
    <s v="10.07.2018"/>
    <d v="1899-12-30T14:00:00"/>
    <n v="0.42"/>
    <s v="10.07.2018"/>
    <d v="1899-12-30T13:25:00"/>
    <n v="43590"/>
    <n v="43590"/>
    <n v="0.42"/>
    <x v="1"/>
    <x v="4"/>
  </r>
  <r>
    <n v="840000871439"/>
    <n v="150000290333"/>
    <s v="773E"/>
    <s v="Main Hauler"/>
    <x v="9"/>
    <s v="10.07.2018"/>
    <d v="1899-12-30T13:31:00"/>
    <s v="Breakdown Schedule"/>
    <x v="15"/>
    <s v="Breakdown on Progress"/>
    <x v="15"/>
    <s v="10.07.2018"/>
    <d v="1899-12-30T23:59:00"/>
    <n v="9.7200000000000006"/>
    <s v="10.07.2018"/>
    <d v="1899-12-30T23:14:00"/>
    <n v="13288.6"/>
    <n v="13288.6"/>
    <n v="9.7200000000000006"/>
    <x v="0"/>
    <x v="0"/>
  </r>
  <r>
    <n v="810001791658"/>
    <n v="110002898565"/>
    <s v="773E"/>
    <s v="Main Hauler"/>
    <x v="8"/>
    <s v="10.07.2018"/>
    <d v="1899-12-30T19:00:00"/>
    <s v="Breakdown UnSchedule"/>
    <x v="16"/>
    <s v="Breakdown on Progress"/>
    <x v="16"/>
    <s v="10.07.2018"/>
    <d v="1899-12-30T23:59:00"/>
    <n v="4.9800000000000004"/>
    <s v="10.07.2018"/>
    <d v="1899-12-30T23:59:00"/>
    <n v="9077"/>
    <n v="9077"/>
    <n v="4.9800000000000004"/>
    <x v="0"/>
    <x v="1"/>
  </r>
  <r>
    <n v="810001791553"/>
    <n v="110002898263"/>
    <s v="773E"/>
    <s v="Main Hauler"/>
    <x v="15"/>
    <s v="10.07.2018"/>
    <d v="1899-12-30T19:32:00"/>
    <s v="Breakdown UnSchedule"/>
    <x v="17"/>
    <s v="Breakdown on Progress"/>
    <x v="17"/>
    <s v="10.07.2018"/>
    <d v="1899-12-30T21:00:00"/>
    <n v="0.8"/>
    <s v="10.07.2018"/>
    <d v="1899-12-30T20:20:00"/>
    <n v="13355.8"/>
    <n v="13355.8"/>
    <n v="0.8"/>
    <x v="0"/>
    <x v="5"/>
  </r>
  <r>
    <n v="810001791187"/>
    <n v="110002897704"/>
    <s v="773E"/>
    <s v="Main Hauler"/>
    <x v="16"/>
    <s v="10.07.2018"/>
    <d v="1899-12-30T19:39:00"/>
    <s v="Breakdown UnSchedule"/>
    <x v="18"/>
    <s v="Breakdown on Progress"/>
    <x v="18"/>
    <s v="10.07.2018"/>
    <d v="1899-12-30T22:00:00"/>
    <n v="1.7"/>
    <s v="10.07.2018"/>
    <d v="1899-12-30T21:21:00"/>
    <n v="1054.4000000000001"/>
    <n v="1054.4000000000001"/>
    <n v="1.7"/>
    <x v="0"/>
    <x v="6"/>
  </r>
  <r>
    <n v="810001791188"/>
    <n v="110002897699"/>
    <s v="773E"/>
    <s v="Main Hauler"/>
    <x v="7"/>
    <s v="10.07.2018"/>
    <d v="1899-12-30T21:30:00"/>
    <s v="Breakdown UnSchedule"/>
    <x v="18"/>
    <s v="Breakdown on Progress"/>
    <x v="18"/>
    <s v="10.07.2018"/>
    <d v="1899-12-30T23:00:00"/>
    <n v="0.77"/>
    <s v="10.07.2018"/>
    <d v="1899-12-30T22:16:00"/>
    <n v="13560"/>
    <n v="13561"/>
    <n v="0.77"/>
    <x v="0"/>
    <x v="6"/>
  </r>
  <r>
    <n v="810001791500"/>
    <n v="110002898087"/>
    <s v="773E"/>
    <s v="Main Hauler"/>
    <x v="17"/>
    <s v="10.07.2018"/>
    <d v="1899-12-30T22:55:00"/>
    <s v="Breakdown UnSchedule"/>
    <x v="18"/>
    <s v="Breakdown on Progress"/>
    <x v="18"/>
    <s v="10.07.2018"/>
    <d v="1899-12-30T23:59:00"/>
    <n v="1.07"/>
    <s v="10.07.2018"/>
    <d v="1899-12-30T23:59:00"/>
    <n v="13044.5"/>
    <n v="13044.5"/>
    <n v="1.07"/>
    <x v="0"/>
    <x v="6"/>
  </r>
  <r>
    <n v="810001791190"/>
    <n v="110002897698"/>
    <s v="773E"/>
    <s v="Main Hauler"/>
    <x v="18"/>
    <s v="10.07.2018"/>
    <d v="1899-12-30T23:31:00"/>
    <s v="Breakdown UnSchedule"/>
    <x v="19"/>
    <s v="Breakdown on Progress"/>
    <x v="19"/>
    <s v="10.07.2018"/>
    <d v="1899-12-30T23:59:00"/>
    <n v="0.47"/>
    <s v="10.07.2018"/>
    <d v="1899-12-30T23:59:00"/>
    <n v="1476.1"/>
    <n v="0"/>
    <n v="0.47"/>
    <x v="0"/>
    <x v="2"/>
  </r>
  <r>
    <n v="810001791899"/>
    <n v="110002898936"/>
    <s v="773D"/>
    <s v="Main Hauler"/>
    <x v="19"/>
    <s v="11.07.2018"/>
    <d v="1899-12-30T02:15:00"/>
    <s v="Breakdown UnSchedule"/>
    <x v="20"/>
    <s v="Breakdown on Progress"/>
    <x v="20"/>
    <s v="12.07.2018"/>
    <d v="1899-12-30T03:00:00"/>
    <n v="0.67"/>
    <s v="11.07.2018"/>
    <d v="1899-12-30T02:55:00"/>
    <n v="21197"/>
    <n v="21197"/>
    <n v="0.67"/>
    <x v="0"/>
    <x v="7"/>
  </r>
  <r>
    <n v="810001791900"/>
    <n v="110002898946"/>
    <s v="PC400-8"/>
    <s v="Small Loader"/>
    <x v="3"/>
    <s v="11.07.2018"/>
    <d v="1899-12-30T02:47:00"/>
    <s v="Breakdown UnSchedule"/>
    <x v="3"/>
    <s v="Breakdown on Progress"/>
    <x v="21"/>
    <s v="12.07.2018"/>
    <d v="1899-12-30T04:00:00"/>
    <n v="0.75"/>
    <s v="11.07.2018"/>
    <d v="1899-12-30T03:32:00"/>
    <n v="989"/>
    <n v="989"/>
    <n v="0.75"/>
    <x v="3"/>
    <x v="2"/>
  </r>
  <r>
    <n v="810001791497"/>
    <n v="110002898556"/>
    <s v="HD465-7 WT"/>
    <m/>
    <x v="14"/>
    <s v="11.07.2018"/>
    <d v="1899-12-30T07:31:00"/>
    <s v="Breakdown UnSchedule"/>
    <x v="14"/>
    <s v="Breakdown on Progress"/>
    <x v="22"/>
    <s v="11.07.2018"/>
    <d v="1899-12-30T09:17:00"/>
    <n v="1.77"/>
    <s v="11.07.2018"/>
    <d v="1899-12-30T09:17:00"/>
    <n v="43605"/>
    <n v="43605"/>
    <n v="1.77"/>
    <x v="1"/>
    <x v="8"/>
  </r>
  <r>
    <n v="840000871798"/>
    <n v="150000290423"/>
    <s v="6015B"/>
    <s v="Main Loader"/>
    <x v="20"/>
    <s v="11.07.2018"/>
    <d v="1899-12-30T07:50:00"/>
    <s v="Breakdown Schedule"/>
    <x v="21"/>
    <s v="Breakdown on Progress"/>
    <x v="0"/>
    <s v="11.07.2018"/>
    <d v="1899-12-30T17:00:00"/>
    <n v="9.15"/>
    <s v="11.07.2018"/>
    <d v="1899-12-30T16:59:00"/>
    <n v="993.6"/>
    <n v="994"/>
    <n v="9.15"/>
    <x v="4"/>
    <x v="0"/>
  </r>
  <r>
    <n v="810001791618"/>
    <n v="110002898553"/>
    <s v="773E"/>
    <s v="Main Hauler"/>
    <x v="15"/>
    <s v="11.07.2018"/>
    <d v="1899-12-30T08:55:00"/>
    <s v="Breakdown UnSchedule"/>
    <x v="22"/>
    <s v="Breakdown on Progress"/>
    <x v="23"/>
    <s v="11.07.2018"/>
    <d v="1899-12-30T10:00:00"/>
    <n v="0.35"/>
    <s v="11.07.2018"/>
    <d v="1899-12-30T09:16:00"/>
    <n v="13368.1"/>
    <n v="13368.1"/>
    <n v="0.35"/>
    <x v="0"/>
    <x v="1"/>
  </r>
  <r>
    <n v="840000871054"/>
    <n v="150000290033"/>
    <s v="773E"/>
    <s v="Main Hauler"/>
    <x v="16"/>
    <s v="11.07.2018"/>
    <d v="1899-12-30T09:42:00"/>
    <s v="Breakdown Schedule"/>
    <x v="23"/>
    <s v="Breakdown on Progress"/>
    <x v="0"/>
    <s v="11.07.2018"/>
    <d v="1899-12-30T16:00:00"/>
    <n v="5.55"/>
    <s v="11.07.2018"/>
    <d v="1899-12-30T15:15:00"/>
    <n v="1065.5999999999999"/>
    <n v="1065.5999999999999"/>
    <n v="5.55"/>
    <x v="0"/>
    <x v="0"/>
  </r>
  <r>
    <n v="840000871437"/>
    <n v="150000290332"/>
    <s v="773E"/>
    <s v="Main Hauler"/>
    <x v="17"/>
    <s v="11.07.2018"/>
    <d v="1899-12-30T15:21:00"/>
    <s v="Breakdown Schedule"/>
    <x v="24"/>
    <s v="Breakdown on Progress"/>
    <x v="24"/>
    <s v="11.07.2018"/>
    <d v="1899-12-30T23:59:00"/>
    <n v="8.08"/>
    <s v="11.07.2018"/>
    <d v="1899-12-30T23:26:00"/>
    <n v="13057.3"/>
    <n v="13058.4"/>
    <n v="8.08"/>
    <x v="0"/>
    <x v="0"/>
  </r>
  <r>
    <n v="810001791898"/>
    <n v="110002898928"/>
    <s v="773E"/>
    <s v="Main Hauler"/>
    <x v="18"/>
    <s v="11.07.2018"/>
    <d v="1899-12-30T19:15:00"/>
    <s v="Breakdown UnSchedule"/>
    <x v="25"/>
    <s v="Breakdown on Progress"/>
    <x v="25"/>
    <s v="11.07.2018"/>
    <d v="1899-12-30T20:00:00"/>
    <n v="0.27"/>
    <s v="11.07.2018"/>
    <d v="1899-12-30T19:31:00"/>
    <n v="1492.5"/>
    <n v="1492.5"/>
    <n v="0.27"/>
    <x v="0"/>
    <x v="9"/>
  </r>
  <r>
    <n v="810001791897"/>
    <n v="110002898914"/>
    <s v="773E"/>
    <s v="Main Hauler"/>
    <x v="9"/>
    <s v="11.07.2018"/>
    <d v="1899-12-30T19:17:00"/>
    <s v="Breakdown UnSchedule"/>
    <x v="26"/>
    <s v="Breakdown on Progress"/>
    <x v="26"/>
    <s v="11.07.2018"/>
    <d v="1899-12-30T21:00:00"/>
    <n v="0.8"/>
    <s v="11.07.2018"/>
    <d v="1899-12-30T20:05:00"/>
    <n v="13306.1"/>
    <n v="13306.4"/>
    <n v="0.8"/>
    <x v="0"/>
    <x v="6"/>
  </r>
  <r>
    <n v="810001791919"/>
    <n v="110002899022"/>
    <s v="773E"/>
    <s v="Main Hauler"/>
    <x v="9"/>
    <s v="11.07.2018"/>
    <d v="1899-12-30T21:00:00"/>
    <s v="Breakdown UnSchedule"/>
    <x v="27"/>
    <s v="Breakdown on Progress"/>
    <x v="27"/>
    <s v="11.07.2018"/>
    <d v="1899-12-30T23:00:00"/>
    <n v="1.92"/>
    <s v="11.07.2018"/>
    <d v="1899-12-30T22:55:00"/>
    <n v="13307.4"/>
    <n v="13307.4"/>
    <n v="1.92"/>
    <x v="0"/>
    <x v="10"/>
  </r>
  <r>
    <n v="840000871804"/>
    <n v="150000290424"/>
    <s v="6015B"/>
    <s v="Main Loader"/>
    <x v="11"/>
    <s v="12.07.2018"/>
    <d v="1899-12-30T07:30:00"/>
    <s v="Breakdown Schedule"/>
    <x v="28"/>
    <s v="Breakdown on Progress"/>
    <x v="28"/>
    <s v="12.07.2018"/>
    <d v="1899-12-30T18:00:00"/>
    <n v="10.4"/>
    <s v="12.07.2018"/>
    <d v="1899-12-30T17:54:00"/>
    <n v="1480.7"/>
    <n v="1480.7"/>
    <n v="10.4"/>
    <x v="4"/>
    <x v="0"/>
  </r>
  <r>
    <n v="840000871806"/>
    <n v="150000290425"/>
    <s v="773E"/>
    <s v="Main Hauler"/>
    <x v="18"/>
    <s v="12.07.2018"/>
    <d v="1899-12-30T07:34:00"/>
    <s v="Breakdown Schedule"/>
    <x v="29"/>
    <s v="Breakdown on Progress"/>
    <x v="28"/>
    <s v="12.07.2018"/>
    <d v="1899-12-30T14:00:00"/>
    <n v="5.68"/>
    <s v="12.07.2018"/>
    <d v="1899-12-30T13:15:00"/>
    <n v="1503"/>
    <n v="1503"/>
    <n v="5.68"/>
    <x v="0"/>
    <x v="0"/>
  </r>
  <r>
    <n v="840000871440"/>
    <n v="150000290334"/>
    <s v="PC400-8"/>
    <s v="Small Loader"/>
    <x v="3"/>
    <s v="12.07.2018"/>
    <d v="1899-12-30T07:41:00"/>
    <s v="Breakdown Schedule"/>
    <x v="30"/>
    <s v="Breakdown on Progress"/>
    <x v="0"/>
    <s v="12.07.2018"/>
    <d v="1899-12-30T18:00:00"/>
    <n v="10.220000000000001"/>
    <s v="12.07.2018"/>
    <d v="1899-12-30T17:54:00"/>
    <n v="990"/>
    <n v="990"/>
    <n v="10.220000000000001"/>
    <x v="3"/>
    <x v="0"/>
  </r>
  <r>
    <n v="810001792165"/>
    <n v="110002900041"/>
    <s v="773E"/>
    <s v="Main Hauler"/>
    <x v="9"/>
    <s v="12.07.2018"/>
    <d v="1899-12-30T09:04:00"/>
    <s v="Breakdown UnSchedule"/>
    <x v="31"/>
    <s v="Breakdown on Progress"/>
    <x v="29"/>
    <s v="12.07.2018"/>
    <d v="1899-12-30T11:00:00"/>
    <n v="1.37"/>
    <s v="12.07.2018"/>
    <d v="1899-12-30T10:26:00"/>
    <n v="13317.8"/>
    <n v="13318.2"/>
    <n v="1.37"/>
    <x v="0"/>
    <x v="6"/>
  </r>
  <r>
    <n v="840000871453"/>
    <n v="150000290335"/>
    <s v="773E"/>
    <s v="Main Hauler"/>
    <x v="21"/>
    <s v="12.07.2018"/>
    <d v="1899-12-30T13:46:00"/>
    <s v="Breakdown Schedule"/>
    <x v="32"/>
    <s v="Breakdown on Progress"/>
    <x v="28"/>
    <s v="12.07.2018"/>
    <d v="1899-12-30T18:00:00"/>
    <n v="3.73"/>
    <s v="12.07.2018"/>
    <d v="1899-12-30T17:30:00"/>
    <n v="1544.4"/>
    <n v="1544.4"/>
    <n v="3.73"/>
    <x v="0"/>
    <x v="0"/>
  </r>
  <r>
    <n v="810001792197"/>
    <n v="110002900629"/>
    <s v="773E"/>
    <s v="Main Hauler"/>
    <x v="17"/>
    <s v="12.07.2018"/>
    <d v="1899-12-30T13:47:00"/>
    <s v="Breakdown UnSchedule"/>
    <x v="3"/>
    <s v="Breakdown on Progress"/>
    <x v="30"/>
    <s v="12.07.2018"/>
    <d v="1899-12-30T16:00:00"/>
    <n v="7.47"/>
    <s v="12.07.2018"/>
    <d v="1899-12-30T21:15:00"/>
    <n v="13069.9"/>
    <n v="13070"/>
    <n v="7.47"/>
    <x v="0"/>
    <x v="2"/>
  </r>
  <r>
    <n v="840000872321"/>
    <n v="150000290474"/>
    <s v="773E"/>
    <s v="Main Hauler"/>
    <x v="22"/>
    <s v="13.07.2018"/>
    <d v="1899-12-30T08:01:00"/>
    <s v="Breakdown Schedule"/>
    <x v="33"/>
    <s v="Breakdown on Progress"/>
    <x v="28"/>
    <s v="13.07.2018"/>
    <d v="1899-12-30T17:00:00"/>
    <n v="8.5299999999999994"/>
    <s v="13.07.2018"/>
    <d v="1899-12-30T16:33:00"/>
    <n v="1536.8"/>
    <n v="1536.8"/>
    <n v="8.5299999999999994"/>
    <x v="0"/>
    <x v="0"/>
  </r>
  <r>
    <n v="810001792802"/>
    <n v="110002901139"/>
    <s v="773E"/>
    <s v="Main Hauler"/>
    <x v="13"/>
    <s v="13.07.2018"/>
    <d v="1899-12-30T08:30:00"/>
    <s v="Breakdown UnSchedule"/>
    <x v="34"/>
    <s v="Breakdown on Progress"/>
    <x v="31"/>
    <s v="13.07.2018"/>
    <d v="1899-12-30T14:00:00"/>
    <n v="5.25"/>
    <s v="13.07.2018"/>
    <d v="1899-12-30T13:45:00"/>
    <n v="9642"/>
    <n v="9642"/>
    <n v="5.25"/>
    <x v="0"/>
    <x v="9"/>
  </r>
  <r>
    <n v="810001792818"/>
    <n v="110002901150"/>
    <s v="HD465-7 WT"/>
    <m/>
    <x v="14"/>
    <s v="13.07.2018"/>
    <d v="1899-12-30T11:17:00"/>
    <s v="Breakdown UnSchedule"/>
    <x v="14"/>
    <s v="Breakdown on Progress"/>
    <x v="32"/>
    <s v="13.07.2018"/>
    <d v="1899-12-30T14:00:00"/>
    <n v="2.42"/>
    <s v="13.07.2018"/>
    <d v="1899-12-30T13:42:00"/>
    <n v="43615.8"/>
    <n v="0"/>
    <n v="2.42"/>
    <x v="1"/>
    <x v="8"/>
  </r>
  <r>
    <n v="840000872240"/>
    <n v="150000290473"/>
    <s v="D155A-6"/>
    <s v="Dozer"/>
    <x v="23"/>
    <s v="13.07.2018"/>
    <d v="1899-12-30T13:30:00"/>
    <s v="Breakdown Schedule"/>
    <x v="35"/>
    <s v="Breakdown on Progress"/>
    <x v="28"/>
    <s v="13.07.2018"/>
    <d v="1899-12-30T20:00:00"/>
    <n v="6.1"/>
    <s v="13.07.2018"/>
    <d v="1899-12-30T19:36:00"/>
    <n v="1513"/>
    <n v="1514"/>
    <n v="6.1"/>
    <x v="2"/>
    <x v="0"/>
  </r>
  <r>
    <n v="810001792809"/>
    <n v="110002901160"/>
    <s v="773E"/>
    <s v="Main Hauler"/>
    <x v="7"/>
    <s v="13.07.2018"/>
    <d v="1899-12-30T13:30:00"/>
    <s v="Breakdown UnSchedule"/>
    <x v="36"/>
    <s v="Breakdown on Progress"/>
    <x v="33"/>
    <s v="13.07.2018"/>
    <d v="1899-12-30T15:00:00"/>
    <n v="0.53"/>
    <s v="13.07.2018"/>
    <d v="1899-12-30T14:02:00"/>
    <n v="13611.3"/>
    <n v="13611.3"/>
    <n v="0.53"/>
    <x v="0"/>
    <x v="6"/>
  </r>
  <r>
    <n v="810001792868"/>
    <n v="110002901562"/>
    <s v="773E"/>
    <s v="Main Hauler"/>
    <x v="0"/>
    <s v="13.07.2018"/>
    <d v="1899-12-30T16:27:00"/>
    <s v="Breakdown UnSchedule"/>
    <x v="37"/>
    <s v="Breakdown on Progress"/>
    <x v="34"/>
    <s v="13.07.2018"/>
    <d v="1899-12-30T22:00:00"/>
    <n v="5.25"/>
    <s v="13.07.2018"/>
    <d v="1899-12-30T21:42:00"/>
    <n v="1115.9000000000001"/>
    <n v="1116.4000000000001"/>
    <n v="5.25"/>
    <x v="0"/>
    <x v="11"/>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47"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2">
    <field x="4"/>
    <field x="20"/>
  </rowFields>
  <rowItems count="42">
    <i>
      <x v="2"/>
      <x v="33"/>
    </i>
    <i>
      <x v="12"/>
      <x v="33"/>
    </i>
    <i>
      <x v="13"/>
      <x v="33"/>
    </i>
    <i>
      <x v="26"/>
      <x v="33"/>
    </i>
    <i>
      <x v="27"/>
      <x v="26"/>
    </i>
    <i r="1">
      <x v="33"/>
    </i>
    <i>
      <x v="44"/>
      <x v="26"/>
    </i>
    <i r="1">
      <x v="33"/>
    </i>
    <i>
      <x v="62"/>
      <x v="4"/>
    </i>
    <i>
      <x v="66"/>
      <x v="33"/>
    </i>
    <i>
      <x v="68"/>
      <x v="17"/>
    </i>
    <i>
      <x v="69"/>
      <x v="26"/>
    </i>
    <i r="1">
      <x v="40"/>
    </i>
    <i>
      <x v="70"/>
      <x v="5"/>
    </i>
    <i r="1">
      <x v="26"/>
    </i>
    <i r="1">
      <x v="33"/>
    </i>
    <i r="1">
      <x v="36"/>
    </i>
    <i>
      <x v="71"/>
      <x v="2"/>
    </i>
    <i r="1">
      <x v="26"/>
    </i>
    <i>
      <x v="72"/>
      <x v="26"/>
    </i>
    <i r="1">
      <x v="33"/>
    </i>
    <i r="1">
      <x v="36"/>
    </i>
    <i>
      <x v="73"/>
      <x v="17"/>
    </i>
    <i r="1">
      <x v="36"/>
    </i>
    <i>
      <x v="74"/>
      <x v="17"/>
    </i>
    <i r="1">
      <x v="31"/>
    </i>
    <i>
      <x v="75"/>
      <x v="33"/>
    </i>
    <i>
      <x v="77"/>
      <x v="33"/>
    </i>
    <i>
      <x v="78"/>
      <x v="26"/>
    </i>
    <i r="1">
      <x v="33"/>
    </i>
    <i r="1">
      <x v="40"/>
    </i>
    <i>
      <x v="82"/>
      <x v="14"/>
    </i>
    <i r="1">
      <x v="33"/>
    </i>
    <i>
      <x v="83"/>
      <x v="33"/>
    </i>
    <i>
      <x v="84"/>
      <x v="33"/>
    </i>
    <i>
      <x v="85"/>
      <x v="33"/>
    </i>
    <i r="1">
      <x v="36"/>
    </i>
    <i>
      <x v="94"/>
      <x v="8"/>
    </i>
    <i r="1">
      <x v="43"/>
    </i>
    <i>
      <x v="96"/>
      <x v="17"/>
    </i>
    <i>
      <x v="100"/>
      <x v="45"/>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488">
      <pivotArea dataOnly="0" labelOnly="1" outline="0" fieldPosition="0">
        <references count="1">
          <reference field="4" count="1">
            <x v="20"/>
          </reference>
        </references>
      </pivotArea>
    </format>
    <format dxfId="487">
      <pivotArea dataOnly="0" labelOnly="1" outline="0" fieldPosition="0">
        <references count="1">
          <reference field="4" count="1">
            <x v="1"/>
          </reference>
        </references>
      </pivotArea>
    </format>
    <format dxfId="486">
      <pivotArea type="all" dataOnly="0" outline="0" fieldPosition="0"/>
    </format>
    <format dxfId="485">
      <pivotArea outline="0" collapsedLevelsAreSubtotals="1" fieldPosition="0"/>
    </format>
    <format dxfId="484">
      <pivotArea dataOnly="0" labelOnly="1" outline="0" fieldPosition="0">
        <references count="1">
          <reference field="20" count="0"/>
        </references>
      </pivotArea>
    </format>
    <format dxfId="483">
      <pivotArea dataOnly="0" labelOnly="1" grandRow="1" outline="0" fieldPosition="0"/>
    </format>
    <format dxfId="482">
      <pivotArea outline="0" collapsedLevelsAreSubtotals="1" fieldPosition="0">
        <references count="1">
          <reference field="4294967294" count="1" selected="0">
            <x v="0"/>
          </reference>
        </references>
      </pivotArea>
    </format>
    <format dxfId="481">
      <pivotArea field="-2" type="button" dataOnly="0" labelOnly="1" outline="0" axis="axisCol" fieldPosition="0"/>
    </format>
    <format dxfId="480">
      <pivotArea dataOnly="0" labelOnly="1" outline="0" fieldPosition="0">
        <references count="1">
          <reference field="4294967294" count="1">
            <x v="0"/>
          </reference>
        </references>
      </pivotArea>
    </format>
    <format dxfId="479">
      <pivotArea outline="0" collapsedLevelsAreSubtotals="1" fieldPosition="0">
        <references count="1">
          <reference field="4294967294" count="1" selected="0">
            <x v="0"/>
          </reference>
        </references>
      </pivotArea>
    </format>
    <format dxfId="478">
      <pivotArea dataOnly="0" labelOnly="1" outline="0" fieldPosition="0">
        <references count="1">
          <reference field="19" count="0"/>
        </references>
      </pivotArea>
    </format>
    <format dxfId="477">
      <pivotArea field="20" type="button" dataOnly="0" labelOnly="1" outline="0" axis="axisRow" fieldPosition="1"/>
    </format>
    <format dxfId="476">
      <pivotArea field="-2" type="button" dataOnly="0" labelOnly="1" outline="0" axis="axisCol" fieldPosition="0"/>
    </format>
    <format dxfId="475">
      <pivotArea dataOnly="0" labelOnly="1" grandRow="1" outline="0" fieldPosition="0"/>
    </format>
    <format dxfId="474">
      <pivotArea dataOnly="0" labelOnly="1" outline="0" fieldPosition="0">
        <references count="2">
          <reference field="4" count="1" selected="0">
            <x v="0"/>
          </reference>
          <reference field="20" count="2">
            <x v="23"/>
            <x v="24"/>
          </reference>
        </references>
      </pivotArea>
    </format>
    <format dxfId="473">
      <pivotArea dataOnly="0" labelOnly="1" outline="0" fieldPosition="0">
        <references count="2">
          <reference field="4" count="1" selected="0">
            <x v="1"/>
          </reference>
          <reference field="20" count="1">
            <x v="32"/>
          </reference>
        </references>
      </pivotArea>
    </format>
    <format dxfId="472">
      <pivotArea dataOnly="0" labelOnly="1" outline="0" fieldPosition="0">
        <references count="2">
          <reference field="4" count="1" selected="0">
            <x v="5"/>
          </reference>
          <reference field="20" count="1">
            <x v="26"/>
          </reference>
        </references>
      </pivotArea>
    </format>
    <format dxfId="471">
      <pivotArea dataOnly="0" labelOnly="1" outline="0" fieldPosition="0">
        <references count="2">
          <reference field="4" count="1" selected="0">
            <x v="7"/>
          </reference>
          <reference field="20" count="1">
            <x v="32"/>
          </reference>
        </references>
      </pivotArea>
    </format>
    <format dxfId="470">
      <pivotArea dataOnly="0" labelOnly="1" outline="0" fieldPosition="0">
        <references count="2">
          <reference field="4" count="1" selected="0">
            <x v="8"/>
          </reference>
          <reference field="20" count="2">
            <x v="24"/>
            <x v="32"/>
          </reference>
        </references>
      </pivotArea>
    </format>
    <format dxfId="469">
      <pivotArea dataOnly="0" labelOnly="1" outline="0" fieldPosition="0">
        <references count="2">
          <reference field="4" count="1" selected="0">
            <x v="10"/>
          </reference>
          <reference field="20" count="2">
            <x v="17"/>
            <x v="38"/>
          </reference>
        </references>
      </pivotArea>
    </format>
    <format dxfId="468">
      <pivotArea dataOnly="0" labelOnly="1" outline="0" fieldPosition="0">
        <references count="2">
          <reference field="4" count="1" selected="0">
            <x v="18"/>
          </reference>
          <reference field="20" count="1">
            <x v="26"/>
          </reference>
        </references>
      </pivotArea>
    </format>
    <format dxfId="467">
      <pivotArea dataOnly="0" labelOnly="1" outline="0" fieldPosition="0">
        <references count="2">
          <reference field="4" count="1" selected="0">
            <x v="19"/>
          </reference>
          <reference field="20" count="2">
            <x v="11"/>
            <x v="24"/>
          </reference>
        </references>
      </pivotArea>
    </format>
    <format dxfId="466">
      <pivotArea dataOnly="0" labelOnly="1" outline="0" fieldPosition="0">
        <references count="2">
          <reference field="4" count="1" selected="0">
            <x v="21"/>
          </reference>
          <reference field="20" count="4">
            <x v="17"/>
            <x v="23"/>
            <x v="32"/>
            <x v="38"/>
          </reference>
        </references>
      </pivotArea>
    </format>
    <format dxfId="465">
      <pivotArea dataOnly="0" labelOnly="1" outline="0" fieldPosition="0">
        <references count="2">
          <reference field="4" count="1" selected="0">
            <x v="32"/>
          </reference>
          <reference field="20" count="1">
            <x v="24"/>
          </reference>
        </references>
      </pivotArea>
    </format>
    <format dxfId="464">
      <pivotArea dataOnly="0" labelOnly="1" outline="0" fieldPosition="0">
        <references count="2">
          <reference field="4" count="1" selected="0">
            <x v="33"/>
          </reference>
          <reference field="20" count="1">
            <x v="23"/>
          </reference>
        </references>
      </pivotArea>
    </format>
    <format dxfId="463">
      <pivotArea dataOnly="0" labelOnly="1" outline="0" fieldPosition="0">
        <references count="2">
          <reference field="4" count="1" selected="0">
            <x v="36"/>
          </reference>
          <reference field="20" count="3">
            <x v="9"/>
            <x v="24"/>
            <x v="26"/>
          </reference>
        </references>
      </pivotArea>
    </format>
    <format dxfId="462">
      <pivotArea dataOnly="0" labelOnly="1" outline="0" fieldPosition="0">
        <references count="2">
          <reference field="4" count="1" selected="0">
            <x v="37"/>
          </reference>
          <reference field="20" count="1">
            <x v="24"/>
          </reference>
        </references>
      </pivotArea>
    </format>
    <format dxfId="461">
      <pivotArea dataOnly="0" labelOnly="1" outline="0" fieldPosition="0">
        <references count="2">
          <reference field="4" count="1" selected="0">
            <x v="42"/>
          </reference>
          <reference field="20" count="2">
            <x v="9"/>
            <x v="23"/>
          </reference>
        </references>
      </pivotArea>
    </format>
    <format dxfId="460">
      <pivotArea dataOnly="0" labelOnly="1" outline="0" fieldPosition="0">
        <references count="2">
          <reference field="4" count="1" selected="0">
            <x v="43"/>
          </reference>
          <reference field="20" count="1">
            <x v="6"/>
          </reference>
        </references>
      </pivotArea>
    </format>
    <format dxfId="459">
      <pivotArea dataOnly="0" labelOnly="1" outline="0" fieldPosition="0">
        <references count="2">
          <reference field="4" count="1" selected="0">
            <x v="47"/>
          </reference>
          <reference field="20" count="4">
            <x v="23"/>
            <x v="24"/>
            <x v="26"/>
            <x v="32"/>
          </reference>
        </references>
      </pivotArea>
    </format>
    <format dxfId="458">
      <pivotArea dataOnly="0" labelOnly="1" outline="0" fieldPosition="0">
        <references count="2">
          <reference field="4" count="1" selected="0">
            <x v="48"/>
          </reference>
          <reference field="20" count="2">
            <x v="26"/>
            <x v="32"/>
          </reference>
        </references>
      </pivotArea>
    </format>
    <format dxfId="457">
      <pivotArea dataOnly="0" labelOnly="1" outline="0" fieldPosition="0">
        <references count="2">
          <reference field="4" count="1" selected="0">
            <x v="52"/>
          </reference>
          <reference field="20" count="4">
            <x v="11"/>
            <x v="17"/>
            <x v="23"/>
            <x v="35"/>
          </reference>
        </references>
      </pivotArea>
    </format>
    <format dxfId="456">
      <pivotArea dataOnly="0" labelOnly="1" outline="0" fieldPosition="0">
        <references count="2">
          <reference field="4" count="1" selected="0">
            <x v="53"/>
          </reference>
          <reference field="20" count="3">
            <x v="11"/>
            <x v="17"/>
            <x v="24"/>
          </reference>
        </references>
      </pivotArea>
    </format>
    <format dxfId="455">
      <pivotArea dataOnly="0" labelOnly="1" outline="0" fieldPosition="0">
        <references count="2">
          <reference field="4" count="1" selected="0">
            <x v="56"/>
          </reference>
          <reference field="20" count="2">
            <x v="26"/>
            <x v="32"/>
          </reference>
        </references>
      </pivotArea>
    </format>
    <format dxfId="454">
      <pivotArea dataOnly="0" labelOnly="1" outline="0" fieldPosition="0">
        <references count="2">
          <reference field="4" count="1" selected="0">
            <x v="57"/>
          </reference>
          <reference field="20" count="2">
            <x v="32"/>
            <x v="35"/>
          </reference>
        </references>
      </pivotArea>
    </format>
    <format dxfId="453">
      <pivotArea dataOnly="0" labelOnly="1" outline="0" fieldPosition="0">
        <references count="2">
          <reference field="4" count="1" selected="0">
            <x v="58"/>
          </reference>
          <reference field="20" count="4">
            <x v="15"/>
            <x v="17"/>
            <x v="23"/>
            <x v="35"/>
          </reference>
        </references>
      </pivotArea>
    </format>
    <format dxfId="452">
      <pivotArea dataOnly="0" labelOnly="1" outline="0" fieldPosition="0">
        <references count="2">
          <reference field="4" count="1" selected="0">
            <x v="59"/>
          </reference>
          <reference field="20" count="2">
            <x v="11"/>
            <x v="23"/>
          </reference>
        </references>
      </pivotArea>
    </format>
    <format dxfId="451">
      <pivotArea dataOnly="0" labelOnly="1" outline="0" fieldPosition="0">
        <references count="2">
          <reference field="4" count="1" selected="0">
            <x v="60"/>
          </reference>
          <reference field="20" count="1">
            <x v="37"/>
          </reference>
        </references>
      </pivotArea>
    </format>
    <format dxfId="450">
      <pivotArea dataOnly="0" labelOnly="1" outline="0" fieldPosition="0">
        <references count="2">
          <reference field="4" count="1" selected="0">
            <x v="61"/>
          </reference>
          <reference field="20" count="2">
            <x v="17"/>
            <x v="32"/>
          </reference>
        </references>
      </pivotArea>
    </format>
    <format dxfId="449">
      <pivotArea dataOnly="0" labelOnly="1" outline="0" fieldPosition="0">
        <references count="2">
          <reference field="4" count="1" selected="0">
            <x v="64"/>
          </reference>
          <reference field="20" count="3">
            <x v="11"/>
            <x v="17"/>
            <x v="35"/>
          </reference>
        </references>
      </pivotArea>
    </format>
    <format dxfId="448">
      <pivotArea dataOnly="0" labelOnly="1" outline="0" fieldPosition="0">
        <references count="2">
          <reference field="4" count="1" selected="0">
            <x v="65"/>
          </reference>
          <reference field="20" count="2">
            <x v="11"/>
            <x v="32"/>
          </reference>
        </references>
      </pivotArea>
    </format>
    <format dxfId="447">
      <pivotArea dataOnly="0" labelOnly="1" outline="0" fieldPosition="0">
        <references count="2">
          <reference field="4" count="1" selected="0">
            <x v="67"/>
          </reference>
          <reference field="20" count="1">
            <x v="32"/>
          </reference>
        </references>
      </pivotArea>
    </format>
    <format dxfId="446">
      <pivotArea dataOnly="0" labelOnly="1" outline="0" fieldPosition="0">
        <references count="2">
          <reference field="4" count="1" selected="0">
            <x v="86"/>
          </reference>
          <reference field="20" count="1">
            <x v="17"/>
          </reference>
        </references>
      </pivotArea>
    </format>
    <format dxfId="445">
      <pivotArea dataOnly="0" labelOnly="1" outline="0" fieldPosition="0">
        <references count="2">
          <reference field="4" count="1" selected="0">
            <x v="87"/>
          </reference>
          <reference field="20" count="1">
            <x v="32"/>
          </reference>
        </references>
      </pivotArea>
    </format>
    <format dxfId="444">
      <pivotArea dataOnly="0" labelOnly="1" outline="0" fieldPosition="0">
        <references count="2">
          <reference field="4" count="1" selected="0">
            <x v="88"/>
          </reference>
          <reference field="20" count="2">
            <x v="32"/>
            <x v="37"/>
          </reference>
        </references>
      </pivotArea>
    </format>
    <format dxfId="443">
      <pivotArea dataOnly="0" labelOnly="1" outline="0" fieldPosition="0">
        <references count="2">
          <reference field="4" count="1" selected="0">
            <x v="89"/>
          </reference>
          <reference field="20" count="2">
            <x v="23"/>
            <x v="38"/>
          </reference>
        </references>
      </pivotArea>
    </format>
    <format dxfId="442">
      <pivotArea dataOnly="0" labelOnly="1" outline="0" fieldPosition="0">
        <references count="2">
          <reference field="4" count="1" selected="0">
            <x v="90"/>
          </reference>
          <reference field="20" count="3">
            <x v="6"/>
            <x v="12"/>
            <x v="32"/>
          </reference>
        </references>
      </pivotArea>
    </format>
    <format dxfId="441">
      <pivotArea dataOnly="0" labelOnly="1" outline="0" fieldPosition="0">
        <references count="2">
          <reference field="4" count="1" selected="0">
            <x v="91"/>
          </reference>
          <reference field="20" count="1">
            <x v="17"/>
          </reference>
        </references>
      </pivotArea>
    </format>
    <format dxfId="440">
      <pivotArea dataOnly="0" labelOnly="1" outline="0" fieldPosition="0">
        <references count="2">
          <reference field="4" count="1" selected="0">
            <x v="92"/>
          </reference>
          <reference field="20" count="1">
            <x v="32"/>
          </reference>
        </references>
      </pivotArea>
    </format>
    <format dxfId="439">
      <pivotArea dataOnly="0" labelOnly="1" outline="0" fieldPosition="0">
        <references count="2">
          <reference field="4" count="1" selected="0">
            <x v="98"/>
          </reference>
          <reference field="20" count="1">
            <x v="32"/>
          </reference>
        </references>
      </pivotArea>
    </format>
    <format dxfId="438">
      <pivotArea dataOnly="0" labelOnly="1" outline="0" fieldPosition="0">
        <references count="2">
          <reference field="4" count="1" selected="0">
            <x v="99"/>
          </reference>
          <reference field="20" count="1">
            <x v="17"/>
          </reference>
        </references>
      </pivotArea>
    </format>
    <format dxfId="437">
      <pivotArea dataOnly="0" labelOnly="1" outline="0" fieldPosition="0">
        <references count="2">
          <reference field="4" count="1" selected="0">
            <x v="100"/>
          </reference>
          <reference field="20" count="1">
            <x v="45"/>
          </reference>
        </references>
      </pivotArea>
    </format>
    <format dxfId="436">
      <pivotArea dataOnly="0" labelOnly="1" outline="0" fieldPosition="0">
        <references count="1">
          <reference field="4294967294" count="1">
            <x v="0"/>
          </reference>
        </references>
      </pivotArea>
    </format>
    <format dxfId="435">
      <pivotArea dataOnly="0" labelOnly="1" outline="0" fieldPosition="0">
        <references count="1">
          <reference field="19" count="0"/>
        </references>
      </pivotArea>
    </format>
    <format dxfId="434">
      <pivotArea field="20" type="button" dataOnly="0" labelOnly="1" outline="0" axis="axisRow" fieldPosition="1"/>
    </format>
    <format dxfId="433">
      <pivotArea dataOnly="0" labelOnly="1" grandRow="1" outline="0" fieldPosition="0"/>
    </format>
    <format dxfId="432">
      <pivotArea dataOnly="0" labelOnly="1" outline="0" fieldPosition="0">
        <references count="2">
          <reference field="4" count="1" selected="0">
            <x v="0"/>
          </reference>
          <reference field="20" count="2">
            <x v="23"/>
            <x v="24"/>
          </reference>
        </references>
      </pivotArea>
    </format>
    <format dxfId="431">
      <pivotArea dataOnly="0" labelOnly="1" outline="0" fieldPosition="0">
        <references count="2">
          <reference field="4" count="1" selected="0">
            <x v="1"/>
          </reference>
          <reference field="20" count="1">
            <x v="32"/>
          </reference>
        </references>
      </pivotArea>
    </format>
    <format dxfId="430">
      <pivotArea dataOnly="0" labelOnly="1" outline="0" fieldPosition="0">
        <references count="2">
          <reference field="4" count="1" selected="0">
            <x v="5"/>
          </reference>
          <reference field="20" count="1">
            <x v="26"/>
          </reference>
        </references>
      </pivotArea>
    </format>
    <format dxfId="429">
      <pivotArea dataOnly="0" labelOnly="1" outline="0" fieldPosition="0">
        <references count="2">
          <reference field="4" count="1" selected="0">
            <x v="7"/>
          </reference>
          <reference field="20" count="1">
            <x v="32"/>
          </reference>
        </references>
      </pivotArea>
    </format>
    <format dxfId="428">
      <pivotArea dataOnly="0" labelOnly="1" outline="0" fieldPosition="0">
        <references count="2">
          <reference field="4" count="1" selected="0">
            <x v="8"/>
          </reference>
          <reference field="20" count="2">
            <x v="24"/>
            <x v="32"/>
          </reference>
        </references>
      </pivotArea>
    </format>
    <format dxfId="427">
      <pivotArea dataOnly="0" labelOnly="1" outline="0" fieldPosition="0">
        <references count="2">
          <reference field="4" count="1" selected="0">
            <x v="10"/>
          </reference>
          <reference field="20" count="2">
            <x v="17"/>
            <x v="38"/>
          </reference>
        </references>
      </pivotArea>
    </format>
    <format dxfId="426">
      <pivotArea dataOnly="0" labelOnly="1" outline="0" fieldPosition="0">
        <references count="2">
          <reference field="4" count="1" selected="0">
            <x v="18"/>
          </reference>
          <reference field="20" count="1">
            <x v="26"/>
          </reference>
        </references>
      </pivotArea>
    </format>
    <format dxfId="425">
      <pivotArea dataOnly="0" labelOnly="1" outline="0" fieldPosition="0">
        <references count="2">
          <reference field="4" count="1" selected="0">
            <x v="19"/>
          </reference>
          <reference field="20" count="2">
            <x v="11"/>
            <x v="24"/>
          </reference>
        </references>
      </pivotArea>
    </format>
    <format dxfId="424">
      <pivotArea dataOnly="0" labelOnly="1" outline="0" fieldPosition="0">
        <references count="2">
          <reference field="4" count="1" selected="0">
            <x v="21"/>
          </reference>
          <reference field="20" count="4">
            <x v="17"/>
            <x v="23"/>
            <x v="32"/>
            <x v="38"/>
          </reference>
        </references>
      </pivotArea>
    </format>
    <format dxfId="423">
      <pivotArea dataOnly="0" labelOnly="1" outline="0" fieldPosition="0">
        <references count="2">
          <reference field="4" count="1" selected="0">
            <x v="32"/>
          </reference>
          <reference field="20" count="1">
            <x v="24"/>
          </reference>
        </references>
      </pivotArea>
    </format>
    <format dxfId="422">
      <pivotArea dataOnly="0" labelOnly="1" outline="0" fieldPosition="0">
        <references count="2">
          <reference field="4" count="1" selected="0">
            <x v="33"/>
          </reference>
          <reference field="20" count="1">
            <x v="23"/>
          </reference>
        </references>
      </pivotArea>
    </format>
    <format dxfId="421">
      <pivotArea dataOnly="0" labelOnly="1" outline="0" fieldPosition="0">
        <references count="2">
          <reference field="4" count="1" selected="0">
            <x v="36"/>
          </reference>
          <reference field="20" count="3">
            <x v="9"/>
            <x v="24"/>
            <x v="26"/>
          </reference>
        </references>
      </pivotArea>
    </format>
    <format dxfId="420">
      <pivotArea dataOnly="0" labelOnly="1" outline="0" fieldPosition="0">
        <references count="2">
          <reference field="4" count="1" selected="0">
            <x v="37"/>
          </reference>
          <reference field="20" count="1">
            <x v="24"/>
          </reference>
        </references>
      </pivotArea>
    </format>
    <format dxfId="419">
      <pivotArea dataOnly="0" labelOnly="1" outline="0" fieldPosition="0">
        <references count="2">
          <reference field="4" count="1" selected="0">
            <x v="42"/>
          </reference>
          <reference field="20" count="2">
            <x v="9"/>
            <x v="23"/>
          </reference>
        </references>
      </pivotArea>
    </format>
    <format dxfId="418">
      <pivotArea dataOnly="0" labelOnly="1" outline="0" fieldPosition="0">
        <references count="2">
          <reference field="4" count="1" selected="0">
            <x v="43"/>
          </reference>
          <reference field="20" count="1">
            <x v="6"/>
          </reference>
        </references>
      </pivotArea>
    </format>
    <format dxfId="417">
      <pivotArea dataOnly="0" labelOnly="1" outline="0" fieldPosition="0">
        <references count="2">
          <reference field="4" count="1" selected="0">
            <x v="47"/>
          </reference>
          <reference field="20" count="4">
            <x v="23"/>
            <x v="24"/>
            <x v="26"/>
            <x v="32"/>
          </reference>
        </references>
      </pivotArea>
    </format>
    <format dxfId="416">
      <pivotArea dataOnly="0" labelOnly="1" outline="0" fieldPosition="0">
        <references count="2">
          <reference field="4" count="1" selected="0">
            <x v="48"/>
          </reference>
          <reference field="20" count="2">
            <x v="26"/>
            <x v="32"/>
          </reference>
        </references>
      </pivotArea>
    </format>
    <format dxfId="415">
      <pivotArea dataOnly="0" labelOnly="1" outline="0" fieldPosition="0">
        <references count="2">
          <reference field="4" count="1" selected="0">
            <x v="52"/>
          </reference>
          <reference field="20" count="4">
            <x v="11"/>
            <x v="17"/>
            <x v="23"/>
            <x v="35"/>
          </reference>
        </references>
      </pivotArea>
    </format>
    <format dxfId="414">
      <pivotArea dataOnly="0" labelOnly="1" outline="0" fieldPosition="0">
        <references count="2">
          <reference field="4" count="1" selected="0">
            <x v="53"/>
          </reference>
          <reference field="20" count="3">
            <x v="11"/>
            <x v="17"/>
            <x v="24"/>
          </reference>
        </references>
      </pivotArea>
    </format>
    <format dxfId="413">
      <pivotArea dataOnly="0" labelOnly="1" outline="0" fieldPosition="0">
        <references count="2">
          <reference field="4" count="1" selected="0">
            <x v="56"/>
          </reference>
          <reference field="20" count="2">
            <x v="26"/>
            <x v="32"/>
          </reference>
        </references>
      </pivotArea>
    </format>
    <format dxfId="412">
      <pivotArea dataOnly="0" labelOnly="1" outline="0" fieldPosition="0">
        <references count="2">
          <reference field="4" count="1" selected="0">
            <x v="57"/>
          </reference>
          <reference field="20" count="2">
            <x v="32"/>
            <x v="35"/>
          </reference>
        </references>
      </pivotArea>
    </format>
    <format dxfId="411">
      <pivotArea dataOnly="0" labelOnly="1" outline="0" fieldPosition="0">
        <references count="2">
          <reference field="4" count="1" selected="0">
            <x v="58"/>
          </reference>
          <reference field="20" count="4">
            <x v="15"/>
            <x v="17"/>
            <x v="23"/>
            <x v="35"/>
          </reference>
        </references>
      </pivotArea>
    </format>
    <format dxfId="410">
      <pivotArea dataOnly="0" labelOnly="1" outline="0" fieldPosition="0">
        <references count="2">
          <reference field="4" count="1" selected="0">
            <x v="59"/>
          </reference>
          <reference field="20" count="2">
            <x v="11"/>
            <x v="23"/>
          </reference>
        </references>
      </pivotArea>
    </format>
    <format dxfId="409">
      <pivotArea dataOnly="0" labelOnly="1" outline="0" fieldPosition="0">
        <references count="2">
          <reference field="4" count="1" selected="0">
            <x v="60"/>
          </reference>
          <reference field="20" count="1">
            <x v="37"/>
          </reference>
        </references>
      </pivotArea>
    </format>
    <format dxfId="408">
      <pivotArea dataOnly="0" labelOnly="1" outline="0" fieldPosition="0">
        <references count="2">
          <reference field="4" count="1" selected="0">
            <x v="61"/>
          </reference>
          <reference field="20" count="2">
            <x v="17"/>
            <x v="32"/>
          </reference>
        </references>
      </pivotArea>
    </format>
    <format dxfId="407">
      <pivotArea dataOnly="0" labelOnly="1" outline="0" fieldPosition="0">
        <references count="2">
          <reference field="4" count="1" selected="0">
            <x v="64"/>
          </reference>
          <reference field="20" count="3">
            <x v="11"/>
            <x v="17"/>
            <x v="35"/>
          </reference>
        </references>
      </pivotArea>
    </format>
    <format dxfId="406">
      <pivotArea dataOnly="0" labelOnly="1" outline="0" fieldPosition="0">
        <references count="2">
          <reference field="4" count="1" selected="0">
            <x v="65"/>
          </reference>
          <reference field="20" count="2">
            <x v="11"/>
            <x v="32"/>
          </reference>
        </references>
      </pivotArea>
    </format>
    <format dxfId="405">
      <pivotArea dataOnly="0" labelOnly="1" outline="0" fieldPosition="0">
        <references count="2">
          <reference field="4" count="1" selected="0">
            <x v="67"/>
          </reference>
          <reference field="20" count="1">
            <x v="32"/>
          </reference>
        </references>
      </pivotArea>
    </format>
    <format dxfId="404">
      <pivotArea dataOnly="0" labelOnly="1" outline="0" fieldPosition="0">
        <references count="2">
          <reference field="4" count="1" selected="0">
            <x v="86"/>
          </reference>
          <reference field="20" count="1">
            <x v="17"/>
          </reference>
        </references>
      </pivotArea>
    </format>
    <format dxfId="403">
      <pivotArea dataOnly="0" labelOnly="1" outline="0" fieldPosition="0">
        <references count="2">
          <reference field="4" count="1" selected="0">
            <x v="87"/>
          </reference>
          <reference field="20" count="1">
            <x v="32"/>
          </reference>
        </references>
      </pivotArea>
    </format>
    <format dxfId="402">
      <pivotArea dataOnly="0" labelOnly="1" outline="0" fieldPosition="0">
        <references count="2">
          <reference field="4" count="1" selected="0">
            <x v="88"/>
          </reference>
          <reference field="20" count="2">
            <x v="32"/>
            <x v="37"/>
          </reference>
        </references>
      </pivotArea>
    </format>
    <format dxfId="401">
      <pivotArea dataOnly="0" labelOnly="1" outline="0" fieldPosition="0">
        <references count="2">
          <reference field="4" count="1" selected="0">
            <x v="89"/>
          </reference>
          <reference field="20" count="2">
            <x v="23"/>
            <x v="38"/>
          </reference>
        </references>
      </pivotArea>
    </format>
    <format dxfId="400">
      <pivotArea dataOnly="0" labelOnly="1" outline="0" fieldPosition="0">
        <references count="2">
          <reference field="4" count="1" selected="0">
            <x v="90"/>
          </reference>
          <reference field="20" count="3">
            <x v="6"/>
            <x v="12"/>
            <x v="32"/>
          </reference>
        </references>
      </pivotArea>
    </format>
    <format dxfId="399">
      <pivotArea dataOnly="0" labelOnly="1" outline="0" fieldPosition="0">
        <references count="2">
          <reference field="4" count="1" selected="0">
            <x v="91"/>
          </reference>
          <reference field="20" count="1">
            <x v="17"/>
          </reference>
        </references>
      </pivotArea>
    </format>
    <format dxfId="398">
      <pivotArea dataOnly="0" labelOnly="1" outline="0" fieldPosition="0">
        <references count="2">
          <reference field="4" count="1" selected="0">
            <x v="92"/>
          </reference>
          <reference field="20" count="1">
            <x v="32"/>
          </reference>
        </references>
      </pivotArea>
    </format>
    <format dxfId="397">
      <pivotArea dataOnly="0" labelOnly="1" outline="0" fieldPosition="0">
        <references count="2">
          <reference field="4" count="1" selected="0">
            <x v="98"/>
          </reference>
          <reference field="20" count="1">
            <x v="32"/>
          </reference>
        </references>
      </pivotArea>
    </format>
    <format dxfId="396">
      <pivotArea dataOnly="0" labelOnly="1" outline="0" fieldPosition="0">
        <references count="2">
          <reference field="4" count="1" selected="0">
            <x v="99"/>
          </reference>
          <reference field="20" count="1">
            <x v="17"/>
          </reference>
        </references>
      </pivotArea>
    </format>
    <format dxfId="395">
      <pivotArea dataOnly="0" labelOnly="1" outline="0" fieldPosition="0">
        <references count="2">
          <reference field="4" count="1" selected="0">
            <x v="100"/>
          </reference>
          <reference field="20" count="1">
            <x v="45"/>
          </reference>
        </references>
      </pivotArea>
    </format>
    <format dxfId="394">
      <pivotArea outline="0" collapsedLevelsAreSubtotals="1" fieldPosition="0">
        <references count="1">
          <reference field="4294967294" count="1" selected="0">
            <x v="1"/>
          </reference>
        </references>
      </pivotArea>
    </format>
    <format dxfId="393">
      <pivotArea type="topRight" dataOnly="0" labelOnly="1" outline="0" fieldPosition="0"/>
    </format>
    <format dxfId="392">
      <pivotArea dataOnly="0" labelOnly="1" outline="0" fieldPosition="0">
        <references count="1">
          <reference field="4294967294" count="1">
            <x v="1"/>
          </reference>
        </references>
      </pivotArea>
    </format>
    <format dxfId="391">
      <pivotArea outline="0" collapsedLevelsAreSubtotals="1" fieldPosition="0">
        <references count="1">
          <reference field="4294967294" count="1" selected="0">
            <x v="1"/>
          </reference>
        </references>
      </pivotArea>
    </format>
    <format dxfId="390">
      <pivotArea type="topRight" dataOnly="0" labelOnly="1" outline="0" fieldPosition="0"/>
    </format>
    <format dxfId="389">
      <pivotArea dataOnly="0" labelOnly="1" outline="0" fieldPosition="0">
        <references count="1">
          <reference field="4294967294" count="1">
            <x v="1"/>
          </reference>
        </references>
      </pivotArea>
    </format>
    <format dxfId="388">
      <pivotArea outline="0" collapsedLevelsAreSubtotals="1" fieldPosition="0"/>
    </format>
    <format dxfId="387">
      <pivotArea dataOnly="0" labelOnly="1" outline="0" fieldPosition="0">
        <references count="1">
          <reference field="4" count="0"/>
        </references>
      </pivotArea>
    </format>
    <format dxfId="386">
      <pivotArea dataOnly="0" labelOnly="1" grandRow="1" outline="0" fieldPosition="0"/>
    </format>
    <format dxfId="385">
      <pivotArea dataOnly="0" labelOnly="1" outline="0" fieldPosition="0">
        <references count="2">
          <reference field="4" count="1" selected="0">
            <x v="0"/>
          </reference>
          <reference field="20" count="2">
            <x v="23"/>
            <x v="24"/>
          </reference>
        </references>
      </pivotArea>
    </format>
    <format dxfId="384">
      <pivotArea dataOnly="0" labelOnly="1" outline="0" fieldPosition="0">
        <references count="2">
          <reference field="4" count="1" selected="0">
            <x v="1"/>
          </reference>
          <reference field="20" count="1">
            <x v="32"/>
          </reference>
        </references>
      </pivotArea>
    </format>
    <format dxfId="383">
      <pivotArea dataOnly="0" labelOnly="1" outline="0" fieldPosition="0">
        <references count="2">
          <reference field="4" count="1" selected="0">
            <x v="5"/>
          </reference>
          <reference field="20" count="1">
            <x v="26"/>
          </reference>
        </references>
      </pivotArea>
    </format>
    <format dxfId="382">
      <pivotArea dataOnly="0" labelOnly="1" outline="0" fieldPosition="0">
        <references count="2">
          <reference field="4" count="1" selected="0">
            <x v="7"/>
          </reference>
          <reference field="20" count="1">
            <x v="32"/>
          </reference>
        </references>
      </pivotArea>
    </format>
    <format dxfId="381">
      <pivotArea dataOnly="0" labelOnly="1" outline="0" fieldPosition="0">
        <references count="2">
          <reference field="4" count="1" selected="0">
            <x v="8"/>
          </reference>
          <reference field="20" count="2">
            <x v="24"/>
            <x v="32"/>
          </reference>
        </references>
      </pivotArea>
    </format>
    <format dxfId="380">
      <pivotArea dataOnly="0" labelOnly="1" outline="0" fieldPosition="0">
        <references count="2">
          <reference field="4" count="1" selected="0">
            <x v="10"/>
          </reference>
          <reference field="20" count="2">
            <x v="17"/>
            <x v="38"/>
          </reference>
        </references>
      </pivotArea>
    </format>
    <format dxfId="379">
      <pivotArea dataOnly="0" labelOnly="1" outline="0" fieldPosition="0">
        <references count="2">
          <reference field="4" count="1" selected="0">
            <x v="18"/>
          </reference>
          <reference field="20" count="1">
            <x v="26"/>
          </reference>
        </references>
      </pivotArea>
    </format>
    <format dxfId="378">
      <pivotArea dataOnly="0" labelOnly="1" outline="0" fieldPosition="0">
        <references count="2">
          <reference field="4" count="1" selected="0">
            <x v="19"/>
          </reference>
          <reference field="20" count="2">
            <x v="11"/>
            <x v="24"/>
          </reference>
        </references>
      </pivotArea>
    </format>
    <format dxfId="377">
      <pivotArea dataOnly="0" labelOnly="1" outline="0" fieldPosition="0">
        <references count="2">
          <reference field="4" count="1" selected="0">
            <x v="21"/>
          </reference>
          <reference field="20" count="4">
            <x v="17"/>
            <x v="23"/>
            <x v="32"/>
            <x v="38"/>
          </reference>
        </references>
      </pivotArea>
    </format>
    <format dxfId="376">
      <pivotArea dataOnly="0" labelOnly="1" outline="0" fieldPosition="0">
        <references count="2">
          <reference field="4" count="1" selected="0">
            <x v="32"/>
          </reference>
          <reference field="20" count="1">
            <x v="24"/>
          </reference>
        </references>
      </pivotArea>
    </format>
    <format dxfId="375">
      <pivotArea dataOnly="0" labelOnly="1" outline="0" fieldPosition="0">
        <references count="2">
          <reference field="4" count="1" selected="0">
            <x v="33"/>
          </reference>
          <reference field="20" count="1">
            <x v="23"/>
          </reference>
        </references>
      </pivotArea>
    </format>
    <format dxfId="374">
      <pivotArea dataOnly="0" labelOnly="1" outline="0" fieldPosition="0">
        <references count="2">
          <reference field="4" count="1" selected="0">
            <x v="36"/>
          </reference>
          <reference field="20" count="3">
            <x v="9"/>
            <x v="24"/>
            <x v="26"/>
          </reference>
        </references>
      </pivotArea>
    </format>
    <format dxfId="373">
      <pivotArea dataOnly="0" labelOnly="1" outline="0" fieldPosition="0">
        <references count="2">
          <reference field="4" count="1" selected="0">
            <x v="37"/>
          </reference>
          <reference field="20" count="1">
            <x v="24"/>
          </reference>
        </references>
      </pivotArea>
    </format>
    <format dxfId="372">
      <pivotArea dataOnly="0" labelOnly="1" outline="0" fieldPosition="0">
        <references count="2">
          <reference field="4" count="1" selected="0">
            <x v="42"/>
          </reference>
          <reference field="20" count="2">
            <x v="9"/>
            <x v="23"/>
          </reference>
        </references>
      </pivotArea>
    </format>
    <format dxfId="371">
      <pivotArea dataOnly="0" labelOnly="1" outline="0" fieldPosition="0">
        <references count="2">
          <reference field="4" count="1" selected="0">
            <x v="43"/>
          </reference>
          <reference field="20" count="1">
            <x v="6"/>
          </reference>
        </references>
      </pivotArea>
    </format>
    <format dxfId="370">
      <pivotArea dataOnly="0" labelOnly="1" outline="0" fieldPosition="0">
        <references count="2">
          <reference field="4" count="1" selected="0">
            <x v="47"/>
          </reference>
          <reference field="20" count="4">
            <x v="23"/>
            <x v="24"/>
            <x v="26"/>
            <x v="32"/>
          </reference>
        </references>
      </pivotArea>
    </format>
    <format dxfId="369">
      <pivotArea dataOnly="0" labelOnly="1" outline="0" fieldPosition="0">
        <references count="2">
          <reference field="4" count="1" selected="0">
            <x v="48"/>
          </reference>
          <reference field="20" count="2">
            <x v="26"/>
            <x v="32"/>
          </reference>
        </references>
      </pivotArea>
    </format>
    <format dxfId="368">
      <pivotArea dataOnly="0" labelOnly="1" outline="0" fieldPosition="0">
        <references count="2">
          <reference field="4" count="1" selected="0">
            <x v="52"/>
          </reference>
          <reference field="20" count="4">
            <x v="11"/>
            <x v="17"/>
            <x v="23"/>
            <x v="35"/>
          </reference>
        </references>
      </pivotArea>
    </format>
    <format dxfId="367">
      <pivotArea dataOnly="0" labelOnly="1" outline="0" fieldPosition="0">
        <references count="2">
          <reference field="4" count="1" selected="0">
            <x v="53"/>
          </reference>
          <reference field="20" count="3">
            <x v="11"/>
            <x v="17"/>
            <x v="24"/>
          </reference>
        </references>
      </pivotArea>
    </format>
    <format dxfId="366">
      <pivotArea dataOnly="0" labelOnly="1" outline="0" fieldPosition="0">
        <references count="2">
          <reference field="4" count="1" selected="0">
            <x v="56"/>
          </reference>
          <reference field="20" count="2">
            <x v="26"/>
            <x v="32"/>
          </reference>
        </references>
      </pivotArea>
    </format>
    <format dxfId="365">
      <pivotArea dataOnly="0" labelOnly="1" outline="0" fieldPosition="0">
        <references count="2">
          <reference field="4" count="1" selected="0">
            <x v="57"/>
          </reference>
          <reference field="20" count="2">
            <x v="32"/>
            <x v="35"/>
          </reference>
        </references>
      </pivotArea>
    </format>
    <format dxfId="364">
      <pivotArea dataOnly="0" labelOnly="1" outline="0" fieldPosition="0">
        <references count="2">
          <reference field="4" count="1" selected="0">
            <x v="58"/>
          </reference>
          <reference field="20" count="4">
            <x v="15"/>
            <x v="17"/>
            <x v="23"/>
            <x v="35"/>
          </reference>
        </references>
      </pivotArea>
    </format>
    <format dxfId="363">
      <pivotArea dataOnly="0" labelOnly="1" outline="0" fieldPosition="0">
        <references count="2">
          <reference field="4" count="1" selected="0">
            <x v="59"/>
          </reference>
          <reference field="20" count="2">
            <x v="11"/>
            <x v="23"/>
          </reference>
        </references>
      </pivotArea>
    </format>
    <format dxfId="362">
      <pivotArea dataOnly="0" labelOnly="1" outline="0" fieldPosition="0">
        <references count="2">
          <reference field="4" count="1" selected="0">
            <x v="60"/>
          </reference>
          <reference field="20" count="1">
            <x v="37"/>
          </reference>
        </references>
      </pivotArea>
    </format>
    <format dxfId="361">
      <pivotArea dataOnly="0" labelOnly="1" outline="0" fieldPosition="0">
        <references count="2">
          <reference field="4" count="1" selected="0">
            <x v="61"/>
          </reference>
          <reference field="20" count="2">
            <x v="17"/>
            <x v="32"/>
          </reference>
        </references>
      </pivotArea>
    </format>
    <format dxfId="360">
      <pivotArea dataOnly="0" labelOnly="1" outline="0" fieldPosition="0">
        <references count="2">
          <reference field="4" count="1" selected="0">
            <x v="64"/>
          </reference>
          <reference field="20" count="3">
            <x v="11"/>
            <x v="17"/>
            <x v="35"/>
          </reference>
        </references>
      </pivotArea>
    </format>
    <format dxfId="359">
      <pivotArea dataOnly="0" labelOnly="1" outline="0" fieldPosition="0">
        <references count="2">
          <reference field="4" count="1" selected="0">
            <x v="65"/>
          </reference>
          <reference field="20" count="2">
            <x v="11"/>
            <x v="32"/>
          </reference>
        </references>
      </pivotArea>
    </format>
    <format dxfId="358">
      <pivotArea dataOnly="0" labelOnly="1" outline="0" fieldPosition="0">
        <references count="2">
          <reference field="4" count="1" selected="0">
            <x v="67"/>
          </reference>
          <reference field="20" count="1">
            <x v="32"/>
          </reference>
        </references>
      </pivotArea>
    </format>
    <format dxfId="357">
      <pivotArea dataOnly="0" labelOnly="1" outline="0" fieldPosition="0">
        <references count="2">
          <reference field="4" count="1" selected="0">
            <x v="86"/>
          </reference>
          <reference field="20" count="1">
            <x v="17"/>
          </reference>
        </references>
      </pivotArea>
    </format>
    <format dxfId="356">
      <pivotArea dataOnly="0" labelOnly="1" outline="0" fieldPosition="0">
        <references count="2">
          <reference field="4" count="1" selected="0">
            <x v="87"/>
          </reference>
          <reference field="20" count="1">
            <x v="32"/>
          </reference>
        </references>
      </pivotArea>
    </format>
    <format dxfId="355">
      <pivotArea dataOnly="0" labelOnly="1" outline="0" fieldPosition="0">
        <references count="2">
          <reference field="4" count="1" selected="0">
            <x v="88"/>
          </reference>
          <reference field="20" count="2">
            <x v="32"/>
            <x v="37"/>
          </reference>
        </references>
      </pivotArea>
    </format>
    <format dxfId="354">
      <pivotArea dataOnly="0" labelOnly="1" outline="0" fieldPosition="0">
        <references count="2">
          <reference field="4" count="1" selected="0">
            <x v="89"/>
          </reference>
          <reference field="20" count="2">
            <x v="23"/>
            <x v="38"/>
          </reference>
        </references>
      </pivotArea>
    </format>
    <format dxfId="353">
      <pivotArea dataOnly="0" labelOnly="1" outline="0" fieldPosition="0">
        <references count="2">
          <reference field="4" count="1" selected="0">
            <x v="90"/>
          </reference>
          <reference field="20" count="3">
            <x v="6"/>
            <x v="12"/>
            <x v="32"/>
          </reference>
        </references>
      </pivotArea>
    </format>
    <format dxfId="352">
      <pivotArea dataOnly="0" labelOnly="1" outline="0" fieldPosition="0">
        <references count="2">
          <reference field="4" count="1" selected="0">
            <x v="91"/>
          </reference>
          <reference field="20" count="1">
            <x v="17"/>
          </reference>
        </references>
      </pivotArea>
    </format>
    <format dxfId="351">
      <pivotArea dataOnly="0" labelOnly="1" outline="0" fieldPosition="0">
        <references count="2">
          <reference field="4" count="1" selected="0">
            <x v="92"/>
          </reference>
          <reference field="20" count="1">
            <x v="32"/>
          </reference>
        </references>
      </pivotArea>
    </format>
    <format dxfId="350">
      <pivotArea dataOnly="0" labelOnly="1" outline="0" fieldPosition="0">
        <references count="2">
          <reference field="4" count="1" selected="0">
            <x v="98"/>
          </reference>
          <reference field="20" count="1">
            <x v="32"/>
          </reference>
        </references>
      </pivotArea>
    </format>
    <format dxfId="349">
      <pivotArea dataOnly="0" labelOnly="1" outline="0" fieldPosition="0">
        <references count="2">
          <reference field="4" count="1" selected="0">
            <x v="99"/>
          </reference>
          <reference field="20" count="1">
            <x v="17"/>
          </reference>
        </references>
      </pivotArea>
    </format>
    <format dxfId="348">
      <pivotArea dataOnly="0" labelOnly="1" outline="0" fieldPosition="0">
        <references count="2">
          <reference field="4" count="1" selected="0">
            <x v="100"/>
          </reference>
          <reference field="20" count="1">
            <x v="45"/>
          </reference>
        </references>
      </pivotArea>
    </format>
    <format dxfId="347">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52"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axis="axisRow" compact="0" outline="0" showAll="0" defaultSubtotal="0">
      <items count="422">
        <item m="1" x="264"/>
        <item m="1" x="183"/>
        <item m="1" x="182"/>
        <item x="38"/>
        <item m="1" x="392"/>
        <item m="1" x="249"/>
        <item m="1" x="133"/>
        <item m="1" x="293"/>
        <item m="1" x="67"/>
        <item m="1" x="308"/>
        <item m="1" x="381"/>
        <item m="1" x="236"/>
        <item m="1" x="243"/>
        <item m="1" x="115"/>
        <item m="1" x="271"/>
        <item m="1" x="68"/>
        <item m="1" x="95"/>
        <item m="1" x="54"/>
        <item m="1" x="353"/>
        <item m="1" x="82"/>
        <item m="1" x="375"/>
        <item m="1" x="171"/>
        <item m="1" x="335"/>
        <item m="1" x="280"/>
        <item m="1" x="345"/>
        <item m="1" x="225"/>
        <item m="1" x="100"/>
        <item m="1" x="128"/>
        <item m="1" x="344"/>
        <item m="1" x="303"/>
        <item m="1" x="85"/>
        <item m="1" x="157"/>
        <item m="1" x="312"/>
        <item m="1" x="291"/>
        <item m="1" x="229"/>
        <item m="1" x="269"/>
        <item m="1" x="69"/>
        <item m="1" x="169"/>
        <item m="1" x="122"/>
        <item m="1" x="240"/>
        <item m="1" x="237"/>
        <item m="1" x="363"/>
        <item m="1" x="288"/>
        <item m="1" x="188"/>
        <item m="1" x="418"/>
        <item m="1" x="364"/>
        <item m="1" x="415"/>
        <item m="1" x="189"/>
        <item m="1" x="197"/>
        <item m="1" x="210"/>
        <item m="1" x="174"/>
        <item m="1" x="408"/>
        <item m="1" x="52"/>
        <item m="1" x="285"/>
        <item m="1" x="110"/>
        <item m="1" x="309"/>
        <item m="1" x="369"/>
        <item m="1" x="58"/>
        <item m="1" x="257"/>
        <item m="1" x="101"/>
        <item m="1" x="268"/>
        <item m="1" x="230"/>
        <item m="1" x="323"/>
        <item m="1" x="140"/>
        <item m="1" x="70"/>
        <item m="1" x="403"/>
        <item m="1" x="111"/>
        <item m="1" x="57"/>
        <item m="1" x="307"/>
        <item m="1" x="333"/>
        <item m="1" x="417"/>
        <item m="1" x="276"/>
        <item m="1" x="49"/>
        <item m="1" x="324"/>
        <item m="1" x="86"/>
        <item m="1" x="351"/>
        <item m="1" x="254"/>
        <item m="1" x="367"/>
        <item m="1" x="193"/>
        <item m="1" x="218"/>
        <item m="1" x="284"/>
        <item m="1" x="125"/>
        <item m="1" x="205"/>
        <item m="1" x="45"/>
        <item m="1" x="190"/>
        <item m="1" x="349"/>
        <item m="1" x="365"/>
        <item m="1" x="352"/>
        <item m="1" x="315"/>
        <item m="1" x="368"/>
        <item m="1" x="64"/>
        <item m="1" x="39"/>
        <item m="1" x="202"/>
        <item m="1" x="213"/>
        <item m="1" x="78"/>
        <item m="1" x="97"/>
        <item m="1" x="226"/>
        <item m="1" x="129"/>
        <item m="1" x="402"/>
        <item m="1" x="81"/>
        <item m="1" x="343"/>
        <item m="1" x="313"/>
        <item m="1" x="404"/>
        <item m="1" x="259"/>
        <item m="1" x="162"/>
        <item m="1" x="46"/>
        <item m="1" x="124"/>
        <item m="1" x="74"/>
        <item m="1" x="179"/>
        <item m="1" x="399"/>
        <item m="1" x="172"/>
        <item m="1" x="163"/>
        <item m="1" x="319"/>
        <item m="1" x="261"/>
        <item m="1" x="89"/>
        <item m="1" x="360"/>
        <item m="1" x="290"/>
        <item m="1" x="47"/>
        <item m="1" x="106"/>
        <item m="1" x="93"/>
        <item m="1" x="341"/>
        <item m="1" x="358"/>
        <item m="1" x="147"/>
        <item m="1" x="131"/>
        <item m="1" x="340"/>
        <item m="1" x="283"/>
        <item m="1" x="178"/>
        <item m="1" x="160"/>
        <item m="1" x="59"/>
        <item m="1" x="272"/>
        <item m="1" x="385"/>
        <item m="1" x="275"/>
        <item m="1" x="153"/>
        <item m="1" x="359"/>
        <item m="1" x="214"/>
        <item m="1" x="398"/>
        <item m="1" x="331"/>
        <item m="1" x="143"/>
        <item m="1" x="51"/>
        <item m="1" x="62"/>
        <item m="1" x="326"/>
        <item m="1" x="401"/>
        <item m="1" x="386"/>
        <item m="1" x="192"/>
        <item m="1" x="409"/>
        <item m="1" x="222"/>
        <item m="1" x="215"/>
        <item m="1" x="281"/>
        <item m="1" x="332"/>
        <item m="1" x="48"/>
        <item m="1" x="294"/>
        <item m="1" x="80"/>
        <item m="1" x="292"/>
        <item m="1" x="263"/>
        <item m="1" x="248"/>
        <item m="1" x="397"/>
        <item m="1" x="400"/>
        <item m="1" x="336"/>
        <item m="1" x="208"/>
        <item m="1" x="255"/>
        <item m="1" x="300"/>
        <item m="1" x="138"/>
        <item m="1" x="42"/>
        <item m="1" x="239"/>
        <item m="1" x="262"/>
        <item m="1" x="90"/>
        <item m="1" x="260"/>
        <item m="1" x="380"/>
        <item m="1" x="194"/>
        <item m="1" x="127"/>
        <item m="1" x="50"/>
        <item m="1" x="372"/>
        <item m="1" x="346"/>
        <item m="1" x="339"/>
        <item m="1" x="390"/>
        <item m="1" x="354"/>
        <item m="1" x="337"/>
        <item m="1" x="165"/>
        <item m="1" x="247"/>
        <item m="1" x="71"/>
        <item m="1" x="151"/>
        <item m="1" x="317"/>
        <item m="1" x="273"/>
        <item m="1" x="411"/>
        <item m="1" x="366"/>
        <item m="1" x="99"/>
        <item m="1" x="304"/>
        <item m="1" x="104"/>
        <item m="1" x="94"/>
        <item m="1" x="348"/>
        <item m="1" x="141"/>
        <item m="1" x="41"/>
        <item m="1" x="347"/>
        <item m="1" x="83"/>
        <item m="1" x="235"/>
        <item m="1" x="412"/>
        <item m="1" x="334"/>
        <item m="1" x="118"/>
        <item m="1" x="207"/>
        <item m="1" x="154"/>
        <item m="1" x="177"/>
        <item m="1" x="289"/>
        <item m="1" x="396"/>
        <item m="1" x="316"/>
        <item m="1" x="223"/>
        <item m="1" x="132"/>
        <item m="1" x="314"/>
        <item m="1" x="200"/>
        <item m="1" x="120"/>
        <item m="1" x="181"/>
        <item m="1" x="278"/>
        <item m="1" x="53"/>
        <item m="1" x="377"/>
        <item m="1" x="421"/>
        <item m="1" x="185"/>
        <item m="1" x="419"/>
        <item m="1" x="361"/>
        <item m="1" x="211"/>
        <item m="1" x="158"/>
        <item m="1" x="43"/>
        <item m="1" x="279"/>
        <item m="1" x="167"/>
        <item m="1" x="180"/>
        <item m="1" x="350"/>
        <item m="1" x="362"/>
        <item m="1" x="126"/>
        <item m="1" x="102"/>
        <item m="1" x="168"/>
        <item m="1" x="388"/>
        <item m="1" x="119"/>
        <item m="1" x="322"/>
        <item m="1" x="311"/>
        <item m="1" x="65"/>
        <item m="1" x="217"/>
        <item m="1" x="306"/>
        <item m="1" x="201"/>
        <item m="1" x="310"/>
        <item m="1" x="175"/>
        <item m="1" x="382"/>
        <item m="1" x="357"/>
        <item m="1" x="66"/>
        <item m="1" x="413"/>
        <item m="1" x="227"/>
        <item m="1" x="195"/>
        <item m="1" x="394"/>
        <item m="1" x="166"/>
        <item m="1" x="274"/>
        <item m="1" x="203"/>
        <item m="1" x="137"/>
        <item m="1" x="103"/>
        <item m="1" x="96"/>
        <item m="1" x="407"/>
        <item m="1" x="342"/>
        <item m="1" x="379"/>
        <item m="1" x="405"/>
        <item m="1" x="241"/>
        <item m="1" x="295"/>
        <item m="1" x="148"/>
        <item m="1" x="231"/>
        <item m="1" x="145"/>
        <item m="1" x="112"/>
        <item m="1" x="256"/>
        <item m="1" x="298"/>
        <item m="1" x="109"/>
        <item m="1" x="206"/>
        <item m="1" x="196"/>
        <item m="1" x="209"/>
        <item m="1" x="387"/>
        <item m="1" x="371"/>
        <item m="1" x="113"/>
        <item m="1" x="253"/>
        <item m="1" x="79"/>
        <item m="1" x="355"/>
        <item m="1" x="384"/>
        <item m="1" x="114"/>
        <item m="1" x="266"/>
        <item m="1" x="395"/>
        <item m="1" x="228"/>
        <item m="1" x="212"/>
        <item x="3"/>
        <item m="1" x="356"/>
        <item m="1" x="252"/>
        <item m="1" x="149"/>
        <item m="1" x="173"/>
        <item m="1" x="60"/>
        <item m="1" x="242"/>
        <item m="1" x="296"/>
        <item m="1" x="338"/>
        <item m="1" x="198"/>
        <item m="1" x="318"/>
        <item m="1" x="301"/>
        <item m="1" x="186"/>
        <item m="1" x="187"/>
        <item m="1" x="63"/>
        <item m="1" x="88"/>
        <item m="1" x="265"/>
        <item m="1" x="142"/>
        <item m="1" x="108"/>
        <item m="1" x="204"/>
        <item m="1" x="91"/>
        <item m="1" x="219"/>
        <item m="1" x="221"/>
        <item m="1" x="420"/>
        <item m="1" x="146"/>
        <item m="1" x="287"/>
        <item m="1" x="238"/>
        <item m="1" x="150"/>
        <item m="1" x="220"/>
        <item m="1" x="40"/>
        <item m="1" x="98"/>
        <item m="1" x="250"/>
        <item m="1" x="244"/>
        <item m="1" x="73"/>
        <item m="1" x="328"/>
        <item m="1" x="305"/>
        <item m="1" x="135"/>
        <item m="1" x="378"/>
        <item m="1" x="277"/>
        <item m="1" x="75"/>
        <item m="1" x="410"/>
        <item m="1" x="117"/>
        <item m="1" x="116"/>
        <item m="1" x="216"/>
        <item m="1" x="374"/>
        <item m="1" x="107"/>
        <item m="1" x="105"/>
        <item m="1" x="414"/>
        <item m="1" x="156"/>
        <item m="1" x="87"/>
        <item m="1" x="44"/>
        <item m="1" x="77"/>
        <item m="1" x="136"/>
        <item m="1" x="383"/>
        <item m="1" x="370"/>
        <item m="1" x="92"/>
        <item m="1" x="299"/>
        <item m="1" x="55"/>
        <item m="1" x="321"/>
        <item m="1" x="327"/>
        <item m="1" x="170"/>
        <item m="1" x="84"/>
        <item m="1" x="389"/>
        <item m="1" x="329"/>
        <item m="1" x="224"/>
        <item m="1" x="393"/>
        <item m="1" x="176"/>
        <item m="1" x="391"/>
        <item m="1" x="286"/>
        <item m="1" x="320"/>
        <item m="1" x="61"/>
        <item m="1" x="376"/>
        <item m="1" x="373"/>
        <item m="1" x="233"/>
        <item m="1" x="184"/>
        <item m="1" x="267"/>
        <item m="1" x="302"/>
        <item m="1" x="416"/>
        <item m="1" x="130"/>
        <item m="1" x="325"/>
        <item m="1" x="258"/>
        <item m="1" x="139"/>
        <item m="1" x="251"/>
        <item m="1" x="134"/>
        <item m="1" x="72"/>
        <item m="1" x="144"/>
        <item m="1" x="164"/>
        <item m="1" x="406"/>
        <item m="1" x="234"/>
        <item m="1" x="191"/>
        <item m="1" x="245"/>
        <item m="1" x="155"/>
        <item m="1" x="159"/>
        <item m="1" x="282"/>
        <item m="1" x="161"/>
        <item m="1" x="246"/>
        <item m="1" x="270"/>
        <item m="1" x="121"/>
        <item m="1" x="232"/>
        <item m="1" x="152"/>
        <item m="1" x="330"/>
        <item m="1" x="123"/>
        <item m="1" x="199"/>
        <item m="1" x="56"/>
        <item m="1" x="76"/>
        <item m="1" x="297"/>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compact="0" outline="0" showAll="0" defaultSubtotal="0"/>
    <pivotField axis="axisRow" compact="0" outline="0" showAll="0" defaultSubtotal="0">
      <items count="376">
        <item m="1" x="131"/>
        <item m="1" x="235"/>
        <item m="1" x="236"/>
        <item m="1" x="152"/>
        <item m="1" x="151"/>
        <item m="1" x="279"/>
        <item m="1" x="50"/>
        <item m="1" x="361"/>
        <item m="1" x="369"/>
        <item m="1" x="319"/>
        <item m="1" x="261"/>
        <item m="1" x="341"/>
        <item m="1" x="122"/>
        <item m="1" x="143"/>
        <item m="1" x="340"/>
        <item m="1" x="38"/>
        <item m="1" x="191"/>
        <item m="1" x="69"/>
        <item m="1" x="230"/>
        <item m="1" x="101"/>
        <item m="1" x="117"/>
        <item m="1" x="133"/>
        <item m="1" x="347"/>
        <item m="1" x="85"/>
        <item m="1" x="80"/>
        <item m="1" x="293"/>
        <item m="1" x="144"/>
        <item m="1" x="284"/>
        <item m="1" x="202"/>
        <item m="1" x="358"/>
        <item m="1" x="108"/>
        <item m="1" x="104"/>
        <item m="1" x="313"/>
        <item m="1" x="257"/>
        <item m="1" x="229"/>
        <item m="1" x="60"/>
        <item m="1" x="320"/>
        <item m="1" x="312"/>
        <item m="1" x="356"/>
        <item m="1" x="163"/>
        <item m="1" x="164"/>
        <item m="1" x="371"/>
        <item m="1" x="354"/>
        <item m="1" x="353"/>
        <item m="1" x="286"/>
        <item m="1" x="167"/>
        <item m="1" x="297"/>
        <item m="1" x="363"/>
        <item m="1" x="96"/>
        <item m="1" x="220"/>
        <item m="1" x="107"/>
        <item m="1" x="48"/>
        <item m="1" x="287"/>
        <item m="1" x="82"/>
        <item m="1" x="231"/>
        <item m="1" x="114"/>
        <item m="1" x="84"/>
        <item m="1" x="90"/>
        <item m="1" x="74"/>
        <item m="1" x="218"/>
        <item m="1" x="97"/>
        <item m="1" x="326"/>
        <item m="1" x="176"/>
        <item m="1" x="141"/>
        <item m="1" x="188"/>
        <item m="1" x="334"/>
        <item m="1" x="227"/>
        <item m="1" x="233"/>
        <item m="1" x="344"/>
        <item m="1" x="154"/>
        <item m="1" x="288"/>
        <item m="1" x="348"/>
        <item m="1" x="342"/>
        <item m="1" x="260"/>
        <item m="1" x="269"/>
        <item m="1" x="234"/>
        <item m="1" x="145"/>
        <item m="1" x="198"/>
        <item m="1" x="179"/>
        <item m="1" x="360"/>
        <item m="1" x="365"/>
        <item m="1" x="339"/>
        <item m="1" x="315"/>
        <item m="1" x="244"/>
        <item m="1" x="245"/>
        <item m="1" x="317"/>
        <item m="1" x="125"/>
        <item m="1" x="52"/>
        <item m="1" x="366"/>
        <item x="35"/>
        <item m="1" x="49"/>
        <item m="1" x="324"/>
        <item m="1" x="91"/>
        <item m="1" x="256"/>
        <item m="1" x="246"/>
        <item m="1" x="295"/>
        <item m="1" x="212"/>
        <item m="1" x="351"/>
        <item m="1" x="301"/>
        <item m="1" x="314"/>
        <item m="1" x="259"/>
        <item m="1" x="242"/>
        <item m="1" x="309"/>
        <item m="1" x="129"/>
        <item m="1" x="307"/>
        <item m="1" x="177"/>
        <item m="1" x="375"/>
        <item m="1" x="132"/>
        <item m="1" x="112"/>
        <item m="1" x="81"/>
        <item m="1" x="75"/>
        <item m="1" x="323"/>
        <item m="1" x="184"/>
        <item m="1" x="374"/>
        <item m="1" x="211"/>
        <item m="1" x="92"/>
        <item m="1" x="168"/>
        <item m="1" x="252"/>
        <item m="1" x="316"/>
        <item m="1" x="208"/>
        <item m="1" x="226"/>
        <item m="1" x="118"/>
        <item m="1" x="113"/>
        <item m="1" x="237"/>
        <item m="1" x="221"/>
        <item m="1" x="345"/>
        <item m="1" x="199"/>
        <item m="1" x="178"/>
        <item m="1" x="126"/>
        <item m="1" x="362"/>
        <item m="1" x="300"/>
        <item m="1" x="219"/>
        <item m="1" x="367"/>
        <item m="1" x="327"/>
        <item m="1" x="173"/>
        <item m="1" x="243"/>
        <item m="1" x="310"/>
        <item m="1" x="305"/>
        <item m="1" x="350"/>
        <item m="1" x="79"/>
        <item m="1" x="121"/>
        <item m="1" x="190"/>
        <item m="1" x="224"/>
        <item m="1" x="109"/>
        <item m="1" x="352"/>
        <item m="1" x="207"/>
        <item m="1" x="62"/>
        <item m="1" x="278"/>
        <item m="1" x="364"/>
        <item m="1" x="180"/>
        <item m="1" x="349"/>
        <item m="1" x="296"/>
        <item m="1" x="308"/>
        <item m="1" x="268"/>
        <item m="1" x="123"/>
        <item m="1" x="306"/>
        <item m="1" x="283"/>
        <item m="1" x="86"/>
        <item m="1" x="195"/>
        <item m="1" x="119"/>
        <item m="1" x="289"/>
        <item m="1" x="165"/>
        <item m="1" x="292"/>
        <item m="1" x="40"/>
        <item m="1" x="331"/>
        <item m="1" x="156"/>
        <item m="1" x="63"/>
        <item m="1" x="271"/>
        <item m="1" x="328"/>
        <item m="1" x="56"/>
        <item m="1" x="346"/>
        <item m="1" x="330"/>
        <item m="1" x="253"/>
        <item m="1" x="55"/>
        <item m="1" x="67"/>
        <item m="1" x="88"/>
        <item m="1" x="59"/>
        <item m="1" x="172"/>
        <item m="1" x="359"/>
        <item m="1" x="160"/>
        <item m="1" x="304"/>
        <item m="1" x="83"/>
        <item m="1" x="276"/>
        <item m="1" x="127"/>
        <item m="1" x="311"/>
        <item m="1" x="254"/>
        <item m="1" x="77"/>
        <item m="1" x="318"/>
        <item m="1" x="267"/>
        <item m="1" x="103"/>
        <item m="1" x="155"/>
        <item m="1" x="201"/>
        <item m="1" x="280"/>
        <item m="1" x="321"/>
        <item m="1" x="115"/>
        <item m="1" x="217"/>
        <item m="1" x="294"/>
        <item m="1" x="111"/>
        <item m="1" x="71"/>
        <item m="1" x="291"/>
        <item m="1" x="200"/>
        <item m="1" x="78"/>
        <item m="1" x="274"/>
        <item m="1" x="42"/>
        <item m="1" x="124"/>
        <item m="1" x="193"/>
        <item m="1" x="171"/>
        <item m="1" x="189"/>
        <item m="1" x="44"/>
        <item m="1" x="241"/>
        <item m="1" x="64"/>
        <item m="1" x="100"/>
        <item m="1" x="99"/>
        <item m="1" x="187"/>
        <item m="1" x="338"/>
        <item m="1" x="51"/>
        <item m="1" x="263"/>
        <item m="1" x="68"/>
        <item m="1" x="249"/>
        <item m="1" x="239"/>
        <item m="1" x="183"/>
        <item m="1" x="273"/>
        <item m="1" x="355"/>
        <item m="1" x="148"/>
        <item m="1" x="72"/>
        <item m="1" x="265"/>
        <item m="1" x="255"/>
        <item m="1" x="209"/>
        <item m="1" x="335"/>
        <item m="1" x="58"/>
        <item m="1" x="329"/>
        <item m="1" x="325"/>
        <item m="1" x="89"/>
        <item m="1" x="282"/>
        <item m="1" x="333"/>
        <item m="1" x="336"/>
        <item m="1" x="166"/>
        <item m="1" x="66"/>
        <item m="1" x="275"/>
        <item m="1" x="373"/>
        <item m="1" x="372"/>
        <item m="1" x="194"/>
        <item m="1" x="262"/>
        <item m="1" x="232"/>
        <item m="1" x="281"/>
        <item m="1" x="116"/>
        <item m="1" x="161"/>
        <item m="1" x="368"/>
        <item m="1" x="137"/>
        <item m="1" x="285"/>
        <item m="1" x="73"/>
        <item m="1" x="228"/>
        <item m="1" x="140"/>
        <item m="1" x="299"/>
        <item m="1" x="225"/>
        <item m="1" x="136"/>
        <item m="1" x="37"/>
        <item m="1" x="134"/>
        <item m="1" x="135"/>
        <item m="1" x="214"/>
        <item m="1" x="343"/>
        <item m="1" x="175"/>
        <item m="1" x="302"/>
        <item m="1" x="162"/>
        <item m="1" x="159"/>
        <item m="1" x="192"/>
        <item m="1" x="43"/>
        <item m="1" x="216"/>
        <item m="1" x="169"/>
        <item m="1" x="222"/>
        <item m="1" x="213"/>
        <item m="1" x="272"/>
        <item m="1" x="87"/>
        <item m="1" x="57"/>
        <item m="1" x="203"/>
        <item m="1" x="150"/>
        <item m="1" x="47"/>
        <item x="3"/>
        <item m="1" x="36"/>
        <item m="1" x="76"/>
        <item m="1" x="54"/>
        <item m="1" x="206"/>
        <item m="1" x="185"/>
        <item m="1" x="197"/>
        <item m="1" x="95"/>
        <item m="1" x="120"/>
        <item m="1" x="357"/>
        <item m="1" x="270"/>
        <item m="1" x="186"/>
        <item m="1" x="39"/>
        <item m="1" x="106"/>
        <item m="1" x="370"/>
        <item m="1" x="146"/>
        <item m="1" x="248"/>
        <item m="1" x="181"/>
        <item m="1" x="322"/>
        <item m="1" x="240"/>
        <item m="1" x="258"/>
        <item m="1" x="128"/>
        <item m="1" x="238"/>
        <item m="1" x="93"/>
        <item m="1" x="65"/>
        <item m="1" x="182"/>
        <item m="1" x="142"/>
        <item m="1" x="277"/>
        <item m="1" x="110"/>
        <item m="1" x="298"/>
        <item m="1" x="205"/>
        <item m="1" x="94"/>
        <item m="1" x="210"/>
        <item m="1" x="215"/>
        <item m="1" x="157"/>
        <item m="1" x="204"/>
        <item m="1" x="250"/>
        <item m="1" x="337"/>
        <item m="1" x="332"/>
        <item m="1" x="266"/>
        <item m="1" x="290"/>
        <item m="1" x="174"/>
        <item m="1" x="223"/>
        <item m="1" x="105"/>
        <item m="1" x="102"/>
        <item m="1" x="303"/>
        <item m="1" x="149"/>
        <item m="1" x="53"/>
        <item m="1" x="41"/>
        <item m="1" x="46"/>
        <item m="1" x="158"/>
        <item m="1" x="264"/>
        <item m="1" x="147"/>
        <item m="1" x="70"/>
        <item m="1" x="196"/>
        <item m="1" x="98"/>
        <item m="1" x="170"/>
        <item m="1" x="45"/>
        <item m="1" x="61"/>
        <item m="1" x="139"/>
        <item m="1" x="251"/>
        <item m="1" x="247"/>
        <item x="0"/>
        <item m="1" x="153"/>
        <item m="1" x="130"/>
        <item m="1" x="138"/>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4">
    <field x="20"/>
    <field x="4"/>
    <field x="8"/>
    <field x="10"/>
  </rowFields>
  <rowItems count="47">
    <i>
      <x v="2"/>
      <x v="71"/>
      <x v="394"/>
      <x v="350"/>
    </i>
    <i>
      <x v="4"/>
      <x v="62"/>
      <x v="404"/>
      <x v="361"/>
    </i>
    <i>
      <x v="5"/>
      <x v="70"/>
      <x v="411"/>
      <x v="368"/>
    </i>
    <i>
      <x v="8"/>
      <x v="94"/>
      <x v="398"/>
      <x v="355"/>
    </i>
    <i>
      <x v="14"/>
      <x v="82"/>
      <x v="421"/>
      <x v="375"/>
    </i>
    <i>
      <x v="17"/>
      <x v="68"/>
      <x v="392"/>
      <x v="348"/>
    </i>
    <i r="2">
      <x v="400"/>
      <x v="357"/>
    </i>
    <i r="1">
      <x v="73"/>
      <x v="391"/>
      <x v="347"/>
    </i>
    <i r="1">
      <x v="74"/>
      <x v="406"/>
      <x v="364"/>
    </i>
    <i r="1">
      <x v="96"/>
      <x v="386"/>
      <x v="343"/>
    </i>
    <i>
      <x v="26"/>
      <x v="27"/>
      <x v="279"/>
      <x v="351"/>
    </i>
    <i r="1">
      <x v="44"/>
      <x v="279"/>
      <x v="277"/>
    </i>
    <i r="3">
      <x v="362"/>
    </i>
    <i r="1">
      <x v="69"/>
      <x v="396"/>
      <x v="353"/>
    </i>
    <i r="1">
      <x v="70"/>
      <x v="393"/>
      <x v="349"/>
    </i>
    <i r="1">
      <x v="71"/>
      <x v="397"/>
      <x v="354"/>
    </i>
    <i r="1">
      <x v="72"/>
      <x v="279"/>
      <x v="371"/>
    </i>
    <i r="1">
      <x v="78"/>
      <x v="403"/>
      <x v="360"/>
    </i>
    <i>
      <x v="31"/>
      <x v="74"/>
      <x v="401"/>
      <x v="358"/>
    </i>
    <i>
      <x v="33"/>
      <x v="2"/>
      <x v="419"/>
      <x v="369"/>
    </i>
    <i r="1">
      <x v="12"/>
      <x v="387"/>
      <x v="344"/>
    </i>
    <i r="1">
      <x v="13"/>
      <x v="388"/>
      <x v="344"/>
    </i>
    <i r="1">
      <x v="26"/>
      <x v="405"/>
      <x v="339"/>
    </i>
    <i r="1">
      <x v="27"/>
      <x v="412"/>
      <x v="369"/>
    </i>
    <i r="1">
      <x v="44"/>
      <x v="414"/>
      <x v="339"/>
    </i>
    <i r="1">
      <x v="66"/>
      <x v="389"/>
      <x v="345"/>
    </i>
    <i r="1">
      <x v="70"/>
      <x v="399"/>
      <x v="356"/>
    </i>
    <i r="1">
      <x v="72"/>
      <x v="408"/>
      <x v="365"/>
    </i>
    <i r="1">
      <x v="75"/>
      <x v="417"/>
      <x v="369"/>
    </i>
    <i r="1">
      <x v="77"/>
      <x v="416"/>
      <x v="369"/>
    </i>
    <i r="1">
      <x v="78"/>
      <x v="413"/>
      <x v="369"/>
    </i>
    <i r="1">
      <x v="82"/>
      <x v="385"/>
      <x v="339"/>
    </i>
    <i r="1">
      <x v="83"/>
      <x v="395"/>
      <x v="352"/>
    </i>
    <i r="1">
      <x v="84"/>
      <x v="390"/>
      <x v="346"/>
    </i>
    <i r="1">
      <x v="85"/>
      <x v="407"/>
      <x v="339"/>
    </i>
    <i>
      <x v="36"/>
      <x v="70"/>
      <x v="410"/>
      <x v="367"/>
    </i>
    <i r="2">
      <x v="415"/>
      <x v="370"/>
    </i>
    <i r="1">
      <x v="72"/>
      <x v="402"/>
      <x v="359"/>
    </i>
    <i r="1">
      <x v="73"/>
      <x v="402"/>
      <x v="359"/>
    </i>
    <i r="2">
      <x v="420"/>
      <x v="374"/>
    </i>
    <i r="1">
      <x v="85"/>
      <x v="402"/>
      <x v="359"/>
    </i>
    <i>
      <x v="40"/>
      <x v="69"/>
      <x v="418"/>
      <x v="372"/>
    </i>
    <i r="1">
      <x v="78"/>
      <x v="409"/>
      <x v="366"/>
    </i>
    <i>
      <x v="43"/>
      <x v="94"/>
      <x v="398"/>
      <x v="363"/>
    </i>
    <i r="3">
      <x v="373"/>
    </i>
    <i>
      <x v="45"/>
      <x v="100"/>
      <x v="3"/>
      <x v="89"/>
    </i>
    <i t="grand">
      <x/>
    </i>
  </rowItems>
  <colItems count="1">
    <i/>
  </colItems>
  <pageFields count="1">
    <pageField fld="19" hier="-1"/>
  </pageFields>
  <dataFields count="1">
    <dataField name="Sum of BD Duration" fld="13" baseField="0" baseItem="0"/>
  </dataFields>
  <formats count="625">
    <format dxfId="1113">
      <pivotArea dataOnly="0" labelOnly="1" outline="0" fieldPosition="0">
        <references count="1">
          <reference field="4" count="1">
            <x v="20"/>
          </reference>
        </references>
      </pivotArea>
    </format>
    <format dxfId="1112">
      <pivotArea dataOnly="0" labelOnly="1" outline="0" fieldPosition="0">
        <references count="1">
          <reference field="4" count="1">
            <x v="1"/>
          </reference>
        </references>
      </pivotArea>
    </format>
    <format dxfId="1111">
      <pivotArea type="all" dataOnly="0" outline="0" fieldPosition="0"/>
    </format>
    <format dxfId="1110">
      <pivotArea outline="0" collapsedLevelsAreSubtotals="1" fieldPosition="0"/>
    </format>
    <format dxfId="1109">
      <pivotArea dataOnly="0" labelOnly="1" outline="0" fieldPosition="0">
        <references count="1">
          <reference field="20" count="0"/>
        </references>
      </pivotArea>
    </format>
    <format dxfId="1108">
      <pivotArea dataOnly="0" labelOnly="1" grandRow="1" outline="0" fieldPosition="0"/>
    </format>
    <format dxfId="1107">
      <pivotArea dataOnly="0" labelOnly="1" grandRow="1" outline="0" fieldPosition="0"/>
    </format>
    <format dxfId="1106">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1105">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1104">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1103">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1102">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1101">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1100">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1099">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1098">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1097">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1096">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1095">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1094">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1093">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1092">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1091">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1090">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1089">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1088">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1087">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1086">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1085">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1084">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1083">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1082">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1081">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1080">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1079">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1078">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1077">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1076">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1075">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1074">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1073">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1072">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1071">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1070">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1069">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1068">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1067">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1066">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1065">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1064">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1063">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1062">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1061">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1060">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1059">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1058">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1057">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1056">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1055">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1054">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1053">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1052">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1051">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1050">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1049">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1048">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1047">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1046">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1045">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1044">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1043">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1042">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1041">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1040">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1039">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1038">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1037">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1036">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1035">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1034">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1033">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1032">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1031">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1030">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1029">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1028">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1027">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1026">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1025">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1024">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1023">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1022">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1021">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1020">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1019">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1018">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1017">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1016">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1015">
      <pivotArea field="8" type="button" dataOnly="0" labelOnly="1" outline="0" axis="axisRow" fieldPosition="2"/>
    </format>
    <format dxfId="1014">
      <pivotArea field="10" type="button" dataOnly="0" labelOnly="1" outline="0" axis="axisRow" fieldPosition="3"/>
    </format>
    <format dxfId="1013">
      <pivotArea dataOnly="0" labelOnly="1" grandRow="1" outline="0" fieldPosition="0"/>
    </format>
    <format dxfId="1012">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1011">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1010">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1009">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1008">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1007">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1006">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1005">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1004">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1003">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1002">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1001">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1000">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999">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998">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997">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996">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995">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994">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993">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992">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991">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990">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989">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988">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987">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986">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985">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984">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983">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982">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981">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980">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979">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978">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977">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976">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975">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974">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973">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972">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971">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970">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969">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968">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967">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966">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965">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964">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963">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962">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961">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960">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959">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958">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957">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956">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955">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954">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953">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952">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951">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950">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949">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948">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947">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946">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945">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944">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943">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942">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941">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940">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939">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938">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937">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936">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935">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934">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933">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932">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931">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930">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929">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928">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927">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926">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925">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924">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923">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922">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921">
      <pivotArea field="10" type="button" dataOnly="0" labelOnly="1" outline="0" axis="axisRow" fieldPosition="3"/>
    </format>
    <format dxfId="920">
      <pivotArea dataOnly="0" labelOnly="1" grandRow="1" outline="0" fieldPosition="0"/>
    </format>
    <format dxfId="919">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918">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917">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916">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915">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914">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913">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912">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911">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910">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909">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908">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907">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906">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905">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904">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903">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902">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901">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900">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899">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898">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897">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896">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895">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894">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893">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892">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891">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890">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889">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888">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887">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886">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885">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884">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883">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882">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881">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880">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879">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878">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877">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876">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875">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874">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873">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872">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871">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870">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869">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868">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867">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866">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865">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864">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863">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862">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861">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860">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859">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858">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857">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856">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855">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854">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853">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852">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851">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850">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849">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848">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847">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846">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845">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844">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843">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842">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841">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840">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839">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838">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837">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836">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835">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834">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833">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832">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831">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830">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829">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828">
      <pivotArea outline="0" collapsedLevelsAreSubtotals="1" fieldPosition="0"/>
    </format>
    <format dxfId="827">
      <pivotArea dataOnly="0" labelOnly="1" outline="0" fieldPosition="0">
        <references count="1">
          <reference field="20" count="0"/>
        </references>
      </pivotArea>
    </format>
    <format dxfId="826">
      <pivotArea dataOnly="0" labelOnly="1" grandRow="1" outline="0" fieldPosition="0"/>
    </format>
    <format dxfId="825">
      <pivotArea dataOnly="0" labelOnly="1" outline="0" fieldPosition="0">
        <references count="2">
          <reference field="4" count="2">
            <x v="43"/>
            <x v="90"/>
          </reference>
          <reference field="20" count="1" selected="0">
            <x v="6"/>
          </reference>
        </references>
      </pivotArea>
    </format>
    <format dxfId="824">
      <pivotArea dataOnly="0" labelOnly="1" outline="0" fieldPosition="0">
        <references count="2">
          <reference field="4" count="2">
            <x v="36"/>
            <x v="42"/>
          </reference>
          <reference field="20" count="1" selected="0">
            <x v="9"/>
          </reference>
        </references>
      </pivotArea>
    </format>
    <format dxfId="823">
      <pivotArea dataOnly="0" labelOnly="1" outline="0" fieldPosition="0">
        <references count="2">
          <reference field="4" count="6">
            <x v="19"/>
            <x v="52"/>
            <x v="53"/>
            <x v="59"/>
            <x v="64"/>
            <x v="65"/>
          </reference>
          <reference field="20" count="1" selected="0">
            <x v="11"/>
          </reference>
        </references>
      </pivotArea>
    </format>
    <format dxfId="822">
      <pivotArea dataOnly="0" labelOnly="1" outline="0" fieldPosition="0">
        <references count="2">
          <reference field="4" count="1">
            <x v="90"/>
          </reference>
          <reference field="20" count="1" selected="0">
            <x v="12"/>
          </reference>
        </references>
      </pivotArea>
    </format>
    <format dxfId="821">
      <pivotArea dataOnly="0" labelOnly="1" outline="0" fieldPosition="0">
        <references count="2">
          <reference field="4" count="1">
            <x v="58"/>
          </reference>
          <reference field="20" count="1" selected="0">
            <x v="15"/>
          </reference>
        </references>
      </pivotArea>
    </format>
    <format dxfId="820">
      <pivotArea dataOnly="0" labelOnly="1" outline="0" fieldPosition="0">
        <references count="2">
          <reference field="4" count="10">
            <x v="10"/>
            <x v="21"/>
            <x v="52"/>
            <x v="53"/>
            <x v="58"/>
            <x v="61"/>
            <x v="64"/>
            <x v="86"/>
            <x v="91"/>
            <x v="99"/>
          </reference>
          <reference field="20" count="1" selected="0">
            <x v="17"/>
          </reference>
        </references>
      </pivotArea>
    </format>
    <format dxfId="819">
      <pivotArea dataOnly="0" labelOnly="1" outline="0" fieldPosition="0">
        <references count="2">
          <reference field="4" count="9">
            <x v="0"/>
            <x v="21"/>
            <x v="33"/>
            <x v="42"/>
            <x v="47"/>
            <x v="52"/>
            <x v="58"/>
            <x v="59"/>
            <x v="89"/>
          </reference>
          <reference field="20" count="1" selected="0">
            <x v="23"/>
          </reference>
        </references>
      </pivotArea>
    </format>
    <format dxfId="818">
      <pivotArea dataOnly="0" labelOnly="1" outline="0" fieldPosition="0">
        <references count="2">
          <reference field="4" count="8">
            <x v="0"/>
            <x v="8"/>
            <x v="19"/>
            <x v="32"/>
            <x v="36"/>
            <x v="37"/>
            <x v="47"/>
            <x v="53"/>
          </reference>
          <reference field="20" count="1" selected="0">
            <x v="24"/>
          </reference>
        </references>
      </pivotArea>
    </format>
    <format dxfId="817">
      <pivotArea dataOnly="0" labelOnly="1" outline="0" fieldPosition="0">
        <references count="2">
          <reference field="4" count="6">
            <x v="5"/>
            <x v="18"/>
            <x v="36"/>
            <x v="47"/>
            <x v="48"/>
            <x v="56"/>
          </reference>
          <reference field="20" count="1" selected="0">
            <x v="26"/>
          </reference>
        </references>
      </pivotArea>
    </format>
    <format dxfId="816">
      <pivotArea dataOnly="0" labelOnly="1" outline="0" fieldPosition="0">
        <references count="2">
          <reference field="4" count="16">
            <x v="1"/>
            <x v="7"/>
            <x v="8"/>
            <x v="21"/>
            <x v="47"/>
            <x v="48"/>
            <x v="56"/>
            <x v="57"/>
            <x v="61"/>
            <x v="65"/>
            <x v="67"/>
            <x v="87"/>
            <x v="88"/>
            <x v="90"/>
            <x v="92"/>
            <x v="98"/>
          </reference>
          <reference field="20" count="1" selected="0">
            <x v="32"/>
          </reference>
        </references>
      </pivotArea>
    </format>
    <format dxfId="815">
      <pivotArea dataOnly="0" labelOnly="1" outline="0" fieldPosition="0">
        <references count="2">
          <reference field="4" count="4">
            <x v="52"/>
            <x v="57"/>
            <x v="58"/>
            <x v="64"/>
          </reference>
          <reference field="20" count="1" selected="0">
            <x v="35"/>
          </reference>
        </references>
      </pivotArea>
    </format>
    <format dxfId="814">
      <pivotArea dataOnly="0" labelOnly="1" outline="0" fieldPosition="0">
        <references count="2">
          <reference field="4" count="2">
            <x v="60"/>
            <x v="88"/>
          </reference>
          <reference field="20" count="1" selected="0">
            <x v="37"/>
          </reference>
        </references>
      </pivotArea>
    </format>
    <format dxfId="813">
      <pivotArea dataOnly="0" labelOnly="1" outline="0" fieldPosition="0">
        <references count="2">
          <reference field="4" count="3">
            <x v="10"/>
            <x v="21"/>
            <x v="89"/>
          </reference>
          <reference field="20" count="1" selected="0">
            <x v="38"/>
          </reference>
        </references>
      </pivotArea>
    </format>
    <format dxfId="812">
      <pivotArea dataOnly="0" labelOnly="1" outline="0" fieldPosition="0">
        <references count="2">
          <reference field="4" count="1">
            <x v="100"/>
          </reference>
          <reference field="20" count="1" selected="0">
            <x v="45"/>
          </reference>
        </references>
      </pivotArea>
    </format>
    <format dxfId="811">
      <pivotArea dataOnly="0" labelOnly="1" outline="0" fieldPosition="0">
        <references count="3">
          <reference field="4" count="1" selected="0">
            <x v="43"/>
          </reference>
          <reference field="8" count="1">
            <x v="102"/>
          </reference>
          <reference field="20" count="1" selected="0">
            <x v="6"/>
          </reference>
        </references>
      </pivotArea>
    </format>
    <format dxfId="810">
      <pivotArea dataOnly="0" labelOnly="1" outline="0" fieldPosition="0">
        <references count="3">
          <reference field="4" count="1" selected="0">
            <x v="90"/>
          </reference>
          <reference field="8" count="1">
            <x v="145"/>
          </reference>
          <reference field="20" count="1" selected="0">
            <x v="6"/>
          </reference>
        </references>
      </pivotArea>
    </format>
    <format dxfId="809">
      <pivotArea dataOnly="0" labelOnly="1" outline="0" fieldPosition="0">
        <references count="3">
          <reference field="4" count="1" selected="0">
            <x v="36"/>
          </reference>
          <reference field="8" count="1">
            <x v="101"/>
          </reference>
          <reference field="20" count="1" selected="0">
            <x v="9"/>
          </reference>
        </references>
      </pivotArea>
    </format>
    <format dxfId="808">
      <pivotArea dataOnly="0" labelOnly="1" outline="0" fieldPosition="0">
        <references count="3">
          <reference field="4" count="1" selected="0">
            <x v="42"/>
          </reference>
          <reference field="8" count="1">
            <x v="5"/>
          </reference>
          <reference field="20" count="1" selected="0">
            <x v="9"/>
          </reference>
        </references>
      </pivotArea>
    </format>
    <format dxfId="807">
      <pivotArea dataOnly="0" labelOnly="1" outline="0" fieldPosition="0">
        <references count="3">
          <reference field="4" count="1" selected="0">
            <x v="19"/>
          </reference>
          <reference field="8" count="2">
            <x v="93"/>
            <x v="94"/>
          </reference>
          <reference field="20" count="1" selected="0">
            <x v="11"/>
          </reference>
        </references>
      </pivotArea>
    </format>
    <format dxfId="806">
      <pivotArea dataOnly="0" labelOnly="1" outline="0" fieldPosition="0">
        <references count="3">
          <reference field="4" count="1" selected="0">
            <x v="52"/>
          </reference>
          <reference field="8" count="1">
            <x v="8"/>
          </reference>
          <reference field="20" count="1" selected="0">
            <x v="11"/>
          </reference>
        </references>
      </pivotArea>
    </format>
    <format dxfId="805">
      <pivotArea dataOnly="0" labelOnly="1" outline="0" fieldPosition="0">
        <references count="3">
          <reference field="4" count="1" selected="0">
            <x v="53"/>
          </reference>
          <reference field="8" count="1">
            <x v="115"/>
          </reference>
          <reference field="20" count="1" selected="0">
            <x v="11"/>
          </reference>
        </references>
      </pivotArea>
    </format>
    <format dxfId="804">
      <pivotArea dataOnly="0" labelOnly="1" outline="0" fieldPosition="0">
        <references count="3">
          <reference field="4" count="1" selected="0">
            <x v="59"/>
          </reference>
          <reference field="8" count="2">
            <x v="8"/>
            <x v="126"/>
          </reference>
          <reference field="20" count="1" selected="0">
            <x v="11"/>
          </reference>
        </references>
      </pivotArea>
    </format>
    <format dxfId="803">
      <pivotArea dataOnly="0" labelOnly="1" outline="0" fieldPosition="0">
        <references count="3">
          <reference field="4" count="1" selected="0">
            <x v="64"/>
          </reference>
          <reference field="8" count="3">
            <x v="8"/>
            <x v="131"/>
            <x v="133"/>
          </reference>
          <reference field="20" count="1" selected="0">
            <x v="11"/>
          </reference>
        </references>
      </pivotArea>
    </format>
    <format dxfId="802">
      <pivotArea dataOnly="0" labelOnly="1" outline="0" fieldPosition="0">
        <references count="3">
          <reference field="4" count="1" selected="0">
            <x v="90"/>
          </reference>
          <reference field="8" count="2">
            <x v="143"/>
            <x v="144"/>
          </reference>
          <reference field="20" count="1" selected="0">
            <x v="12"/>
          </reference>
        </references>
      </pivotArea>
    </format>
    <format dxfId="801">
      <pivotArea dataOnly="0" labelOnly="1" outline="0" fieldPosition="0">
        <references count="3">
          <reference field="4" count="1" selected="0">
            <x v="58"/>
          </reference>
          <reference field="8" count="4">
            <x v="82"/>
            <x v="121"/>
            <x v="123"/>
            <x v="125"/>
          </reference>
          <reference field="20" count="1" selected="0">
            <x v="15"/>
          </reference>
        </references>
      </pivotArea>
    </format>
    <format dxfId="800">
      <pivotArea dataOnly="0" labelOnly="1" outline="0" fieldPosition="0">
        <references count="3">
          <reference field="4" count="1" selected="0">
            <x v="10"/>
          </reference>
          <reference field="8" count="1">
            <x v="90"/>
          </reference>
          <reference field="20" count="1" selected="0">
            <x v="17"/>
          </reference>
        </references>
      </pivotArea>
    </format>
    <format dxfId="799">
      <pivotArea dataOnly="0" labelOnly="1" outline="0" fieldPosition="0">
        <references count="3">
          <reference field="4" count="1" selected="0">
            <x v="21"/>
          </reference>
          <reference field="8" count="1">
            <x v="1"/>
          </reference>
          <reference field="20" count="1" selected="0">
            <x v="17"/>
          </reference>
        </references>
      </pivotArea>
    </format>
    <format dxfId="798">
      <pivotArea dataOnly="0" labelOnly="1" outline="0" fieldPosition="0">
        <references count="3">
          <reference field="4" count="1" selected="0">
            <x v="53"/>
          </reference>
          <reference field="8" count="1">
            <x v="113"/>
          </reference>
          <reference field="20" count="1" selected="0">
            <x v="17"/>
          </reference>
        </references>
      </pivotArea>
    </format>
    <format dxfId="797">
      <pivotArea dataOnly="0" labelOnly="1" outline="0" fieldPosition="0">
        <references count="3">
          <reference field="4" count="1" selected="0">
            <x v="58"/>
          </reference>
          <reference field="8" count="2">
            <x v="4"/>
            <x v="122"/>
          </reference>
          <reference field="20" count="1" selected="0">
            <x v="17"/>
          </reference>
        </references>
      </pivotArea>
    </format>
    <format dxfId="796">
      <pivotArea dataOnly="0" labelOnly="1" outline="0" fieldPosition="0">
        <references count="3">
          <reference field="4" count="1" selected="0">
            <x v="61"/>
          </reference>
          <reference field="8" count="2">
            <x v="1"/>
            <x v="129"/>
          </reference>
          <reference field="20" count="1" selected="0">
            <x v="17"/>
          </reference>
        </references>
      </pivotArea>
    </format>
    <format dxfId="795">
      <pivotArea dataOnly="0" labelOnly="1" outline="0" fieldPosition="0">
        <references count="3">
          <reference field="4" count="1" selected="0">
            <x v="64"/>
          </reference>
          <reference field="8" count="1">
            <x v="132"/>
          </reference>
          <reference field="20" count="1" selected="0">
            <x v="17"/>
          </reference>
        </references>
      </pivotArea>
    </format>
    <format dxfId="794">
      <pivotArea dataOnly="0" labelOnly="1" outline="0" fieldPosition="0">
        <references count="3">
          <reference field="4" count="1" selected="0">
            <x v="86"/>
          </reference>
          <reference field="8" count="1">
            <x v="1"/>
          </reference>
          <reference field="20" count="1" selected="0">
            <x v="17"/>
          </reference>
        </references>
      </pivotArea>
    </format>
    <format dxfId="793">
      <pivotArea dataOnly="0" labelOnly="1" outline="0" fieldPosition="0">
        <references count="3">
          <reference field="4" count="1" selected="0">
            <x v="91"/>
          </reference>
          <reference field="8" count="1">
            <x v="146"/>
          </reference>
          <reference field="20" count="1" selected="0">
            <x v="17"/>
          </reference>
        </references>
      </pivotArea>
    </format>
    <format dxfId="792">
      <pivotArea dataOnly="0" labelOnly="1" outline="0" fieldPosition="0">
        <references count="3">
          <reference field="4" count="1" selected="0">
            <x v="99"/>
          </reference>
          <reference field="8" count="2">
            <x v="1"/>
            <x v="2"/>
          </reference>
          <reference field="20" count="1" selected="0">
            <x v="17"/>
          </reference>
        </references>
      </pivotArea>
    </format>
    <format dxfId="791">
      <pivotArea dataOnly="0" labelOnly="1" outline="0" fieldPosition="0">
        <references count="3">
          <reference field="4" count="1" selected="0">
            <x v="0"/>
          </reference>
          <reference field="8" count="3">
            <x v="40"/>
            <x v="80"/>
            <x v="82"/>
          </reference>
          <reference field="20" count="1" selected="0">
            <x v="23"/>
          </reference>
        </references>
      </pivotArea>
    </format>
    <format dxfId="790">
      <pivotArea dataOnly="0" labelOnly="1" outline="0" fieldPosition="0">
        <references count="3">
          <reference field="4" count="1" selected="0">
            <x v="21"/>
          </reference>
          <reference field="8" count="1">
            <x v="95"/>
          </reference>
          <reference field="20" count="1" selected="0">
            <x v="23"/>
          </reference>
        </references>
      </pivotArea>
    </format>
    <format dxfId="789">
      <pivotArea dataOnly="0" labelOnly="1" outline="0" fieldPosition="0">
        <references count="3">
          <reference field="4" count="1" selected="0">
            <x v="33"/>
          </reference>
          <reference field="8" count="1">
            <x v="100"/>
          </reference>
          <reference field="20" count="1" selected="0">
            <x v="23"/>
          </reference>
        </references>
      </pivotArea>
    </format>
    <format dxfId="788">
      <pivotArea dataOnly="0" labelOnly="1" outline="0" fieldPosition="0">
        <references count="3">
          <reference field="4" count="1" selected="0">
            <x v="42"/>
          </reference>
          <reference field="8" count="1">
            <x v="103"/>
          </reference>
          <reference field="20" count="1" selected="0">
            <x v="23"/>
          </reference>
        </references>
      </pivotArea>
    </format>
    <format dxfId="787">
      <pivotArea dataOnly="0" labelOnly="1" outline="0" fieldPosition="0">
        <references count="3">
          <reference field="4" count="1" selected="0">
            <x v="47"/>
          </reference>
          <reference field="8" count="2">
            <x v="0"/>
            <x v="106"/>
          </reference>
          <reference field="20" count="1" selected="0">
            <x v="23"/>
          </reference>
        </references>
      </pivotArea>
    </format>
    <format dxfId="786">
      <pivotArea dataOnly="0" labelOnly="1" outline="0" fieldPosition="0">
        <references count="3">
          <reference field="4" count="1" selected="0">
            <x v="52"/>
          </reference>
          <reference field="8" count="2">
            <x v="110"/>
            <x v="111"/>
          </reference>
          <reference field="20" count="1" selected="0">
            <x v="23"/>
          </reference>
        </references>
      </pivotArea>
    </format>
    <format dxfId="785">
      <pivotArea dataOnly="0" labelOnly="1" outline="0" fieldPosition="0">
        <references count="3">
          <reference field="4" count="1" selected="0">
            <x v="58"/>
          </reference>
          <reference field="8" count="1">
            <x v="124"/>
          </reference>
          <reference field="20" count="1" selected="0">
            <x v="23"/>
          </reference>
        </references>
      </pivotArea>
    </format>
    <format dxfId="784">
      <pivotArea dataOnly="0" labelOnly="1" outline="0" fieldPosition="0">
        <references count="3">
          <reference field="4" count="1" selected="0">
            <x v="59"/>
          </reference>
          <reference field="8" count="1">
            <x v="127"/>
          </reference>
          <reference field="20" count="1" selected="0">
            <x v="23"/>
          </reference>
        </references>
      </pivotArea>
    </format>
    <format dxfId="783">
      <pivotArea dataOnly="0" labelOnly="1" outline="0" fieldPosition="0">
        <references count="3">
          <reference field="4" count="1" selected="0">
            <x v="89"/>
          </reference>
          <reference field="8" count="1">
            <x v="140"/>
          </reference>
          <reference field="20" count="1" selected="0">
            <x v="23"/>
          </reference>
        </references>
      </pivotArea>
    </format>
    <format dxfId="782">
      <pivotArea dataOnly="0" labelOnly="1" outline="0" fieldPosition="0">
        <references count="3">
          <reference field="4" count="1" selected="0">
            <x v="0"/>
          </reference>
          <reference field="8" count="1">
            <x v="79"/>
          </reference>
          <reference field="20" count="1" selected="0">
            <x v="24"/>
          </reference>
        </references>
      </pivotArea>
    </format>
    <format dxfId="781">
      <pivotArea dataOnly="0" labelOnly="1" outline="0" fieldPosition="0">
        <references count="3">
          <reference field="4" count="1" selected="0">
            <x v="8"/>
          </reference>
          <reference field="8" count="2">
            <x v="84"/>
            <x v="87"/>
          </reference>
          <reference field="20" count="1" selected="0">
            <x v="24"/>
          </reference>
        </references>
      </pivotArea>
    </format>
    <format dxfId="780">
      <pivotArea dataOnly="0" labelOnly="1" outline="0" fieldPosition="0">
        <references count="3">
          <reference field="4" count="1" selected="0">
            <x v="19"/>
          </reference>
          <reference field="8" count="1">
            <x v="96"/>
          </reference>
          <reference field="20" count="1" selected="0">
            <x v="24"/>
          </reference>
        </references>
      </pivotArea>
    </format>
    <format dxfId="779">
      <pivotArea dataOnly="0" labelOnly="1" outline="0" fieldPosition="0">
        <references count="3">
          <reference field="4" count="1" selected="0">
            <x v="32"/>
          </reference>
          <reference field="8" count="2">
            <x v="98"/>
            <x v="99"/>
          </reference>
          <reference field="20" count="1" selected="0">
            <x v="24"/>
          </reference>
        </references>
      </pivotArea>
    </format>
    <format dxfId="778">
      <pivotArea dataOnly="0" labelOnly="1" outline="0" fieldPosition="0">
        <references count="3">
          <reference field="4" count="1" selected="0">
            <x v="36"/>
          </reference>
          <reference field="8" count="1">
            <x v="98"/>
          </reference>
          <reference field="20" count="1" selected="0">
            <x v="24"/>
          </reference>
        </references>
      </pivotArea>
    </format>
    <format dxfId="777">
      <pivotArea dataOnly="0" labelOnly="1" outline="0" fieldPosition="0">
        <references count="3">
          <reference field="4" count="1" selected="0">
            <x v="47"/>
          </reference>
          <reference field="8" count="1">
            <x v="104"/>
          </reference>
          <reference field="20" count="1" selected="0">
            <x v="24"/>
          </reference>
        </references>
      </pivotArea>
    </format>
    <format dxfId="776">
      <pivotArea dataOnly="0" labelOnly="1" outline="0" fieldPosition="0">
        <references count="3">
          <reference field="4" count="1" selected="0">
            <x v="53"/>
          </reference>
          <reference field="8" count="1">
            <x v="114"/>
          </reference>
          <reference field="20" count="1" selected="0">
            <x v="24"/>
          </reference>
        </references>
      </pivotArea>
    </format>
    <format dxfId="775">
      <pivotArea dataOnly="0" labelOnly="1" outline="0" fieldPosition="0">
        <references count="3">
          <reference field="4" count="1" selected="0">
            <x v="5"/>
          </reference>
          <reference field="8" count="1">
            <x v="85"/>
          </reference>
          <reference field="20" count="1" selected="0">
            <x v="26"/>
          </reference>
        </references>
      </pivotArea>
    </format>
    <format dxfId="774">
      <pivotArea dataOnly="0" labelOnly="1" outline="0" fieldPosition="0">
        <references count="3">
          <reference field="4" count="1" selected="0">
            <x v="18"/>
          </reference>
          <reference field="8" count="1">
            <x v="91"/>
          </reference>
          <reference field="20" count="1" selected="0">
            <x v="26"/>
          </reference>
        </references>
      </pivotArea>
    </format>
    <format dxfId="773">
      <pivotArea dataOnly="0" labelOnly="1" outline="0" fieldPosition="0">
        <references count="3">
          <reference field="4" count="1" selected="0">
            <x v="47"/>
          </reference>
          <reference field="8" count="1">
            <x v="107"/>
          </reference>
          <reference field="20" count="1" selected="0">
            <x v="26"/>
          </reference>
        </references>
      </pivotArea>
    </format>
    <format dxfId="772">
      <pivotArea dataOnly="0" labelOnly="1" outline="0" fieldPosition="0">
        <references count="3">
          <reference field="4" count="1" selected="0">
            <x v="48"/>
          </reference>
          <reference field="8" count="1">
            <x v="108"/>
          </reference>
          <reference field="20" count="1" selected="0">
            <x v="26"/>
          </reference>
        </references>
      </pivotArea>
    </format>
    <format dxfId="771">
      <pivotArea dataOnly="0" labelOnly="1" outline="0" fieldPosition="0">
        <references count="3">
          <reference field="4" count="1" selected="0">
            <x v="56"/>
          </reference>
          <reference field="8" count="1">
            <x v="12"/>
          </reference>
          <reference field="20" count="1" selected="0">
            <x v="26"/>
          </reference>
        </references>
      </pivotArea>
    </format>
    <format dxfId="770">
      <pivotArea dataOnly="0" labelOnly="1" outline="0" fieldPosition="0">
        <references count="3">
          <reference field="4" count="1" selected="0">
            <x v="1"/>
          </reference>
          <reference field="8" count="1">
            <x v="81"/>
          </reference>
          <reference field="20" count="1" selected="0">
            <x v="32"/>
          </reference>
        </references>
      </pivotArea>
    </format>
    <format dxfId="769">
      <pivotArea dataOnly="0" labelOnly="1" outline="0" fieldPosition="0">
        <references count="3">
          <reference field="4" count="1" selected="0">
            <x v="7"/>
          </reference>
          <reference field="8" count="2">
            <x v="86"/>
            <x v="88"/>
          </reference>
          <reference field="20" count="1" selected="0">
            <x v="32"/>
          </reference>
        </references>
      </pivotArea>
    </format>
    <format dxfId="768">
      <pivotArea dataOnly="0" labelOnly="1" outline="0" fieldPosition="0">
        <references count="3">
          <reference field="4" count="1" selected="0">
            <x v="8"/>
          </reference>
          <reference field="8" count="1">
            <x v="83"/>
          </reference>
          <reference field="20" count="1" selected="0">
            <x v="32"/>
          </reference>
        </references>
      </pivotArea>
    </format>
    <format dxfId="767">
      <pivotArea dataOnly="0" labelOnly="1" outline="0" fieldPosition="0">
        <references count="3">
          <reference field="4" count="1" selected="0">
            <x v="21"/>
          </reference>
          <reference field="8" count="1">
            <x v="92"/>
          </reference>
          <reference field="20" count="1" selected="0">
            <x v="32"/>
          </reference>
        </references>
      </pivotArea>
    </format>
    <format dxfId="766">
      <pivotArea dataOnly="0" labelOnly="1" outline="0" fieldPosition="0">
        <references count="3">
          <reference field="4" count="1" selected="0">
            <x v="47"/>
          </reference>
          <reference field="8" count="1">
            <x v="109"/>
          </reference>
          <reference field="20" count="1" selected="0">
            <x v="32"/>
          </reference>
        </references>
      </pivotArea>
    </format>
    <format dxfId="765">
      <pivotArea dataOnly="0" labelOnly="1" outline="0" fieldPosition="0">
        <references count="3">
          <reference field="4" count="1" selected="0">
            <x v="48"/>
          </reference>
          <reference field="8" count="1">
            <x v="105"/>
          </reference>
          <reference field="20" count="1" selected="0">
            <x v="32"/>
          </reference>
        </references>
      </pivotArea>
    </format>
    <format dxfId="764">
      <pivotArea dataOnly="0" labelOnly="1" outline="0" fieldPosition="0">
        <references count="3">
          <reference field="4" count="1" selected="0">
            <x v="56"/>
          </reference>
          <reference field="8" count="1">
            <x v="116"/>
          </reference>
          <reference field="20" count="1" selected="0">
            <x v="32"/>
          </reference>
        </references>
      </pivotArea>
    </format>
    <format dxfId="763">
      <pivotArea dataOnly="0" labelOnly="1" outline="0" fieldPosition="0">
        <references count="3">
          <reference field="4" count="1" selected="0">
            <x v="57"/>
          </reference>
          <reference field="8" count="1">
            <x v="117"/>
          </reference>
          <reference field="20" count="1" selected="0">
            <x v="32"/>
          </reference>
        </references>
      </pivotArea>
    </format>
    <format dxfId="762">
      <pivotArea dataOnly="0" labelOnly="1" outline="0" fieldPosition="0">
        <references count="3">
          <reference field="4" count="1" selected="0">
            <x v="61"/>
          </reference>
          <reference field="8" count="1">
            <x v="130"/>
          </reference>
          <reference field="20" count="1" selected="0">
            <x v="32"/>
          </reference>
        </references>
      </pivotArea>
    </format>
    <format dxfId="761">
      <pivotArea dataOnly="0" labelOnly="1" outline="0" fieldPosition="0">
        <references count="3">
          <reference field="4" count="1" selected="0">
            <x v="65"/>
          </reference>
          <reference field="8" count="1">
            <x v="135"/>
          </reference>
          <reference field="20" count="1" selected="0">
            <x v="32"/>
          </reference>
        </references>
      </pivotArea>
    </format>
    <format dxfId="760">
      <pivotArea dataOnly="0" labelOnly="1" outline="0" fieldPosition="0">
        <references count="3">
          <reference field="4" count="1" selected="0">
            <x v="67"/>
          </reference>
          <reference field="8" count="1">
            <x v="136"/>
          </reference>
          <reference field="20" count="1" selected="0">
            <x v="32"/>
          </reference>
        </references>
      </pivotArea>
    </format>
    <format dxfId="759">
      <pivotArea dataOnly="0" labelOnly="1" outline="0" fieldPosition="0">
        <references count="3">
          <reference field="4" count="1" selected="0">
            <x v="87"/>
          </reference>
          <reference field="8" count="1">
            <x v="137"/>
          </reference>
          <reference field="20" count="1" selected="0">
            <x v="32"/>
          </reference>
        </references>
      </pivotArea>
    </format>
    <format dxfId="758">
      <pivotArea dataOnly="0" labelOnly="1" outline="0" fieldPosition="0">
        <references count="3">
          <reference field="4" count="1" selected="0">
            <x v="88"/>
          </reference>
          <reference field="8" count="1">
            <x v="138"/>
          </reference>
          <reference field="20" count="1" selected="0">
            <x v="32"/>
          </reference>
        </references>
      </pivotArea>
    </format>
    <format dxfId="757">
      <pivotArea dataOnly="0" labelOnly="1" outline="0" fieldPosition="0">
        <references count="3">
          <reference field="4" count="1" selected="0">
            <x v="90"/>
          </reference>
          <reference field="8" count="1">
            <x v="142"/>
          </reference>
          <reference field="20" count="1" selected="0">
            <x v="32"/>
          </reference>
        </references>
      </pivotArea>
    </format>
    <format dxfId="756">
      <pivotArea dataOnly="0" labelOnly="1" outline="0" fieldPosition="0">
        <references count="3">
          <reference field="4" count="1" selected="0">
            <x v="92"/>
          </reference>
          <reference field="8" count="2">
            <x v="147"/>
            <x v="148"/>
          </reference>
          <reference field="20" count="1" selected="0">
            <x v="32"/>
          </reference>
        </references>
      </pivotArea>
    </format>
    <format dxfId="755">
      <pivotArea dataOnly="0" labelOnly="1" outline="0" fieldPosition="0">
        <references count="3">
          <reference field="4" count="1" selected="0">
            <x v="98"/>
          </reference>
          <reference field="8" count="1">
            <x v="149"/>
          </reference>
          <reference field="20" count="1" selected="0">
            <x v="32"/>
          </reference>
        </references>
      </pivotArea>
    </format>
    <format dxfId="754">
      <pivotArea dataOnly="0" labelOnly="1" outline="0" fieldPosition="0">
        <references count="3">
          <reference field="4" count="1" selected="0">
            <x v="52"/>
          </reference>
          <reference field="8" count="1">
            <x v="112"/>
          </reference>
          <reference field="20" count="1" selected="0">
            <x v="35"/>
          </reference>
        </references>
      </pivotArea>
    </format>
    <format dxfId="753">
      <pivotArea dataOnly="0" labelOnly="1" outline="0" fieldPosition="0">
        <references count="3">
          <reference field="4" count="1" selected="0">
            <x v="57"/>
          </reference>
          <reference field="8" count="1">
            <x v="118"/>
          </reference>
          <reference field="20" count="1" selected="0">
            <x v="35"/>
          </reference>
        </references>
      </pivotArea>
    </format>
    <format dxfId="752">
      <pivotArea dataOnly="0" labelOnly="1" outline="0" fieldPosition="0">
        <references count="3">
          <reference field="4" count="1" selected="0">
            <x v="58"/>
          </reference>
          <reference field="8" count="2">
            <x v="119"/>
            <x v="120"/>
          </reference>
          <reference field="20" count="1" selected="0">
            <x v="35"/>
          </reference>
        </references>
      </pivotArea>
    </format>
    <format dxfId="751">
      <pivotArea dataOnly="0" labelOnly="1" outline="0" fieldPosition="0">
        <references count="3">
          <reference field="4" count="1" selected="0">
            <x v="64"/>
          </reference>
          <reference field="8" count="1">
            <x v="134"/>
          </reference>
          <reference field="20" count="1" selected="0">
            <x v="35"/>
          </reference>
        </references>
      </pivotArea>
    </format>
    <format dxfId="750">
      <pivotArea dataOnly="0" labelOnly="1" outline="0" fieldPosition="0">
        <references count="3">
          <reference field="4" count="1" selected="0">
            <x v="60"/>
          </reference>
          <reference field="8" count="1">
            <x v="128"/>
          </reference>
          <reference field="20" count="1" selected="0">
            <x v="37"/>
          </reference>
        </references>
      </pivotArea>
    </format>
    <format dxfId="749">
      <pivotArea dataOnly="0" labelOnly="1" outline="0" fieldPosition="0">
        <references count="3">
          <reference field="4" count="1" selected="0">
            <x v="88"/>
          </reference>
          <reference field="8" count="1">
            <x v="139"/>
          </reference>
          <reference field="20" count="1" selected="0">
            <x v="37"/>
          </reference>
        </references>
      </pivotArea>
    </format>
    <format dxfId="748">
      <pivotArea dataOnly="0" labelOnly="1" outline="0" fieldPosition="0">
        <references count="3">
          <reference field="4" count="1" selected="0">
            <x v="10"/>
          </reference>
          <reference field="8" count="1">
            <x v="89"/>
          </reference>
          <reference field="20" count="1" selected="0">
            <x v="38"/>
          </reference>
        </references>
      </pivotArea>
    </format>
    <format dxfId="747">
      <pivotArea dataOnly="0" labelOnly="1" outline="0" fieldPosition="0">
        <references count="3">
          <reference field="4" count="1" selected="0">
            <x v="21"/>
          </reference>
          <reference field="8" count="1">
            <x v="97"/>
          </reference>
          <reference field="20" count="1" selected="0">
            <x v="38"/>
          </reference>
        </references>
      </pivotArea>
    </format>
    <format dxfId="746">
      <pivotArea dataOnly="0" labelOnly="1" outline="0" fieldPosition="0">
        <references count="3">
          <reference field="4" count="1" selected="0">
            <x v="89"/>
          </reference>
          <reference field="8" count="1">
            <x v="141"/>
          </reference>
          <reference field="20" count="1" selected="0">
            <x v="38"/>
          </reference>
        </references>
      </pivotArea>
    </format>
    <format dxfId="745">
      <pivotArea dataOnly="0" labelOnly="1" outline="0" fieldPosition="0">
        <references count="3">
          <reference field="4" count="1" selected="0">
            <x v="100"/>
          </reference>
          <reference field="8" count="1">
            <x v="3"/>
          </reference>
          <reference field="20" count="1" selected="0">
            <x v="45"/>
          </reference>
        </references>
      </pivotArea>
    </format>
    <format dxfId="744">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743">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742">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741">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740">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739">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738">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737">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736">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735">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734">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733">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732">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731">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730">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729">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728">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727">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726">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725">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724">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723">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722">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721">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720">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719">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718">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717">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716">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715">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714">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713">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712">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711">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710">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709">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708">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707">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706">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705">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704">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703">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702">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701">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700">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699">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698">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697">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696">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695">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694">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693">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692">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691">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690">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689">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688">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687">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686">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685">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684">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683">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682">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681">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680">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679">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678">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677">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676">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675">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674">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673">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672">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671">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670">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669">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668">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667">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666">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665">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664">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663">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662">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661">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660">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659">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658">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657">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656">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655">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654">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653">
      <pivotArea field="8" type="button" dataOnly="0" labelOnly="1" outline="0" axis="axisRow" fieldPosition="2"/>
    </format>
    <format dxfId="652">
      <pivotArea outline="0" collapsedLevelsAreSubtotals="1" fieldPosition="0"/>
    </format>
    <format dxfId="651">
      <pivotArea type="topRight" dataOnly="0" labelOnly="1" outline="0" fieldPosition="0"/>
    </format>
    <format dxfId="650">
      <pivotArea dataOnly="0" labelOnly="1" outline="0" fieldPosition="0">
        <references count="4">
          <reference field="4" count="1" selected="0">
            <x v="17"/>
          </reference>
          <reference field="8" count="1" selected="0">
            <x v="163"/>
          </reference>
          <reference field="10" count="1">
            <x v="103"/>
          </reference>
          <reference field="20" count="1" selected="0">
            <x v="0"/>
          </reference>
        </references>
      </pivotArea>
    </format>
    <format dxfId="649">
      <pivotArea dataOnly="0" labelOnly="1" outline="0" fieldPosition="0">
        <references count="4">
          <reference field="4" count="1" selected="0">
            <x v="5"/>
          </reference>
          <reference field="8" count="1" selected="0">
            <x v="155"/>
          </reference>
          <reference field="10" count="1">
            <x v="95"/>
          </reference>
          <reference field="20" count="1" selected="0">
            <x v="6"/>
          </reference>
        </references>
      </pivotArea>
    </format>
    <format dxfId="648">
      <pivotArea dataOnly="0" labelOnly="1" outline="0" fieldPosition="0">
        <references count="4">
          <reference field="4" count="1" selected="0">
            <x v="7"/>
          </reference>
          <reference field="8" count="1" selected="0">
            <x v="158"/>
          </reference>
          <reference field="10" count="1">
            <x v="98"/>
          </reference>
          <reference field="20" count="1" selected="0">
            <x v="6"/>
          </reference>
        </references>
      </pivotArea>
    </format>
    <format dxfId="647">
      <pivotArea dataOnly="0" labelOnly="1" outline="0" fieldPosition="0">
        <references count="4">
          <reference field="4" count="1" selected="0">
            <x v="10"/>
          </reference>
          <reference field="8" count="1" selected="0">
            <x v="159"/>
          </reference>
          <reference field="10" count="1">
            <x v="99"/>
          </reference>
          <reference field="20" count="1" selected="0">
            <x v="6"/>
          </reference>
        </references>
      </pivotArea>
    </format>
    <format dxfId="646">
      <pivotArea dataOnly="0" labelOnly="1" outline="0" fieldPosition="0">
        <references count="4">
          <reference field="4" count="1" selected="0">
            <x v="47"/>
          </reference>
          <reference field="8" count="1" selected="0">
            <x v="185"/>
          </reference>
          <reference field="10" count="1">
            <x v="127"/>
          </reference>
          <reference field="20" count="1" selected="0">
            <x v="6"/>
          </reference>
        </references>
      </pivotArea>
    </format>
    <format dxfId="645">
      <pivotArea dataOnly="0" labelOnly="1" outline="0" fieldPosition="0">
        <references count="4">
          <reference field="4" count="1" selected="0">
            <x v="63"/>
          </reference>
          <reference field="8" count="1" selected="0">
            <x v="206"/>
          </reference>
          <reference field="10" count="1">
            <x v="151"/>
          </reference>
          <reference field="20" count="1" selected="0">
            <x v="6"/>
          </reference>
        </references>
      </pivotArea>
    </format>
    <format dxfId="644">
      <pivotArea dataOnly="0" labelOnly="1" outline="0" fieldPosition="0">
        <references count="4">
          <reference field="4" count="1" selected="0">
            <x v="99"/>
          </reference>
          <reference field="8" count="1" selected="0">
            <x v="201"/>
          </reference>
          <reference field="10" count="1">
            <x v="171"/>
          </reference>
          <reference field="20" count="1" selected="0">
            <x v="6"/>
          </reference>
        </references>
      </pivotArea>
    </format>
    <format dxfId="643">
      <pivotArea dataOnly="0" labelOnly="1" outline="0" fieldPosition="0">
        <references count="4">
          <reference field="4" count="1" selected="0">
            <x v="53"/>
          </reference>
          <reference field="8" count="1" selected="0">
            <x v="193"/>
          </reference>
          <reference field="10" count="1">
            <x v="137"/>
          </reference>
          <reference field="20" count="1" selected="0">
            <x v="11"/>
          </reference>
        </references>
      </pivotArea>
    </format>
    <format dxfId="642">
      <pivotArea dataOnly="0" labelOnly="1" outline="0" fieldPosition="0">
        <references count="4">
          <reference field="4" count="1" selected="0">
            <x v="53"/>
          </reference>
          <reference field="8" count="1" selected="0">
            <x v="194"/>
          </reference>
          <reference field="10" count="1">
            <x v="138"/>
          </reference>
          <reference field="20" count="1" selected="0">
            <x v="11"/>
          </reference>
        </references>
      </pivotArea>
    </format>
    <format dxfId="641">
      <pivotArea dataOnly="0" labelOnly="1" outline="0" fieldPosition="0">
        <references count="4">
          <reference field="4" count="1" selected="0">
            <x v="53"/>
          </reference>
          <reference field="8" count="1" selected="0">
            <x v="195"/>
          </reference>
          <reference field="10" count="1">
            <x v="139"/>
          </reference>
          <reference field="20" count="1" selected="0">
            <x v="11"/>
          </reference>
        </references>
      </pivotArea>
    </format>
    <format dxfId="640">
      <pivotArea dataOnly="0" labelOnly="1" outline="0" fieldPosition="0">
        <references count="4">
          <reference field="4" count="1" selected="0">
            <x v="58"/>
          </reference>
          <reference field="8" count="1" selected="0">
            <x v="194"/>
          </reference>
          <reference field="10" count="1">
            <x v="143"/>
          </reference>
          <reference field="20" count="1" selected="0">
            <x v="11"/>
          </reference>
        </references>
      </pivotArea>
    </format>
    <format dxfId="639">
      <pivotArea dataOnly="0" labelOnly="1" outline="0" fieldPosition="0">
        <references count="4">
          <reference field="4" count="1" selected="0">
            <x v="58"/>
          </reference>
          <reference field="8" count="1" selected="0">
            <x v="198"/>
          </reference>
          <reference field="10" count="1">
            <x v="142"/>
          </reference>
          <reference field="20" count="1" selected="0">
            <x v="11"/>
          </reference>
        </references>
      </pivotArea>
    </format>
    <format dxfId="638">
      <pivotArea dataOnly="0" labelOnly="1" outline="0" fieldPosition="0">
        <references count="4">
          <reference field="4" count="1" selected="0">
            <x v="59"/>
          </reference>
          <reference field="8" count="1" selected="0">
            <x v="201"/>
          </reference>
          <reference field="10" count="1">
            <x v="146"/>
          </reference>
          <reference field="20" count="1" selected="0">
            <x v="11"/>
          </reference>
        </references>
      </pivotArea>
    </format>
    <format dxfId="637">
      <pivotArea dataOnly="0" labelOnly="1" outline="0" fieldPosition="0">
        <references count="4">
          <reference field="4" count="1" selected="0">
            <x v="60"/>
          </reference>
          <reference field="8" count="1" selected="0">
            <x v="204"/>
          </reference>
          <reference field="10" count="1">
            <x v="149"/>
          </reference>
          <reference field="20" count="1" selected="0">
            <x v="11"/>
          </reference>
        </references>
      </pivotArea>
    </format>
    <format dxfId="636">
      <pivotArea dataOnly="0" labelOnly="1" outline="0" fieldPosition="0">
        <references count="4">
          <reference field="4" count="1" selected="0">
            <x v="92"/>
          </reference>
          <reference field="8" count="1" selected="0">
            <x v="219"/>
          </reference>
          <reference field="10" count="1">
            <x v="166"/>
          </reference>
          <reference field="20" count="1" selected="0">
            <x v="11"/>
          </reference>
        </references>
      </pivotArea>
    </format>
    <format dxfId="635">
      <pivotArea dataOnly="0" labelOnly="1" outline="0" fieldPosition="0">
        <references count="4">
          <reference field="4" count="1" selected="0">
            <x v="0"/>
          </reference>
          <reference field="8" count="1" selected="0">
            <x v="150"/>
          </reference>
          <reference field="10" count="1">
            <x v="90"/>
          </reference>
          <reference field="20" count="1" selected="0">
            <x v="17"/>
          </reference>
        </references>
      </pivotArea>
    </format>
    <format dxfId="634">
      <pivotArea dataOnly="0" labelOnly="1" outline="0" fieldPosition="0">
        <references count="4">
          <reference field="4" count="1" selected="0">
            <x v="6"/>
          </reference>
          <reference field="8" count="1" selected="0">
            <x v="157"/>
          </reference>
          <reference field="10" count="1">
            <x v="97"/>
          </reference>
          <reference field="20" count="1" selected="0">
            <x v="17"/>
          </reference>
        </references>
      </pivotArea>
    </format>
    <format dxfId="633">
      <pivotArea dataOnly="0" labelOnly="1" outline="0" fieldPosition="0">
        <references count="4">
          <reference field="4" count="1" selected="0">
            <x v="10"/>
          </reference>
          <reference field="8" count="1" selected="0">
            <x v="160"/>
          </reference>
          <reference field="10" count="1">
            <x v="100"/>
          </reference>
          <reference field="20" count="1" selected="0">
            <x v="17"/>
          </reference>
        </references>
      </pivotArea>
    </format>
    <format dxfId="632">
      <pivotArea dataOnly="0" labelOnly="1" outline="0" fieldPosition="0">
        <references count="4">
          <reference field="4" count="1" selected="0">
            <x v="38"/>
          </reference>
          <reference field="8" count="1" selected="0">
            <x v="0"/>
          </reference>
          <reference field="10" count="1">
            <x v="120"/>
          </reference>
          <reference field="20" count="1" selected="0">
            <x v="17"/>
          </reference>
        </references>
      </pivotArea>
    </format>
    <format dxfId="631">
      <pivotArea dataOnly="0" labelOnly="1" outline="0" fieldPosition="0">
        <references count="4">
          <reference field="4" count="1" selected="0">
            <x v="38"/>
          </reference>
          <reference field="8" count="1" selected="0">
            <x v="177"/>
          </reference>
          <reference field="10" count="1">
            <x v="118"/>
          </reference>
          <reference field="20" count="1" selected="0">
            <x v="17"/>
          </reference>
        </references>
      </pivotArea>
    </format>
    <format dxfId="630">
      <pivotArea dataOnly="0" labelOnly="1" outline="0" fieldPosition="0">
        <references count="4">
          <reference field="4" count="1" selected="0">
            <x v="38"/>
          </reference>
          <reference field="8" count="1" selected="0">
            <x v="178"/>
          </reference>
          <reference field="10" count="1">
            <x v="119"/>
          </reference>
          <reference field="20" count="1" selected="0">
            <x v="17"/>
          </reference>
        </references>
      </pivotArea>
    </format>
    <format dxfId="629">
      <pivotArea dataOnly="0" labelOnly="1" outline="0" fieldPosition="0">
        <references count="4">
          <reference field="4" count="1" selected="0">
            <x v="47"/>
          </reference>
          <reference field="8" count="1" selected="0">
            <x v="0"/>
          </reference>
          <reference field="10" count="1">
            <x v="128"/>
          </reference>
          <reference field="20" count="1" selected="0">
            <x v="17"/>
          </reference>
        </references>
      </pivotArea>
    </format>
    <format dxfId="628">
      <pivotArea dataOnly="0" labelOnly="1" outline="0" fieldPosition="0">
        <references count="4">
          <reference field="4" count="1" selected="0">
            <x v="47"/>
          </reference>
          <reference field="8" count="1" selected="0">
            <x v="186"/>
          </reference>
          <reference field="10" count="1">
            <x v="129"/>
          </reference>
          <reference field="20" count="1" selected="0">
            <x v="17"/>
          </reference>
        </references>
      </pivotArea>
    </format>
    <format dxfId="627">
      <pivotArea dataOnly="0" labelOnly="1" outline="0" fieldPosition="0">
        <references count="4">
          <reference field="4" count="1" selected="0">
            <x v="48"/>
          </reference>
          <reference field="8" count="1" selected="0">
            <x v="0"/>
          </reference>
          <reference field="10" count="1">
            <x v="132"/>
          </reference>
          <reference field="20" count="1" selected="0">
            <x v="17"/>
          </reference>
        </references>
      </pivotArea>
    </format>
    <format dxfId="626">
      <pivotArea dataOnly="0" labelOnly="1" outline="0" fieldPosition="0">
        <references count="4">
          <reference field="4" count="1" selected="0">
            <x v="48"/>
          </reference>
          <reference field="8" count="1" selected="0">
            <x v="188"/>
          </reference>
          <reference field="10" count="1">
            <x v="131"/>
          </reference>
          <reference field="20" count="1" selected="0">
            <x v="17"/>
          </reference>
        </references>
      </pivotArea>
    </format>
    <format dxfId="625">
      <pivotArea dataOnly="0" labelOnly="1" outline="0" fieldPosition="0">
        <references count="4">
          <reference field="4" count="1" selected="0">
            <x v="48"/>
          </reference>
          <reference field="8" count="1" selected="0">
            <x v="190"/>
          </reference>
          <reference field="10" count="1">
            <x v="134"/>
          </reference>
          <reference field="20" count="1" selected="0">
            <x v="17"/>
          </reference>
        </references>
      </pivotArea>
    </format>
    <format dxfId="624">
      <pivotArea dataOnly="0" labelOnly="1" outline="0" fieldPosition="0">
        <references count="4">
          <reference field="4" count="1" selected="0">
            <x v="67"/>
          </reference>
          <reference field="8" count="1" selected="0">
            <x v="212"/>
          </reference>
          <reference field="10" count="1">
            <x v="159"/>
          </reference>
          <reference field="20" count="1" selected="0">
            <x v="17"/>
          </reference>
        </references>
      </pivotArea>
    </format>
    <format dxfId="623">
      <pivotArea dataOnly="0" labelOnly="1" outline="0" fieldPosition="0">
        <references count="4">
          <reference field="4" count="1" selected="0">
            <x v="67"/>
          </reference>
          <reference field="8" count="1" selected="0">
            <x v="214"/>
          </reference>
          <reference field="10" count="1">
            <x v="161"/>
          </reference>
          <reference field="20" count="1" selected="0">
            <x v="17"/>
          </reference>
        </references>
      </pivotArea>
    </format>
    <format dxfId="622">
      <pivotArea dataOnly="0" labelOnly="1" outline="0" fieldPosition="0">
        <references count="4">
          <reference field="4" count="1" selected="0">
            <x v="86"/>
          </reference>
          <reference field="8" count="1" selected="0">
            <x v="215"/>
          </reference>
          <reference field="10" count="1">
            <x v="162"/>
          </reference>
          <reference field="20" count="1" selected="0">
            <x v="17"/>
          </reference>
        </references>
      </pivotArea>
    </format>
    <format dxfId="621">
      <pivotArea dataOnly="0" labelOnly="1" outline="0" fieldPosition="0">
        <references count="4">
          <reference field="4" count="1" selected="0">
            <x v="11"/>
          </reference>
          <reference field="8" count="1" selected="0">
            <x v="161"/>
          </reference>
          <reference field="10" count="1">
            <x v="101"/>
          </reference>
          <reference field="20" count="1" selected="0">
            <x v="23"/>
          </reference>
        </references>
      </pivotArea>
    </format>
    <format dxfId="620">
      <pivotArea dataOnly="0" labelOnly="1" outline="0" fieldPosition="0">
        <references count="4">
          <reference field="4" count="1" selected="0">
            <x v="16"/>
          </reference>
          <reference field="8" count="1" selected="0">
            <x v="162"/>
          </reference>
          <reference field="10" count="1">
            <x v="102"/>
          </reference>
          <reference field="20" count="1" selected="0">
            <x v="23"/>
          </reference>
        </references>
      </pivotArea>
    </format>
    <format dxfId="619">
      <pivotArea dataOnly="0" labelOnly="1" outline="0" fieldPosition="0">
        <references count="4">
          <reference field="4" count="1" selected="0">
            <x v="17"/>
          </reference>
          <reference field="8" count="1" selected="0">
            <x v="164"/>
          </reference>
          <reference field="10" count="1">
            <x v="104"/>
          </reference>
          <reference field="20" count="1" selected="0">
            <x v="23"/>
          </reference>
        </references>
      </pivotArea>
    </format>
    <format dxfId="618">
      <pivotArea dataOnly="0" labelOnly="1" outline="0" fieldPosition="0">
        <references count="4">
          <reference field="4" count="1" selected="0">
            <x v="31"/>
          </reference>
          <reference field="8" count="1" selected="0">
            <x v="166"/>
          </reference>
          <reference field="10" count="1">
            <x v="106"/>
          </reference>
          <reference field="20" count="1" selected="0">
            <x v="23"/>
          </reference>
        </references>
      </pivotArea>
    </format>
    <format dxfId="617">
      <pivotArea dataOnly="0" labelOnly="1" outline="0" fieldPosition="0">
        <references count="4">
          <reference field="4" count="1" selected="0">
            <x v="34"/>
          </reference>
          <reference field="8" count="1" selected="0">
            <x v="171"/>
          </reference>
          <reference field="10" count="1">
            <x v="112"/>
          </reference>
          <reference field="20" count="1" selected="0">
            <x v="23"/>
          </reference>
        </references>
      </pivotArea>
    </format>
    <format dxfId="616">
      <pivotArea dataOnly="0" labelOnly="1" outline="0" fieldPosition="0">
        <references count="4">
          <reference field="4" count="1" selected="0">
            <x v="34"/>
          </reference>
          <reference field="8" count="1" selected="0">
            <x v="173"/>
          </reference>
          <reference field="10" count="1">
            <x v="114"/>
          </reference>
          <reference field="20" count="1" selected="0">
            <x v="23"/>
          </reference>
        </references>
      </pivotArea>
    </format>
    <format dxfId="615">
      <pivotArea dataOnly="0" labelOnly="1" outline="0" fieldPosition="0">
        <references count="4">
          <reference field="4" count="1" selected="0">
            <x v="36"/>
          </reference>
          <reference field="8" count="1" selected="0">
            <x v="176"/>
          </reference>
          <reference field="10" count="1">
            <x v="117"/>
          </reference>
          <reference field="20" count="1" selected="0">
            <x v="23"/>
          </reference>
        </references>
      </pivotArea>
    </format>
    <format dxfId="614">
      <pivotArea dataOnly="0" labelOnly="1" outline="0" fieldPosition="0">
        <references count="4">
          <reference field="4" count="1" selected="0">
            <x v="42"/>
          </reference>
          <reference field="8" count="1" selected="0">
            <x v="179"/>
          </reference>
          <reference field="10" count="1">
            <x v="121"/>
          </reference>
          <reference field="20" count="1" selected="0">
            <x v="23"/>
          </reference>
        </references>
      </pivotArea>
    </format>
    <format dxfId="613">
      <pivotArea dataOnly="0" labelOnly="1" outline="0" fieldPosition="0">
        <references count="4">
          <reference field="4" count="1" selected="0">
            <x v="42"/>
          </reference>
          <reference field="8" count="1" selected="0">
            <x v="180"/>
          </reference>
          <reference field="10" count="1">
            <x v="122"/>
          </reference>
          <reference field="20" count="1" selected="0">
            <x v="23"/>
          </reference>
        </references>
      </pivotArea>
    </format>
    <format dxfId="612">
      <pivotArea dataOnly="0" labelOnly="1" outline="0" fieldPosition="0">
        <references count="4">
          <reference field="4" count="1" selected="0">
            <x v="42"/>
          </reference>
          <reference field="8" count="1" selected="0">
            <x v="181"/>
          </reference>
          <reference field="10" count="1">
            <x v="123"/>
          </reference>
          <reference field="20" count="1" selected="0">
            <x v="23"/>
          </reference>
        </references>
      </pivotArea>
    </format>
    <format dxfId="611">
      <pivotArea dataOnly="0" labelOnly="1" outline="0" fieldPosition="0">
        <references count="4">
          <reference field="4" count="1" selected="0">
            <x v="42"/>
          </reference>
          <reference field="8" count="1" selected="0">
            <x v="182"/>
          </reference>
          <reference field="10" count="1">
            <x v="124"/>
          </reference>
          <reference field="20" count="1" selected="0">
            <x v="23"/>
          </reference>
        </references>
      </pivotArea>
    </format>
    <format dxfId="610">
      <pivotArea dataOnly="0" labelOnly="1" outline="0" fieldPosition="0">
        <references count="4">
          <reference field="4" count="1" selected="0">
            <x v="42"/>
          </reference>
          <reference field="8" count="1" selected="0">
            <x v="183"/>
          </reference>
          <reference field="10" count="1">
            <x v="125"/>
          </reference>
          <reference field="20" count="1" selected="0">
            <x v="23"/>
          </reference>
        </references>
      </pivotArea>
    </format>
    <format dxfId="609">
      <pivotArea dataOnly="0" labelOnly="1" outline="0" fieldPosition="0">
        <references count="4">
          <reference field="4" count="1" selected="0">
            <x v="51"/>
          </reference>
          <reference field="8" count="1" selected="0">
            <x v="191"/>
          </reference>
          <reference field="10" count="1">
            <x v="135"/>
          </reference>
          <reference field="20" count="1" selected="0">
            <x v="23"/>
          </reference>
        </references>
      </pivotArea>
    </format>
    <format dxfId="608">
      <pivotArea dataOnly="0" labelOnly="1" outline="0" fieldPosition="0">
        <references count="4">
          <reference field="4" count="1" selected="0">
            <x v="56"/>
          </reference>
          <reference field="8" count="1" selected="0">
            <x v="196"/>
          </reference>
          <reference field="10" count="1">
            <x v="140"/>
          </reference>
          <reference field="20" count="1" selected="0">
            <x v="23"/>
          </reference>
        </references>
      </pivotArea>
    </format>
    <format dxfId="607">
      <pivotArea dataOnly="0" labelOnly="1" outline="0" fieldPosition="0">
        <references count="4">
          <reference field="4" count="1" selected="0">
            <x v="58"/>
          </reference>
          <reference field="8" count="1" selected="0">
            <x v="200"/>
          </reference>
          <reference field="10" count="1">
            <x v="145"/>
          </reference>
          <reference field="20" count="1" selected="0">
            <x v="23"/>
          </reference>
        </references>
      </pivotArea>
    </format>
    <format dxfId="606">
      <pivotArea dataOnly="0" labelOnly="1" outline="0" fieldPosition="0">
        <references count="4">
          <reference field="4" count="1" selected="0">
            <x v="63"/>
          </reference>
          <reference field="8" count="1" selected="0">
            <x v="207"/>
          </reference>
          <reference field="10" count="1">
            <x v="152"/>
          </reference>
          <reference field="20" count="1" selected="0">
            <x v="23"/>
          </reference>
        </references>
      </pivotArea>
    </format>
    <format dxfId="605">
      <pivotArea dataOnly="0" labelOnly="1" outline="0" fieldPosition="0">
        <references count="4">
          <reference field="4" count="1" selected="0">
            <x v="64"/>
          </reference>
          <reference field="8" count="1" selected="0">
            <x v="208"/>
          </reference>
          <reference field="10" count="1">
            <x v="153"/>
          </reference>
          <reference field="20" count="1" selected="0">
            <x v="23"/>
          </reference>
        </references>
      </pivotArea>
    </format>
    <format dxfId="604">
      <pivotArea dataOnly="0" labelOnly="1" outline="0" fieldPosition="0">
        <references count="4">
          <reference field="4" count="1" selected="0">
            <x v="65"/>
          </reference>
          <reference field="8" count="1" selected="0">
            <x v="210"/>
          </reference>
          <reference field="10" count="1">
            <x v="156"/>
          </reference>
          <reference field="20" count="1" selected="0">
            <x v="23"/>
          </reference>
        </references>
      </pivotArea>
    </format>
    <format dxfId="603">
      <pivotArea dataOnly="0" labelOnly="1" outline="0" fieldPosition="0">
        <references count="4">
          <reference field="4" count="1" selected="0">
            <x v="88"/>
          </reference>
          <reference field="8" count="1" selected="0">
            <x v="218"/>
          </reference>
          <reference field="10" count="1">
            <x v="165"/>
          </reference>
          <reference field="20" count="1" selected="0">
            <x v="23"/>
          </reference>
        </references>
      </pivotArea>
    </format>
    <format dxfId="602">
      <pivotArea dataOnly="0" labelOnly="1" outline="0" fieldPosition="0">
        <references count="4">
          <reference field="4" count="1" selected="0">
            <x v="1"/>
          </reference>
          <reference field="8" count="1" selected="0">
            <x v="152"/>
          </reference>
          <reference field="10" count="1">
            <x v="92"/>
          </reference>
          <reference field="20" count="1" selected="0">
            <x v="24"/>
          </reference>
        </references>
      </pivotArea>
    </format>
    <format dxfId="601">
      <pivotArea dataOnly="0" labelOnly="1" outline="0" fieldPosition="0">
        <references count="4">
          <reference field="4" count="1" selected="0">
            <x v="1"/>
          </reference>
          <reference field="8" count="1" selected="0">
            <x v="153"/>
          </reference>
          <reference field="10" count="1">
            <x v="93"/>
          </reference>
          <reference field="20" count="1" selected="0">
            <x v="24"/>
          </reference>
        </references>
      </pivotArea>
    </format>
    <format dxfId="600">
      <pivotArea dataOnly="0" labelOnly="1" outline="0" fieldPosition="0">
        <references count="4">
          <reference field="4" count="1" selected="0">
            <x v="24"/>
          </reference>
          <reference field="8" count="1" selected="0">
            <x v="165"/>
          </reference>
          <reference field="10" count="1">
            <x v="105"/>
          </reference>
          <reference field="20" count="1" selected="0">
            <x v="24"/>
          </reference>
        </references>
      </pivotArea>
    </format>
    <format dxfId="599">
      <pivotArea dataOnly="0" labelOnly="1" outline="0" fieldPosition="0">
        <references count="4">
          <reference field="4" count="1" selected="0">
            <x v="33"/>
          </reference>
          <reference field="8" count="1" selected="0">
            <x v="6"/>
          </reference>
          <reference field="10" count="1">
            <x v="108"/>
          </reference>
          <reference field="20" count="1" selected="0">
            <x v="24"/>
          </reference>
        </references>
      </pivotArea>
    </format>
    <format dxfId="598">
      <pivotArea dataOnly="0" labelOnly="1" outline="0" fieldPosition="0">
        <references count="4">
          <reference field="4" count="1" selected="0">
            <x v="33"/>
          </reference>
          <reference field="8" count="1" selected="0">
            <x v="168"/>
          </reference>
          <reference field="10" count="1">
            <x v="109"/>
          </reference>
          <reference field="20" count="1" selected="0">
            <x v="24"/>
          </reference>
        </references>
      </pivotArea>
    </format>
    <format dxfId="597">
      <pivotArea dataOnly="0" labelOnly="1" outline="0" fieldPosition="0">
        <references count="4">
          <reference field="4" count="1" selected="0">
            <x v="64"/>
          </reference>
          <reference field="8" count="1" selected="0">
            <x v="209"/>
          </reference>
          <reference field="10" count="1">
            <x v="155"/>
          </reference>
          <reference field="20" count="1" selected="0">
            <x v="24"/>
          </reference>
        </references>
      </pivotArea>
    </format>
    <format dxfId="596">
      <pivotArea dataOnly="0" labelOnly="1" outline="0" fieldPosition="0">
        <references count="4">
          <reference field="4" count="1" selected="0">
            <x v="88"/>
          </reference>
          <reference field="8" count="1" selected="0">
            <x v="217"/>
          </reference>
          <reference field="10" count="1">
            <x v="164"/>
          </reference>
          <reference field="20" count="1" selected="0">
            <x v="24"/>
          </reference>
        </references>
      </pivotArea>
    </format>
    <format dxfId="595">
      <pivotArea dataOnly="0" labelOnly="1" outline="0" fieldPosition="0">
        <references count="4">
          <reference field="4" count="1" selected="0">
            <x v="95"/>
          </reference>
          <reference field="8" count="1" selected="0">
            <x v="220"/>
          </reference>
          <reference field="10" count="1">
            <x v="168"/>
          </reference>
          <reference field="20" count="1" selected="0">
            <x v="24"/>
          </reference>
        </references>
      </pivotArea>
    </format>
    <format dxfId="594">
      <pivotArea dataOnly="0" labelOnly="1" outline="0" fieldPosition="0">
        <references count="4">
          <reference field="4" count="1" selected="0">
            <x v="33"/>
          </reference>
          <reference field="8" count="1" selected="0">
            <x v="167"/>
          </reference>
          <reference field="10" count="1">
            <x v="107"/>
          </reference>
          <reference field="20" count="1" selected="0">
            <x v="26"/>
          </reference>
        </references>
      </pivotArea>
    </format>
    <format dxfId="593">
      <pivotArea dataOnly="0" labelOnly="1" outline="0" fieldPosition="0">
        <references count="4">
          <reference field="4" count="1" selected="0">
            <x v="33"/>
          </reference>
          <reference field="8" count="1" selected="0">
            <x v="169"/>
          </reference>
          <reference field="10" count="1">
            <x v="110"/>
          </reference>
          <reference field="20" count="1" selected="0">
            <x v="26"/>
          </reference>
        </references>
      </pivotArea>
    </format>
    <format dxfId="592">
      <pivotArea dataOnly="0" labelOnly="1" outline="0" fieldPosition="0">
        <references count="4">
          <reference field="4" count="1" selected="0">
            <x v="34"/>
          </reference>
          <reference field="8" count="1" selected="0">
            <x v="172"/>
          </reference>
          <reference field="10" count="1">
            <x v="113"/>
          </reference>
          <reference field="20" count="1" selected="0">
            <x v="26"/>
          </reference>
        </references>
      </pivotArea>
    </format>
    <format dxfId="591">
      <pivotArea dataOnly="0" labelOnly="1" outline="0" fieldPosition="0">
        <references count="4">
          <reference field="4" count="1" selected="0">
            <x v="60"/>
          </reference>
          <reference field="8" count="1" selected="0">
            <x v="203"/>
          </reference>
          <reference field="10" count="1">
            <x v="148"/>
          </reference>
          <reference field="20" count="1" selected="0">
            <x v="26"/>
          </reference>
        </references>
      </pivotArea>
    </format>
    <format dxfId="590">
      <pivotArea dataOnly="0" labelOnly="1" outline="0" fieldPosition="0">
        <references count="4">
          <reference field="4" count="1" selected="0">
            <x v="64"/>
          </reference>
          <reference field="8" count="1" selected="0">
            <x v="8"/>
          </reference>
          <reference field="10" count="1">
            <x v="154"/>
          </reference>
          <reference field="20" count="1" selected="0">
            <x v="26"/>
          </reference>
        </references>
      </pivotArea>
    </format>
    <format dxfId="589">
      <pivotArea dataOnly="0" labelOnly="1" outline="0" fieldPosition="0">
        <references count="4">
          <reference field="4" count="1" selected="0">
            <x v="65"/>
          </reference>
          <reference field="8" count="1" selected="0">
            <x v="201"/>
          </reference>
          <reference field="10" count="1">
            <x v="157"/>
          </reference>
          <reference field="20" count="1" selected="0">
            <x v="26"/>
          </reference>
        </references>
      </pivotArea>
    </format>
    <format dxfId="588">
      <pivotArea dataOnly="0" labelOnly="1" outline="0" fieldPosition="0">
        <references count="4">
          <reference field="4" count="1" selected="0">
            <x v="0"/>
          </reference>
          <reference field="8" count="1" selected="0">
            <x v="151"/>
          </reference>
          <reference field="10" count="1">
            <x v="91"/>
          </reference>
          <reference field="20" count="1" selected="0">
            <x v="32"/>
          </reference>
        </references>
      </pivotArea>
    </format>
    <format dxfId="587">
      <pivotArea dataOnly="0" labelOnly="1" outline="0" fieldPosition="0">
        <references count="4">
          <reference field="4" count="1" selected="0">
            <x v="1"/>
          </reference>
          <reference field="8" count="1" selected="0">
            <x v="154"/>
          </reference>
          <reference field="10" count="1">
            <x v="94"/>
          </reference>
          <reference field="20" count="1" selected="0">
            <x v="32"/>
          </reference>
        </references>
      </pivotArea>
    </format>
    <format dxfId="586">
      <pivotArea dataOnly="0" labelOnly="1" outline="0" fieldPosition="0">
        <references count="4">
          <reference field="4" count="1" selected="0">
            <x v="5"/>
          </reference>
          <reference field="8" count="1" selected="0">
            <x v="156"/>
          </reference>
          <reference field="10" count="1">
            <x v="96"/>
          </reference>
          <reference field="20" count="1" selected="0">
            <x v="32"/>
          </reference>
        </references>
      </pivotArea>
    </format>
    <format dxfId="585">
      <pivotArea dataOnly="0" labelOnly="1" outline="0" fieldPosition="0">
        <references count="4">
          <reference field="4" count="1" selected="0">
            <x v="33"/>
          </reference>
          <reference field="8" count="1" selected="0">
            <x v="170"/>
          </reference>
          <reference field="10" count="1">
            <x v="111"/>
          </reference>
          <reference field="20" count="1" selected="0">
            <x v="32"/>
          </reference>
        </references>
      </pivotArea>
    </format>
    <format dxfId="584">
      <pivotArea dataOnly="0" labelOnly="1" outline="0" fieldPosition="0">
        <references count="4">
          <reference field="4" count="1" selected="0">
            <x v="34"/>
          </reference>
          <reference field="8" count="1" selected="0">
            <x v="174"/>
          </reference>
          <reference field="10" count="1">
            <x v="115"/>
          </reference>
          <reference field="20" count="1" selected="0">
            <x v="32"/>
          </reference>
        </references>
      </pivotArea>
    </format>
    <format dxfId="583">
      <pivotArea dataOnly="0" labelOnly="1" outline="0" fieldPosition="0">
        <references count="4">
          <reference field="4" count="1" selected="0">
            <x v="35"/>
          </reference>
          <reference field="8" count="1" selected="0">
            <x v="175"/>
          </reference>
          <reference field="10" count="1">
            <x v="116"/>
          </reference>
          <reference field="20" count="1" selected="0">
            <x v="32"/>
          </reference>
        </references>
      </pivotArea>
    </format>
    <format dxfId="582">
      <pivotArea dataOnly="0" labelOnly="1" outline="0" fieldPosition="0">
        <references count="4">
          <reference field="4" count="1" selected="0">
            <x v="47"/>
          </reference>
          <reference field="8" count="1" selected="0">
            <x v="187"/>
          </reference>
          <reference field="10" count="1">
            <x v="130"/>
          </reference>
          <reference field="20" count="1" selected="0">
            <x v="32"/>
          </reference>
        </references>
      </pivotArea>
    </format>
    <format dxfId="581">
      <pivotArea dataOnly="0" labelOnly="1" outline="0" fieldPosition="0">
        <references count="4">
          <reference field="4" count="1" selected="0">
            <x v="48"/>
          </reference>
          <reference field="8" count="1" selected="0">
            <x v="189"/>
          </reference>
          <reference field="10" count="1">
            <x v="133"/>
          </reference>
          <reference field="20" count="1" selected="0">
            <x v="32"/>
          </reference>
        </references>
      </pivotArea>
    </format>
    <format dxfId="580">
      <pivotArea dataOnly="0" labelOnly="1" outline="0" fieldPosition="0">
        <references count="4">
          <reference field="4" count="1" selected="0">
            <x v="67"/>
          </reference>
          <reference field="8" count="1" selected="0">
            <x v="211"/>
          </reference>
          <reference field="10" count="1">
            <x v="158"/>
          </reference>
          <reference field="20" count="1" selected="0">
            <x v="32"/>
          </reference>
        </references>
      </pivotArea>
    </format>
    <format dxfId="579">
      <pivotArea dataOnly="0" labelOnly="1" outline="0" fieldPosition="0">
        <references count="4">
          <reference field="4" count="1" selected="0">
            <x v="86"/>
          </reference>
          <reference field="8" count="1" selected="0">
            <x v="216"/>
          </reference>
          <reference field="10" count="1">
            <x v="163"/>
          </reference>
          <reference field="20" count="1" selected="0">
            <x v="32"/>
          </reference>
        </references>
      </pivotArea>
    </format>
    <format dxfId="578">
      <pivotArea dataOnly="0" labelOnly="1" outline="0" fieldPosition="0">
        <references count="4">
          <reference field="4" count="1" selected="0">
            <x v="52"/>
          </reference>
          <reference field="8" count="1" selected="0">
            <x v="192"/>
          </reference>
          <reference field="10" count="1">
            <x v="136"/>
          </reference>
          <reference field="20" count="1" selected="0">
            <x v="35"/>
          </reference>
        </references>
      </pivotArea>
    </format>
    <format dxfId="577">
      <pivotArea dataOnly="0" labelOnly="1" outline="0" fieldPosition="0">
        <references count="4">
          <reference field="4" count="1" selected="0">
            <x v="63"/>
          </reference>
          <reference field="8" count="1" selected="0">
            <x v="205"/>
          </reference>
          <reference field="10" count="1">
            <x v="150"/>
          </reference>
          <reference field="20" count="1" selected="0">
            <x v="35"/>
          </reference>
        </references>
      </pivotArea>
    </format>
    <format dxfId="576">
      <pivotArea dataOnly="0" labelOnly="1" outline="0" fieldPosition="0">
        <references count="4">
          <reference field="4" count="1" selected="0">
            <x v="67"/>
          </reference>
          <reference field="8" count="1" selected="0">
            <x v="213"/>
          </reference>
          <reference field="10" count="1">
            <x v="160"/>
          </reference>
          <reference field="20" count="1" selected="0">
            <x v="35"/>
          </reference>
        </references>
      </pivotArea>
    </format>
    <format dxfId="575">
      <pivotArea dataOnly="0" labelOnly="1" outline="0" fieldPosition="0">
        <references count="4">
          <reference field="4" count="1" selected="0">
            <x v="98"/>
          </reference>
          <reference field="8" count="1" selected="0">
            <x v="222"/>
          </reference>
          <reference field="10" count="1">
            <x v="170"/>
          </reference>
          <reference field="20" count="1" selected="0">
            <x v="35"/>
          </reference>
        </references>
      </pivotArea>
    </format>
    <format dxfId="574">
      <pivotArea dataOnly="0" labelOnly="1" outline="0" fieldPosition="0">
        <references count="4">
          <reference field="4" count="1" selected="0">
            <x v="43"/>
          </reference>
          <reference field="8" count="1" selected="0">
            <x v="184"/>
          </reference>
          <reference field="10" count="1">
            <x v="126"/>
          </reference>
          <reference field="20" count="1" selected="0">
            <x v="38"/>
          </reference>
        </references>
      </pivotArea>
    </format>
    <format dxfId="573">
      <pivotArea dataOnly="0" labelOnly="1" outline="0" fieldPosition="0">
        <references count="4">
          <reference field="4" count="1" selected="0">
            <x v="58"/>
          </reference>
          <reference field="8" count="1" selected="0">
            <x v="199"/>
          </reference>
          <reference field="10" count="1">
            <x v="144"/>
          </reference>
          <reference field="20" count="1" selected="0">
            <x v="39"/>
          </reference>
        </references>
      </pivotArea>
    </format>
    <format dxfId="572">
      <pivotArea dataOnly="0" labelOnly="1" outline="0" fieldPosition="0">
        <references count="4">
          <reference field="4" count="1" selected="0">
            <x v="56"/>
          </reference>
          <reference field="8" count="1" selected="0">
            <x v="197"/>
          </reference>
          <reference field="10" count="1">
            <x v="141"/>
          </reference>
          <reference field="20" count="1" selected="0">
            <x v="45"/>
          </reference>
        </references>
      </pivotArea>
    </format>
    <format dxfId="571">
      <pivotArea dataOnly="0" labelOnly="1" outline="0" fieldPosition="0">
        <references count="4">
          <reference field="4" count="1" selected="0">
            <x v="59"/>
          </reference>
          <reference field="8" count="1" selected="0">
            <x v="202"/>
          </reference>
          <reference field="10" count="1">
            <x v="147"/>
          </reference>
          <reference field="20" count="1" selected="0">
            <x v="45"/>
          </reference>
        </references>
      </pivotArea>
    </format>
    <format dxfId="570">
      <pivotArea dataOnly="0" labelOnly="1" outline="0" fieldPosition="0">
        <references count="4">
          <reference field="4" count="1" selected="0">
            <x v="92"/>
          </reference>
          <reference field="8" count="1" selected="0">
            <x v="190"/>
          </reference>
          <reference field="10" count="1">
            <x v="167"/>
          </reference>
          <reference field="20" count="1" selected="0">
            <x v="45"/>
          </reference>
        </references>
      </pivotArea>
    </format>
    <format dxfId="569">
      <pivotArea dataOnly="0" labelOnly="1" outline="0" fieldPosition="0">
        <references count="4">
          <reference field="4" count="1" selected="0">
            <x v="97"/>
          </reference>
          <reference field="8" count="1" selected="0">
            <x v="221"/>
          </reference>
          <reference field="10" count="1">
            <x v="169"/>
          </reference>
          <reference field="20" count="1" selected="0">
            <x v="45"/>
          </reference>
        </references>
      </pivotArea>
    </format>
    <format dxfId="568">
      <pivotArea type="all" dataOnly="0" outline="0" fieldPosition="0"/>
    </format>
    <format dxfId="567">
      <pivotArea dataOnly="0" labelOnly="1" outline="0" fieldPosition="0">
        <references count="4">
          <reference field="4" count="1" selected="0">
            <x v="23"/>
          </reference>
          <reference field="8" count="1" selected="0">
            <x v="229"/>
          </reference>
          <reference field="10" count="1">
            <x v="180"/>
          </reference>
          <reference field="20" count="1" selected="0">
            <x v="1"/>
          </reference>
        </references>
      </pivotArea>
    </format>
    <format dxfId="566">
      <pivotArea dataOnly="0" labelOnly="1" outline="0" fieldPosition="0">
        <references count="4">
          <reference field="4" count="1" selected="0">
            <x v="37"/>
          </reference>
          <reference field="8" count="1" selected="0">
            <x v="234"/>
          </reference>
          <reference field="10" count="1">
            <x v="187"/>
          </reference>
          <reference field="20" count="1" selected="0">
            <x v="1"/>
          </reference>
        </references>
      </pivotArea>
    </format>
    <format dxfId="565">
      <pivotArea dataOnly="0" labelOnly="1" outline="0" fieldPosition="0">
        <references count="4">
          <reference field="4" count="1" selected="0">
            <x v="48"/>
          </reference>
          <reference field="8" count="1" selected="0">
            <x v="269"/>
          </reference>
          <reference field="10" count="1">
            <x v="226"/>
          </reference>
          <reference field="20" count="1" selected="0">
            <x v="1"/>
          </reference>
        </references>
      </pivotArea>
    </format>
    <format dxfId="564">
      <pivotArea dataOnly="0" labelOnly="1" outline="0" fieldPosition="0">
        <references count="4">
          <reference field="4" count="1" selected="0">
            <x v="93"/>
          </reference>
          <reference field="8" count="1" selected="0">
            <x v="229"/>
          </reference>
          <reference field="10" count="1">
            <x v="236"/>
          </reference>
          <reference field="20" count="1" selected="0">
            <x v="1"/>
          </reference>
        </references>
      </pivotArea>
    </format>
    <format dxfId="563">
      <pivotArea dataOnly="0" labelOnly="1" outline="0" fieldPosition="0">
        <references count="4">
          <reference field="4" count="1" selected="0">
            <x v="98"/>
          </reference>
          <reference field="8" count="1" selected="0">
            <x v="234"/>
          </reference>
          <reference field="10" count="1">
            <x v="193"/>
          </reference>
          <reference field="20" count="1" selected="0">
            <x v="1"/>
          </reference>
        </references>
      </pivotArea>
    </format>
    <format dxfId="562">
      <pivotArea dataOnly="0" labelOnly="1" outline="0" fieldPosition="0">
        <references count="4">
          <reference field="4" count="1" selected="0">
            <x v="10"/>
          </reference>
          <reference field="8" count="1" selected="0">
            <x v="260"/>
          </reference>
          <reference field="10" count="1">
            <x v="217"/>
          </reference>
          <reference field="20" count="1" selected="0">
            <x v="6"/>
          </reference>
        </references>
      </pivotArea>
    </format>
    <format dxfId="561">
      <pivotArea dataOnly="0" labelOnly="1" outline="0" fieldPosition="0">
        <references count="4">
          <reference field="4" count="1" selected="0">
            <x v="23"/>
          </reference>
          <reference field="8" count="1" selected="0">
            <x v="250"/>
          </reference>
          <reference field="10" count="1">
            <x v="205"/>
          </reference>
          <reference field="20" count="1" selected="0">
            <x v="6"/>
          </reference>
        </references>
      </pivotArea>
    </format>
    <format dxfId="560">
      <pivotArea dataOnly="0" labelOnly="1" outline="0" fieldPosition="0">
        <references count="4">
          <reference field="4" count="1" selected="0">
            <x v="38"/>
          </reference>
          <reference field="8" count="1" selected="0">
            <x v="258"/>
          </reference>
          <reference field="10" count="1">
            <x v="215"/>
          </reference>
          <reference field="20" count="1" selected="0">
            <x v="6"/>
          </reference>
        </references>
      </pivotArea>
    </format>
    <format dxfId="559">
      <pivotArea dataOnly="0" labelOnly="1" outline="0" fieldPosition="0">
        <references count="4">
          <reference field="4" count="1" selected="0">
            <x v="48"/>
          </reference>
          <reference field="8" count="1" selected="0">
            <x v="257"/>
          </reference>
          <reference field="10" count="1">
            <x v="214"/>
          </reference>
          <reference field="20" count="1" selected="0">
            <x v="6"/>
          </reference>
        </references>
      </pivotArea>
    </format>
    <format dxfId="558">
      <pivotArea dataOnly="0" labelOnly="1" outline="0" fieldPosition="0">
        <references count="4">
          <reference field="4" count="1" selected="0">
            <x v="53"/>
          </reference>
          <reference field="8" count="1" selected="0">
            <x v="278"/>
          </reference>
          <reference field="10" count="1">
            <x v="240"/>
          </reference>
          <reference field="20" count="1" selected="0">
            <x v="6"/>
          </reference>
        </references>
      </pivotArea>
    </format>
    <format dxfId="557">
      <pivotArea dataOnly="0" labelOnly="1" outline="0" fieldPosition="0">
        <references count="4">
          <reference field="4" count="1" selected="0">
            <x v="59"/>
          </reference>
          <reference field="8" count="1" selected="0">
            <x v="226"/>
          </reference>
          <reference field="10" count="1">
            <x v="177"/>
          </reference>
          <reference field="20" count="1" selected="0">
            <x v="6"/>
          </reference>
        </references>
      </pivotArea>
    </format>
    <format dxfId="556">
      <pivotArea dataOnly="0" labelOnly="1" outline="0" fieldPosition="0">
        <references count="4">
          <reference field="4" count="1" selected="0">
            <x v="60"/>
          </reference>
          <reference field="8" count="1" selected="0">
            <x v="240"/>
          </reference>
          <reference field="10" count="1">
            <x v="195"/>
          </reference>
          <reference field="20" count="1" selected="0">
            <x v="6"/>
          </reference>
        </references>
      </pivotArea>
    </format>
    <format dxfId="555">
      <pivotArea dataOnly="0" labelOnly="1" outline="0" fieldPosition="0">
        <references count="4">
          <reference field="4" count="1" selected="0">
            <x v="61"/>
          </reference>
          <reference field="8" count="1" selected="0">
            <x v="248"/>
          </reference>
          <reference field="10" count="1">
            <x v="203"/>
          </reference>
          <reference field="20" count="1" selected="0">
            <x v="6"/>
          </reference>
        </references>
      </pivotArea>
    </format>
    <format dxfId="554">
      <pivotArea dataOnly="0" labelOnly="1" outline="0" fieldPosition="0">
        <references count="4">
          <reference field="4" count="1" selected="0">
            <x v="64"/>
          </reference>
          <reference field="8" count="1" selected="0">
            <x v="255"/>
          </reference>
          <reference field="10" count="1">
            <x v="211"/>
          </reference>
          <reference field="20" count="1" selected="0">
            <x v="6"/>
          </reference>
        </references>
      </pivotArea>
    </format>
    <format dxfId="553">
      <pivotArea dataOnly="0" labelOnly="1" outline="0" fieldPosition="0">
        <references count="4">
          <reference field="4" count="1" selected="0">
            <x v="86"/>
          </reference>
          <reference field="8" count="1" selected="0">
            <x v="224"/>
          </reference>
          <reference field="10" count="1">
            <x v="175"/>
          </reference>
          <reference field="20" count="1" selected="0">
            <x v="11"/>
          </reference>
        </references>
      </pivotArea>
    </format>
    <format dxfId="552">
      <pivotArea dataOnly="0" labelOnly="1" outline="0" fieldPosition="0">
        <references count="4">
          <reference field="4" count="1" selected="0">
            <x v="53"/>
          </reference>
          <reference field="8" count="1" selected="0">
            <x v="266"/>
          </reference>
          <reference field="10" count="1">
            <x v="223"/>
          </reference>
          <reference field="20" count="1" selected="0">
            <x v="13"/>
          </reference>
        </references>
      </pivotArea>
    </format>
    <format dxfId="551">
      <pivotArea dataOnly="0" labelOnly="1" outline="0" fieldPosition="0">
        <references count="4">
          <reference field="4" count="1" selected="0">
            <x v="56"/>
          </reference>
          <reference field="8" count="1" selected="0">
            <x v="235"/>
          </reference>
          <reference field="10" count="1">
            <x v="188"/>
          </reference>
          <reference field="20" count="1" selected="0">
            <x v="13"/>
          </reference>
        </references>
      </pivotArea>
    </format>
    <format dxfId="550">
      <pivotArea dataOnly="0" labelOnly="1" outline="0" fieldPosition="0">
        <references count="4">
          <reference field="4" count="1" selected="0">
            <x v="60"/>
          </reference>
          <reference field="8" count="1" selected="0">
            <x v="121"/>
          </reference>
          <reference field="10" count="2">
            <x v="197"/>
            <x v="237"/>
          </reference>
          <reference field="20" count="1" selected="0">
            <x v="13"/>
          </reference>
        </references>
      </pivotArea>
    </format>
    <format dxfId="549">
      <pivotArea dataOnly="0" labelOnly="1" outline="0" fieldPosition="0">
        <references count="4">
          <reference field="4" count="1" selected="0">
            <x v="60"/>
          </reference>
          <reference field="8" count="1" selected="0">
            <x v="204"/>
          </reference>
          <reference field="10" count="1">
            <x v="172"/>
          </reference>
          <reference field="20" count="1" selected="0">
            <x v="13"/>
          </reference>
        </references>
      </pivotArea>
    </format>
    <format dxfId="548">
      <pivotArea dataOnly="0" labelOnly="1" outline="0" fieldPosition="0">
        <references count="4">
          <reference field="4" count="1" selected="0">
            <x v="60"/>
          </reference>
          <reference field="8" count="1" selected="0">
            <x v="223"/>
          </reference>
          <reference field="10" count="2">
            <x v="174"/>
            <x v="213"/>
          </reference>
          <reference field="20" count="1" selected="0">
            <x v="13"/>
          </reference>
        </references>
      </pivotArea>
    </format>
    <format dxfId="547">
      <pivotArea dataOnly="0" labelOnly="1" outline="0" fieldPosition="0">
        <references count="4">
          <reference field="4" count="1" selected="0">
            <x v="60"/>
          </reference>
          <reference field="8" count="1" selected="0">
            <x v="249"/>
          </reference>
          <reference field="10" count="1">
            <x v="204"/>
          </reference>
          <reference field="20" count="1" selected="0">
            <x v="13"/>
          </reference>
        </references>
      </pivotArea>
    </format>
    <format dxfId="546">
      <pivotArea dataOnly="0" labelOnly="1" outline="0" fieldPosition="0">
        <references count="4">
          <reference field="4" count="1" selected="0">
            <x v="60"/>
          </reference>
          <reference field="8" count="1" selected="0">
            <x v="251"/>
          </reference>
          <reference field="10" count="1">
            <x v="206"/>
          </reference>
          <reference field="20" count="1" selected="0">
            <x v="13"/>
          </reference>
        </references>
      </pivotArea>
    </format>
    <format dxfId="545">
      <pivotArea dataOnly="0" labelOnly="1" outline="0" fieldPosition="0">
        <references count="4">
          <reference field="4" count="1" selected="0">
            <x v="61"/>
          </reference>
          <reference field="8" count="1" selected="0">
            <x v="273"/>
          </reference>
          <reference field="10" count="1">
            <x v="231"/>
          </reference>
          <reference field="20" count="1" selected="0">
            <x v="13"/>
          </reference>
        </references>
      </pivotArea>
    </format>
    <format dxfId="544">
      <pivotArea dataOnly="0" labelOnly="1" outline="0" fieldPosition="0">
        <references count="4">
          <reference field="4" count="1" selected="0">
            <x v="22"/>
          </reference>
          <reference field="8" count="1" selected="0">
            <x v="264"/>
          </reference>
          <reference field="10" count="1">
            <x v="220"/>
          </reference>
          <reference field="20" count="1" selected="0">
            <x v="16"/>
          </reference>
        </references>
      </pivotArea>
    </format>
    <format dxfId="543">
      <pivotArea dataOnly="0" labelOnly="1" outline="0" fieldPosition="0">
        <references count="4">
          <reference field="4" count="1" selected="0">
            <x v="56"/>
          </reference>
          <reference field="8" count="1" selected="0">
            <x v="4"/>
          </reference>
          <reference field="10" count="1">
            <x v="190"/>
          </reference>
          <reference field="20" count="1" selected="0">
            <x v="16"/>
          </reference>
        </references>
      </pivotArea>
    </format>
    <format dxfId="542">
      <pivotArea dataOnly="0" labelOnly="1" outline="0" fieldPosition="0">
        <references count="4">
          <reference field="4" count="1" selected="0">
            <x v="63"/>
          </reference>
          <reference field="8" count="1" selected="0">
            <x v="270"/>
          </reference>
          <reference field="10" count="1">
            <x v="228"/>
          </reference>
          <reference field="20" count="1" selected="0">
            <x v="16"/>
          </reference>
        </references>
      </pivotArea>
    </format>
    <format dxfId="541">
      <pivotArea dataOnly="0" labelOnly="1" outline="0" fieldPosition="0">
        <references count="4">
          <reference field="4" count="1" selected="0">
            <x v="65"/>
          </reference>
          <reference field="8" count="1" selected="0">
            <x v="281"/>
          </reference>
          <reference field="10" count="1">
            <x v="243"/>
          </reference>
          <reference field="20" count="1" selected="0">
            <x v="16"/>
          </reference>
        </references>
      </pivotArea>
    </format>
    <format dxfId="540">
      <pivotArea dataOnly="0" labelOnly="1" outline="0" fieldPosition="0">
        <references count="4">
          <reference field="4" count="1" selected="0">
            <x v="34"/>
          </reference>
          <reference field="8" count="1" selected="0">
            <x v="2"/>
          </reference>
          <reference field="10" count="1">
            <x v="227"/>
          </reference>
          <reference field="20" count="1" selected="0">
            <x v="22"/>
          </reference>
        </references>
      </pivotArea>
    </format>
    <format dxfId="539">
      <pivotArea dataOnly="0" labelOnly="1" outline="0" fieldPosition="0">
        <references count="4">
          <reference field="4" count="1" selected="0">
            <x v="0"/>
          </reference>
          <reference field="8" count="1" selected="0">
            <x v="254"/>
          </reference>
          <reference field="10" count="1">
            <x v="210"/>
          </reference>
          <reference field="20" count="1" selected="0">
            <x v="23"/>
          </reference>
        </references>
      </pivotArea>
    </format>
    <format dxfId="538">
      <pivotArea dataOnly="0" labelOnly="1" outline="0" fieldPosition="0">
        <references count="4">
          <reference field="4" count="1" selected="0">
            <x v="0"/>
          </reference>
          <reference field="8" count="1" selected="0">
            <x v="263"/>
          </reference>
          <reference field="10" count="1">
            <x v="219"/>
          </reference>
          <reference field="20" count="1" selected="0">
            <x v="23"/>
          </reference>
        </references>
      </pivotArea>
    </format>
    <format dxfId="537">
      <pivotArea dataOnly="0" labelOnly="1" outline="0" fieldPosition="0">
        <references count="4">
          <reference field="4" count="1" selected="0">
            <x v="17"/>
          </reference>
          <reference field="8" count="1" selected="0">
            <x v="236"/>
          </reference>
          <reference field="10" count="2">
            <x v="189"/>
            <x v="239"/>
          </reference>
          <reference field="20" count="1" selected="0">
            <x v="23"/>
          </reference>
        </references>
      </pivotArea>
    </format>
    <format dxfId="536">
      <pivotArea dataOnly="0" labelOnly="1" outline="0" fieldPosition="0">
        <references count="4">
          <reference field="4" count="1" selected="0">
            <x v="17"/>
          </reference>
          <reference field="8" count="1" selected="0">
            <x v="241"/>
          </reference>
          <reference field="10" count="1">
            <x v="196"/>
          </reference>
          <reference field="20" count="1" selected="0">
            <x v="23"/>
          </reference>
        </references>
      </pivotArea>
    </format>
    <format dxfId="535">
      <pivotArea dataOnly="0" labelOnly="1" outline="0" fieldPosition="0">
        <references count="4">
          <reference field="4" count="1" selected="0">
            <x v="17"/>
          </reference>
          <reference field="8" count="1" selected="0">
            <x v="256"/>
          </reference>
          <reference field="10" count="1">
            <x v="212"/>
          </reference>
          <reference field="20" count="1" selected="0">
            <x v="23"/>
          </reference>
        </references>
      </pivotArea>
    </format>
    <format dxfId="534">
      <pivotArea dataOnly="0" labelOnly="1" outline="0" fieldPosition="0">
        <references count="4">
          <reference field="4" count="1" selected="0">
            <x v="35"/>
          </reference>
          <reference field="8" count="1" selected="0">
            <x v="253"/>
          </reference>
          <reference field="10" count="1">
            <x v="209"/>
          </reference>
          <reference field="20" count="1" selected="0">
            <x v="23"/>
          </reference>
        </references>
      </pivotArea>
    </format>
    <format dxfId="533">
      <pivotArea dataOnly="0" labelOnly="1" outline="0" fieldPosition="0">
        <references count="4">
          <reference field="4" count="1" selected="0">
            <x v="48"/>
          </reference>
          <reference field="8" count="1" selected="0">
            <x v="275"/>
          </reference>
          <reference field="10" count="1">
            <x v="234"/>
          </reference>
          <reference field="20" count="1" selected="0">
            <x v="23"/>
          </reference>
        </references>
      </pivotArea>
    </format>
    <format dxfId="532">
      <pivotArea dataOnly="0" labelOnly="1" outline="0" fieldPosition="0">
        <references count="4">
          <reference field="4" count="1" selected="0">
            <x v="51"/>
          </reference>
          <reference field="8" count="1" selected="0">
            <x v="238"/>
          </reference>
          <reference field="10" count="1">
            <x v="192"/>
          </reference>
          <reference field="20" count="1" selected="0">
            <x v="23"/>
          </reference>
        </references>
      </pivotArea>
    </format>
    <format dxfId="531">
      <pivotArea dataOnly="0" labelOnly="1" outline="0" fieldPosition="0">
        <references count="4">
          <reference field="4" count="1" selected="0">
            <x v="54"/>
          </reference>
          <reference field="8" count="1" selected="0">
            <x v="228"/>
          </reference>
          <reference field="10" count="1">
            <x v="179"/>
          </reference>
          <reference field="20" count="1" selected="0">
            <x v="23"/>
          </reference>
        </references>
      </pivotArea>
    </format>
    <format dxfId="530">
      <pivotArea dataOnly="0" labelOnly="1" outline="0" fieldPosition="0">
        <references count="4">
          <reference field="4" count="1" selected="0">
            <x v="65"/>
          </reference>
          <reference field="8" count="1" selected="0">
            <x v="232"/>
          </reference>
          <reference field="10" count="1">
            <x v="184"/>
          </reference>
          <reference field="20" count="1" selected="0">
            <x v="23"/>
          </reference>
        </references>
      </pivotArea>
    </format>
    <format dxfId="529">
      <pivotArea dataOnly="0" labelOnly="1" outline="0" fieldPosition="0">
        <references count="4">
          <reference field="4" count="1" selected="0">
            <x v="67"/>
          </reference>
          <reference field="8" count="1" selected="0">
            <x v="231"/>
          </reference>
          <reference field="10" count="1">
            <x v="183"/>
          </reference>
          <reference field="20" count="1" selected="0">
            <x v="23"/>
          </reference>
        </references>
      </pivotArea>
    </format>
    <format dxfId="528">
      <pivotArea dataOnly="0" labelOnly="1" outline="0" fieldPosition="0">
        <references count="4">
          <reference field="4" count="1" selected="0">
            <x v="88"/>
          </reference>
          <reference field="8" count="1" selected="0">
            <x v="271"/>
          </reference>
          <reference field="10" count="1">
            <x v="229"/>
          </reference>
          <reference field="20" count="1" selected="0">
            <x v="23"/>
          </reference>
        </references>
      </pivotArea>
    </format>
    <format dxfId="527">
      <pivotArea dataOnly="0" labelOnly="1" outline="0" fieldPosition="0">
        <references count="4">
          <reference field="4" count="1" selected="0">
            <x v="0"/>
          </reference>
          <reference field="8" count="1" selected="0">
            <x v="268"/>
          </reference>
          <reference field="10" count="1">
            <x v="225"/>
          </reference>
          <reference field="20" count="1" selected="0">
            <x v="24"/>
          </reference>
        </references>
      </pivotArea>
    </format>
    <format dxfId="526">
      <pivotArea dataOnly="0" labelOnly="1" outline="0" fieldPosition="0">
        <references count="4">
          <reference field="4" count="1" selected="0">
            <x v="6"/>
          </reference>
          <reference field="8" count="1" selected="0">
            <x v="137"/>
          </reference>
          <reference field="10" count="1">
            <x v="207"/>
          </reference>
          <reference field="20" count="1" selected="0">
            <x v="24"/>
          </reference>
        </references>
      </pivotArea>
    </format>
    <format dxfId="525">
      <pivotArea dataOnly="0" labelOnly="1" outline="0" fieldPosition="0">
        <references count="4">
          <reference field="4" count="1" selected="0">
            <x v="7"/>
          </reference>
          <reference field="8" count="1" selected="0">
            <x v="252"/>
          </reference>
          <reference field="10" count="1">
            <x v="208"/>
          </reference>
          <reference field="20" count="1" selected="0">
            <x v="24"/>
          </reference>
        </references>
      </pivotArea>
    </format>
    <format dxfId="524">
      <pivotArea dataOnly="0" labelOnly="1" outline="0" fieldPosition="0">
        <references count="4">
          <reference field="4" count="1" selected="0">
            <x v="42"/>
          </reference>
          <reference field="8" count="1" selected="0">
            <x v="244"/>
          </reference>
          <reference field="10" count="1">
            <x v="199"/>
          </reference>
          <reference field="20" count="1" selected="0">
            <x v="24"/>
          </reference>
        </references>
      </pivotArea>
    </format>
    <format dxfId="523">
      <pivotArea dataOnly="0" labelOnly="1" outline="0" fieldPosition="0">
        <references count="4">
          <reference field="4" count="1" selected="0">
            <x v="43"/>
          </reference>
          <reference field="8" count="1" selected="0">
            <x v="230"/>
          </reference>
          <reference field="10" count="1">
            <x v="182"/>
          </reference>
          <reference field="20" count="1" selected="0">
            <x v="24"/>
          </reference>
        </references>
      </pivotArea>
    </format>
    <format dxfId="522">
      <pivotArea dataOnly="0" labelOnly="1" outline="0" fieldPosition="0">
        <references count="4">
          <reference field="4" count="1" selected="0">
            <x v="88"/>
          </reference>
          <reference field="8" count="1" selected="0">
            <x v="279"/>
          </reference>
          <reference field="10" count="1">
            <x v="241"/>
          </reference>
          <reference field="20" count="1" selected="0">
            <x v="26"/>
          </reference>
        </references>
      </pivotArea>
    </format>
    <format dxfId="521">
      <pivotArea dataOnly="0" labelOnly="1" outline="0" fieldPosition="0">
        <references count="4">
          <reference field="4" count="1" selected="0">
            <x v="0"/>
          </reference>
          <reference field="8" count="1" selected="0">
            <x v="5"/>
          </reference>
          <reference field="10" count="1">
            <x v="185"/>
          </reference>
          <reference field="20" count="1" selected="0">
            <x v="29"/>
          </reference>
        </references>
      </pivotArea>
    </format>
    <format dxfId="520">
      <pivotArea dataOnly="0" labelOnly="1" outline="0" fieldPosition="0">
        <references count="4">
          <reference field="4" count="1" selected="0">
            <x v="0"/>
          </reference>
          <reference field="8" count="1" selected="0">
            <x v="276"/>
          </reference>
          <reference field="10" count="1">
            <x v="235"/>
          </reference>
          <reference field="20" count="1" selected="0">
            <x v="29"/>
          </reference>
        </references>
      </pivotArea>
    </format>
    <format dxfId="519">
      <pivotArea dataOnly="0" labelOnly="1" outline="0" fieldPosition="0">
        <references count="4">
          <reference field="4" count="1" selected="0">
            <x v="1"/>
          </reference>
          <reference field="8" count="1" selected="0">
            <x v="5"/>
          </reference>
          <reference field="10" count="3">
            <x v="221"/>
            <x v="230"/>
            <x v="233"/>
          </reference>
          <reference field="20" count="1" selected="0">
            <x v="29"/>
          </reference>
        </references>
      </pivotArea>
    </format>
    <format dxfId="518">
      <pivotArea dataOnly="0" labelOnly="1" outline="0" fieldPosition="0">
        <references count="4">
          <reference field="4" count="1" selected="0">
            <x v="5"/>
          </reference>
          <reference field="8" count="1" selected="0">
            <x v="156"/>
          </reference>
          <reference field="10" count="1">
            <x v="173"/>
          </reference>
          <reference field="20" count="1" selected="0">
            <x v="33"/>
          </reference>
        </references>
      </pivotArea>
    </format>
    <format dxfId="517">
      <pivotArea dataOnly="0" labelOnly="1" outline="0" fieldPosition="0">
        <references count="4">
          <reference field="4" count="1" selected="0">
            <x v="7"/>
          </reference>
          <reference field="8" count="1" selected="0">
            <x v="233"/>
          </reference>
          <reference field="10" count="1">
            <x v="186"/>
          </reference>
          <reference field="20" count="1" selected="0">
            <x v="33"/>
          </reference>
        </references>
      </pivotArea>
    </format>
    <format dxfId="516">
      <pivotArea dataOnly="0" labelOnly="1" outline="0" fieldPosition="0">
        <references count="4">
          <reference field="4" count="1" selected="0">
            <x v="8"/>
          </reference>
          <reference field="8" count="1" selected="0">
            <x v="243"/>
          </reference>
          <reference field="10" count="1">
            <x v="198"/>
          </reference>
          <reference field="20" count="1" selected="0">
            <x v="33"/>
          </reference>
        </references>
      </pivotArea>
    </format>
    <format dxfId="515">
      <pivotArea dataOnly="0" labelOnly="1" outline="0" fieldPosition="0">
        <references count="4">
          <reference field="4" count="1" selected="0">
            <x v="10"/>
          </reference>
          <reference field="8" count="1" selected="0">
            <x v="242"/>
          </reference>
          <reference field="10" count="1">
            <x v="191"/>
          </reference>
          <reference field="20" count="1" selected="0">
            <x v="33"/>
          </reference>
        </references>
      </pivotArea>
    </format>
    <format dxfId="514">
      <pivotArea dataOnly="0" labelOnly="1" outline="0" fieldPosition="0">
        <references count="4">
          <reference field="4" count="1" selected="0">
            <x v="37"/>
          </reference>
          <reference field="8" count="1" selected="0">
            <x v="245"/>
          </reference>
          <reference field="10" count="1">
            <x v="200"/>
          </reference>
          <reference field="20" count="1" selected="0">
            <x v="33"/>
          </reference>
        </references>
      </pivotArea>
    </format>
    <format dxfId="513">
      <pivotArea dataOnly="0" labelOnly="1" outline="0" fieldPosition="0">
        <references count="4">
          <reference field="4" count="1" selected="0">
            <x v="42"/>
          </reference>
          <reference field="8" count="1" selected="0">
            <x v="227"/>
          </reference>
          <reference field="10" count="1">
            <x v="178"/>
          </reference>
          <reference field="20" count="1" selected="0">
            <x v="33"/>
          </reference>
        </references>
      </pivotArea>
    </format>
    <format dxfId="512">
      <pivotArea dataOnly="0" labelOnly="1" outline="0" fieldPosition="0">
        <references count="4">
          <reference field="4" count="1" selected="0">
            <x v="52"/>
          </reference>
          <reference field="8" count="1" selected="0">
            <x v="237"/>
          </reference>
          <reference field="10" count="1">
            <x v="191"/>
          </reference>
          <reference field="20" count="1" selected="0">
            <x v="33"/>
          </reference>
        </references>
      </pivotArea>
    </format>
    <format dxfId="511">
      <pivotArea dataOnly="0" labelOnly="1" outline="0" fieldPosition="0">
        <references count="4">
          <reference field="4" count="1" selected="0">
            <x v="53"/>
          </reference>
          <reference field="8" count="1" selected="0">
            <x v="246"/>
          </reference>
          <reference field="10" count="1">
            <x v="201"/>
          </reference>
          <reference field="20" count="1" selected="0">
            <x v="33"/>
          </reference>
        </references>
      </pivotArea>
    </format>
    <format dxfId="510">
      <pivotArea dataOnly="0" labelOnly="1" outline="0" fieldPosition="0">
        <references count="4">
          <reference field="4" count="1" selected="0">
            <x v="54"/>
          </reference>
          <reference field="8" count="1" selected="0">
            <x v="272"/>
          </reference>
          <reference field="10" count="1">
            <x v="194"/>
          </reference>
          <reference field="20" count="1" selected="0">
            <x v="33"/>
          </reference>
        </references>
      </pivotArea>
    </format>
    <format dxfId="509">
      <pivotArea dataOnly="0" labelOnly="1" outline="0" fieldPosition="0">
        <references count="4">
          <reference field="4" count="1" selected="0">
            <x v="56"/>
          </reference>
          <reference field="8" count="1" selected="0">
            <x v="280"/>
          </reference>
          <reference field="10" count="1">
            <x v="242"/>
          </reference>
          <reference field="20" count="1" selected="0">
            <x v="33"/>
          </reference>
        </references>
      </pivotArea>
    </format>
    <format dxfId="508">
      <pivotArea dataOnly="0" labelOnly="1" outline="0" fieldPosition="0">
        <references count="4">
          <reference field="4" count="1" selected="0">
            <x v="57"/>
          </reference>
          <reference field="8" count="1" selected="0">
            <x v="265"/>
          </reference>
          <reference field="10" count="1">
            <x v="222"/>
          </reference>
          <reference field="20" count="1" selected="0">
            <x v="33"/>
          </reference>
        </references>
      </pivotArea>
    </format>
    <format dxfId="507">
      <pivotArea dataOnly="0" labelOnly="1" outline="0" fieldPosition="0">
        <references count="4">
          <reference field="4" count="1" selected="0">
            <x v="59"/>
          </reference>
          <reference field="8" count="1" selected="0">
            <x v="239"/>
          </reference>
          <reference field="10" count="1">
            <x v="194"/>
          </reference>
          <reference field="20" count="1" selected="0">
            <x v="33"/>
          </reference>
        </references>
      </pivotArea>
    </format>
    <format dxfId="506">
      <pivotArea dataOnly="0" labelOnly="1" outline="0" fieldPosition="0">
        <references count="4">
          <reference field="4" count="1" selected="0">
            <x v="60"/>
          </reference>
          <reference field="8" count="1" selected="0">
            <x v="267"/>
          </reference>
          <reference field="10" count="1">
            <x v="224"/>
          </reference>
          <reference field="20" count="1" selected="0">
            <x v="33"/>
          </reference>
        </references>
      </pivotArea>
    </format>
    <format dxfId="505">
      <pivotArea dataOnly="0" labelOnly="1" outline="0" fieldPosition="0">
        <references count="4">
          <reference field="4" count="1" selected="0">
            <x v="65"/>
          </reference>
          <reference field="8" count="1" selected="0">
            <x v="262"/>
          </reference>
          <reference field="10" count="1">
            <x v="194"/>
          </reference>
          <reference field="20" count="1" selected="0">
            <x v="33"/>
          </reference>
        </references>
      </pivotArea>
    </format>
    <format dxfId="504">
      <pivotArea dataOnly="0" labelOnly="1" outline="0" fieldPosition="0">
        <references count="4">
          <reference field="4" count="1" selected="0">
            <x v="86"/>
          </reference>
          <reference field="8" count="1" selected="0">
            <x v="277"/>
          </reference>
          <reference field="10" count="1">
            <x v="238"/>
          </reference>
          <reference field="20" count="1" selected="0">
            <x v="33"/>
          </reference>
        </references>
      </pivotArea>
    </format>
    <format dxfId="503">
      <pivotArea dataOnly="0" labelOnly="1" outline="0" fieldPosition="0">
        <references count="4">
          <reference field="4" count="1" selected="0">
            <x v="93"/>
          </reference>
          <reference field="8" count="1" selected="0">
            <x v="225"/>
          </reference>
          <reference field="10" count="1">
            <x v="176"/>
          </reference>
          <reference field="20" count="1" selected="0">
            <x v="33"/>
          </reference>
        </references>
      </pivotArea>
    </format>
    <format dxfId="502">
      <pivotArea dataOnly="0" labelOnly="1" outline="0" fieldPosition="0">
        <references count="4">
          <reference field="4" count="1" selected="0">
            <x v="22"/>
          </reference>
          <reference field="8" count="1" selected="0">
            <x v="247"/>
          </reference>
          <reference field="10" count="1">
            <x v="202"/>
          </reference>
          <reference field="20" count="1" selected="0">
            <x v="34"/>
          </reference>
        </references>
      </pivotArea>
    </format>
    <format dxfId="501">
      <pivotArea dataOnly="0" labelOnly="1" outline="0" fieldPosition="0">
        <references count="4">
          <reference field="4" count="1" selected="0">
            <x v="22"/>
          </reference>
          <reference field="8" count="1" selected="0">
            <x v="274"/>
          </reference>
          <reference field="10" count="1">
            <x v="232"/>
          </reference>
          <reference field="20" count="1" selected="0">
            <x v="41"/>
          </reference>
        </references>
      </pivotArea>
    </format>
    <format dxfId="500">
      <pivotArea dataOnly="0" labelOnly="1" outline="0" fieldPosition="0">
        <references count="4">
          <reference field="4" count="1" selected="0">
            <x v="54"/>
          </reference>
          <reference field="8" count="1" selected="0">
            <x v="259"/>
          </reference>
          <reference field="10" count="1">
            <x v="216"/>
          </reference>
          <reference field="20" count="1" selected="0">
            <x v="41"/>
          </reference>
        </references>
      </pivotArea>
    </format>
    <format dxfId="499">
      <pivotArea dataOnly="0" labelOnly="1" outline="0" fieldPosition="0">
        <references count="4">
          <reference field="4" count="1" selected="0">
            <x v="59"/>
          </reference>
          <reference field="8" count="1" selected="0">
            <x v="219"/>
          </reference>
          <reference field="10" count="1">
            <x v="181"/>
          </reference>
          <reference field="20" count="1" selected="0">
            <x v="41"/>
          </reference>
        </references>
      </pivotArea>
    </format>
    <format dxfId="498">
      <pivotArea dataOnly="0" labelOnly="1" outline="0" fieldPosition="0">
        <references count="4">
          <reference field="4" count="1" selected="0">
            <x v="43"/>
          </reference>
          <reference field="8" count="1" selected="0">
            <x v="261"/>
          </reference>
          <reference field="10" count="1">
            <x v="218"/>
          </reference>
          <reference field="20" count="1" selected="0">
            <x v="44"/>
          </reference>
        </references>
      </pivotArea>
    </format>
    <format dxfId="497">
      <pivotArea dataOnly="0" labelOnly="1" outline="0" fieldPosition="0">
        <references count="4">
          <reference field="4" count="1" selected="0">
            <x v="56"/>
          </reference>
          <reference field="8" count="1" selected="0">
            <x v="280"/>
          </reference>
          <reference field="10" count="1">
            <x v="246"/>
          </reference>
          <reference field="20" count="1" selected="0">
            <x v="13"/>
          </reference>
        </references>
      </pivotArea>
    </format>
    <format dxfId="496">
      <pivotArea dataOnly="0" labelOnly="1" outline="0" fieldPosition="0">
        <references count="4">
          <reference field="4" count="1" selected="0">
            <x v="60"/>
          </reference>
          <reference field="8" count="1" selected="0">
            <x v="282"/>
          </reference>
          <reference field="10" count="1">
            <x v="244"/>
          </reference>
          <reference field="20" count="1" selected="0">
            <x v="13"/>
          </reference>
        </references>
      </pivotArea>
    </format>
    <format dxfId="495">
      <pivotArea dataOnly="0" labelOnly="1" outline="0" fieldPosition="0">
        <references count="4">
          <reference field="4" count="1" selected="0">
            <x v="86"/>
          </reference>
          <reference field="8" count="1" selected="0">
            <x v="277"/>
          </reference>
          <reference field="10" count="1">
            <x v="245"/>
          </reference>
          <reference field="20" count="1" selected="0">
            <x v="33"/>
          </reference>
        </references>
      </pivotArea>
    </format>
    <format dxfId="494">
      <pivotArea field="10" type="button" dataOnly="0" labelOnly="1" outline="0" axis="axisRow" fieldPosition="3"/>
    </format>
    <format dxfId="493">
      <pivotArea dataOnly="0" labelOnly="1" grandRow="1" outline="0" fieldPosition="0"/>
    </format>
    <format dxfId="492">
      <pivotArea dataOnly="0" labelOnly="1" outline="0" fieldPosition="0">
        <references count="4">
          <reference field="4" count="1" selected="0">
            <x v="60"/>
          </reference>
          <reference field="8" count="1" selected="0">
            <x v="282"/>
          </reference>
          <reference field="10" count="1">
            <x v="247"/>
          </reference>
          <reference field="20" count="1" selected="0">
            <x v="13"/>
          </reference>
        </references>
      </pivotArea>
    </format>
    <format dxfId="491">
      <pivotArea dataOnly="0" labelOnly="1" outline="0" fieldPosition="0">
        <references count="4">
          <reference field="4" count="1" selected="0">
            <x v="56"/>
          </reference>
          <reference field="8" count="1" selected="0">
            <x v="280"/>
          </reference>
          <reference field="10" count="1">
            <x v="249"/>
          </reference>
          <reference field="20" count="1" selected="0">
            <x v="33"/>
          </reference>
        </references>
      </pivotArea>
    </format>
    <format dxfId="490">
      <pivotArea dataOnly="0" labelOnly="1" outline="0" fieldPosition="0">
        <references count="4">
          <reference field="4" count="1" selected="0">
            <x v="86"/>
          </reference>
          <reference field="8" count="1" selected="0">
            <x v="277"/>
          </reference>
          <reference field="10" count="1">
            <x v="248"/>
          </reference>
          <reference field="20" count="1" selected="0">
            <x v="33"/>
          </reference>
        </references>
      </pivotArea>
    </format>
    <format dxfId="489">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Q131"/>
  <sheetViews>
    <sheetView showGridLines="0" zoomScale="85" zoomScaleNormal="85" workbookViewId="0">
      <selection activeCell="E44" sqref="E44"/>
    </sheetView>
  </sheetViews>
  <sheetFormatPr defaultRowHeight="15"/>
  <cols>
    <col min="1" max="1" width="1.42578125" style="171" customWidth="1"/>
    <col min="2" max="2" width="19.28515625" style="171" bestFit="1" customWidth="1"/>
    <col min="3" max="3" width="13.85546875" style="171" bestFit="1" customWidth="1"/>
    <col min="4" max="4" width="28.7109375" style="168" customWidth="1"/>
    <col min="5" max="5" width="100.140625" style="168" customWidth="1"/>
    <col min="6" max="6" width="7.140625" style="169" customWidth="1"/>
    <col min="7" max="8" width="7.140625" style="171" customWidth="1"/>
    <col min="9" max="9" width="13.85546875" style="171" bestFit="1" customWidth="1"/>
    <col min="10" max="10" width="26.7109375" style="170" customWidth="1"/>
    <col min="11" max="11" width="20.42578125" style="169" customWidth="1"/>
    <col min="12" max="12" width="25.7109375" style="169" customWidth="1"/>
    <col min="13" max="13" width="5.42578125" style="171" customWidth="1"/>
    <col min="14" max="16384" width="9.140625" style="171"/>
  </cols>
  <sheetData>
    <row r="1" spans="2:17">
      <c r="B1" s="175"/>
      <c r="C1" s="175"/>
    </row>
    <row r="2" spans="2:17">
      <c r="B2" s="219" t="s">
        <v>38</v>
      </c>
      <c r="C2" s="220" t="s">
        <v>132</v>
      </c>
      <c r="I2" s="219" t="s">
        <v>38</v>
      </c>
      <c r="J2" s="235" t="s">
        <v>132</v>
      </c>
    </row>
    <row r="4" spans="2:17">
      <c r="B4" s="221" t="s">
        <v>133</v>
      </c>
      <c r="C4" s="222"/>
      <c r="D4" s="222"/>
      <c r="E4" s="222"/>
      <c r="F4" s="223"/>
      <c r="G4" s="175"/>
      <c r="I4" s="228"/>
      <c r="J4" s="222"/>
      <c r="K4" s="233" t="s">
        <v>134</v>
      </c>
      <c r="L4" s="236"/>
      <c r="M4" s="175"/>
      <c r="N4" s="175"/>
      <c r="O4" s="175"/>
      <c r="P4" s="175"/>
      <c r="Q4" s="175"/>
    </row>
    <row r="5" spans="2:17">
      <c r="B5" s="221" t="s">
        <v>135</v>
      </c>
      <c r="C5" s="221" t="s">
        <v>62</v>
      </c>
      <c r="D5" s="224" t="s">
        <v>101</v>
      </c>
      <c r="E5" s="224" t="s">
        <v>90</v>
      </c>
      <c r="F5" s="226" t="s">
        <v>136</v>
      </c>
      <c r="G5" s="175"/>
      <c r="I5" s="221" t="s">
        <v>62</v>
      </c>
      <c r="J5" s="225" t="s">
        <v>135</v>
      </c>
      <c r="K5" s="234" t="s">
        <v>137</v>
      </c>
      <c r="L5" s="237" t="s">
        <v>138</v>
      </c>
      <c r="M5" s="175"/>
      <c r="N5" s="175"/>
      <c r="O5" s="175"/>
      <c r="P5" s="175"/>
      <c r="Q5" s="175"/>
    </row>
    <row r="6" spans="2:17">
      <c r="B6" s="227" t="s">
        <v>410</v>
      </c>
      <c r="C6" s="228" t="s">
        <v>177</v>
      </c>
      <c r="D6" s="228" t="s">
        <v>356</v>
      </c>
      <c r="E6" s="228" t="s">
        <v>357</v>
      </c>
      <c r="F6" s="229">
        <v>1.78</v>
      </c>
      <c r="G6" s="175"/>
      <c r="H6" s="176"/>
      <c r="I6" s="227" t="s">
        <v>143</v>
      </c>
      <c r="J6" s="228" t="s">
        <v>141</v>
      </c>
      <c r="K6" s="229">
        <v>1</v>
      </c>
      <c r="L6" s="229">
        <v>6.1</v>
      </c>
      <c r="M6" s="175"/>
      <c r="N6" s="175"/>
      <c r="O6" s="175"/>
      <c r="P6" s="175"/>
      <c r="Q6" s="175"/>
    </row>
    <row r="7" spans="2:17">
      <c r="B7" s="227" t="s">
        <v>413</v>
      </c>
      <c r="C7" s="228" t="s">
        <v>172</v>
      </c>
      <c r="D7" s="228" t="s">
        <v>377</v>
      </c>
      <c r="E7" s="228" t="s">
        <v>378</v>
      </c>
      <c r="F7" s="229">
        <v>0.67</v>
      </c>
      <c r="G7" s="175"/>
      <c r="H7" s="176"/>
      <c r="I7" s="227" t="s">
        <v>148</v>
      </c>
      <c r="J7" s="228" t="s">
        <v>141</v>
      </c>
      <c r="K7" s="229">
        <v>1</v>
      </c>
      <c r="L7" s="229">
        <v>1.6</v>
      </c>
      <c r="M7" s="175"/>
      <c r="N7" s="175"/>
      <c r="O7" s="175"/>
      <c r="P7" s="175"/>
      <c r="Q7" s="175"/>
    </row>
    <row r="8" spans="2:17">
      <c r="B8" s="227" t="s">
        <v>416</v>
      </c>
      <c r="C8" s="228" t="s">
        <v>176</v>
      </c>
      <c r="D8" s="228" t="s">
        <v>391</v>
      </c>
      <c r="E8" s="228" t="s">
        <v>392</v>
      </c>
      <c r="F8" s="229">
        <v>1.92</v>
      </c>
      <c r="G8" s="175"/>
      <c r="H8" s="176"/>
      <c r="I8" s="227" t="s">
        <v>149</v>
      </c>
      <c r="J8" s="228" t="s">
        <v>141</v>
      </c>
      <c r="K8" s="229">
        <v>1</v>
      </c>
      <c r="L8" s="229">
        <v>7.25</v>
      </c>
      <c r="M8" s="175"/>
      <c r="N8" s="175"/>
      <c r="O8" s="175"/>
      <c r="P8" s="175"/>
      <c r="Q8" s="175"/>
    </row>
    <row r="9" spans="2:17">
      <c r="B9" s="227" t="s">
        <v>411</v>
      </c>
      <c r="C9" s="228" t="s">
        <v>192</v>
      </c>
      <c r="D9" s="228" t="s">
        <v>365</v>
      </c>
      <c r="E9" s="228" t="s">
        <v>366</v>
      </c>
      <c r="F9" s="229">
        <v>0.42</v>
      </c>
      <c r="G9" s="175"/>
      <c r="H9" s="176"/>
      <c r="I9" s="227" t="s">
        <v>157</v>
      </c>
      <c r="J9" s="228" t="s">
        <v>141</v>
      </c>
      <c r="K9" s="229">
        <v>1</v>
      </c>
      <c r="L9" s="229">
        <v>9.15</v>
      </c>
      <c r="M9" s="175"/>
      <c r="N9" s="175"/>
      <c r="O9" s="175"/>
      <c r="P9" s="175"/>
      <c r="Q9" s="175"/>
    </row>
    <row r="10" spans="2:17">
      <c r="B10" s="227" t="s">
        <v>417</v>
      </c>
      <c r="C10" s="228" t="s">
        <v>188</v>
      </c>
      <c r="D10" s="228" t="s">
        <v>408</v>
      </c>
      <c r="E10" s="228" t="s">
        <v>409</v>
      </c>
      <c r="F10" s="229">
        <v>5.25</v>
      </c>
      <c r="G10" s="175"/>
      <c r="H10" s="176"/>
      <c r="I10" s="227" t="s">
        <v>158</v>
      </c>
      <c r="J10" s="228" t="s">
        <v>300</v>
      </c>
      <c r="K10" s="229">
        <v>1</v>
      </c>
      <c r="L10" s="229">
        <v>2</v>
      </c>
      <c r="M10" s="175"/>
      <c r="N10" s="175"/>
      <c r="O10" s="175"/>
      <c r="P10" s="175"/>
      <c r="Q10" s="175"/>
    </row>
    <row r="11" spans="2:17">
      <c r="B11" s="227" t="s">
        <v>202</v>
      </c>
      <c r="C11" s="228" t="s">
        <v>174</v>
      </c>
      <c r="D11" s="228" t="s">
        <v>352</v>
      </c>
      <c r="E11" s="228" t="s">
        <v>353</v>
      </c>
      <c r="F11" s="229">
        <v>8.35</v>
      </c>
      <c r="G11" s="175"/>
      <c r="H11" s="176"/>
      <c r="I11" s="227"/>
      <c r="J11" s="231" t="s">
        <v>141</v>
      </c>
      <c r="K11" s="229">
        <v>1</v>
      </c>
      <c r="L11" s="229">
        <v>10.4</v>
      </c>
      <c r="M11" s="175"/>
      <c r="N11" s="175"/>
      <c r="O11" s="175"/>
      <c r="P11" s="175"/>
      <c r="Q11" s="175"/>
    </row>
    <row r="12" spans="2:17">
      <c r="B12" s="227"/>
      <c r="C12" s="230"/>
      <c r="D12" s="228" t="s">
        <v>369</v>
      </c>
      <c r="E12" s="228" t="s">
        <v>370</v>
      </c>
      <c r="F12" s="229">
        <v>4.9800000000000004</v>
      </c>
      <c r="G12" s="175"/>
      <c r="H12" s="176"/>
      <c r="I12" s="227" t="s">
        <v>166</v>
      </c>
      <c r="J12" s="228" t="s">
        <v>300</v>
      </c>
      <c r="K12" s="229">
        <v>2</v>
      </c>
      <c r="L12" s="229">
        <v>1</v>
      </c>
      <c r="M12" s="175"/>
      <c r="N12" s="175"/>
      <c r="O12" s="175"/>
      <c r="P12" s="175"/>
      <c r="Q12" s="175"/>
    </row>
    <row r="13" spans="2:17">
      <c r="B13" s="227"/>
      <c r="C13" s="228" t="s">
        <v>179</v>
      </c>
      <c r="D13" s="228" t="s">
        <v>350</v>
      </c>
      <c r="E13" s="228" t="s">
        <v>351</v>
      </c>
      <c r="F13" s="229">
        <v>15.02</v>
      </c>
      <c r="G13" s="175"/>
      <c r="H13" s="176"/>
      <c r="I13" s="227"/>
      <c r="J13" s="231" t="s">
        <v>141</v>
      </c>
      <c r="K13" s="229">
        <v>1</v>
      </c>
      <c r="L13" s="229">
        <v>10.220000000000001</v>
      </c>
      <c r="M13" s="175"/>
      <c r="N13" s="175"/>
      <c r="O13" s="175"/>
      <c r="P13" s="175"/>
      <c r="Q13" s="175"/>
    </row>
    <row r="14" spans="2:17">
      <c r="B14" s="227"/>
      <c r="C14" s="228" t="s">
        <v>180</v>
      </c>
      <c r="D14" s="228" t="s">
        <v>382</v>
      </c>
      <c r="E14" s="228" t="s">
        <v>383</v>
      </c>
      <c r="F14" s="229">
        <v>0.35</v>
      </c>
      <c r="G14" s="175"/>
      <c r="H14" s="176"/>
      <c r="I14" s="227" t="s">
        <v>172</v>
      </c>
      <c r="J14" s="228" t="s">
        <v>413</v>
      </c>
      <c r="K14" s="229">
        <v>1</v>
      </c>
      <c r="L14" s="229">
        <v>0.67</v>
      </c>
      <c r="M14" s="175"/>
      <c r="N14" s="175"/>
      <c r="O14" s="175"/>
      <c r="P14" s="175"/>
      <c r="Q14" s="175"/>
    </row>
    <row r="15" spans="2:17">
      <c r="B15" s="227"/>
      <c r="C15" s="228" t="s">
        <v>193</v>
      </c>
      <c r="D15" s="228" t="s">
        <v>339</v>
      </c>
      <c r="E15" s="228" t="s">
        <v>340</v>
      </c>
      <c r="F15" s="229">
        <v>0.95</v>
      </c>
      <c r="G15" s="175"/>
      <c r="H15" s="176"/>
      <c r="I15" s="227" t="s">
        <v>173</v>
      </c>
      <c r="J15" s="228" t="s">
        <v>141</v>
      </c>
      <c r="K15" s="229">
        <v>1</v>
      </c>
      <c r="L15" s="229">
        <v>56.35</v>
      </c>
      <c r="M15" s="175"/>
      <c r="N15" s="175"/>
      <c r="O15" s="175"/>
      <c r="P15" s="175"/>
      <c r="Q15" s="175"/>
    </row>
    <row r="16" spans="2:17">
      <c r="B16" s="227" t="s">
        <v>300</v>
      </c>
      <c r="C16" s="228" t="s">
        <v>158</v>
      </c>
      <c r="D16" s="228" t="s">
        <v>343</v>
      </c>
      <c r="E16" s="228" t="s">
        <v>358</v>
      </c>
      <c r="F16" s="229">
        <v>2</v>
      </c>
      <c r="G16" s="175"/>
      <c r="H16" s="176"/>
      <c r="I16" s="227" t="s">
        <v>174</v>
      </c>
      <c r="J16" s="228" t="s">
        <v>202</v>
      </c>
      <c r="K16" s="229">
        <v>2</v>
      </c>
      <c r="L16" s="229">
        <v>13.33</v>
      </c>
      <c r="M16" s="175"/>
      <c r="N16" s="175"/>
      <c r="O16" s="175"/>
      <c r="P16" s="175"/>
      <c r="Q16" s="175"/>
    </row>
    <row r="17" spans="2:17">
      <c r="B17" s="227"/>
      <c r="C17" s="228" t="s">
        <v>166</v>
      </c>
      <c r="D17" s="228" t="s">
        <v>343</v>
      </c>
      <c r="E17" s="228" t="s">
        <v>344</v>
      </c>
      <c r="F17" s="229">
        <v>0.25</v>
      </c>
      <c r="G17" s="175"/>
      <c r="H17" s="176"/>
      <c r="I17" s="227" t="s">
        <v>175</v>
      </c>
      <c r="J17" s="228" t="s">
        <v>300</v>
      </c>
      <c r="K17" s="229">
        <v>1</v>
      </c>
      <c r="L17" s="229">
        <v>0.67</v>
      </c>
      <c r="M17" s="175"/>
      <c r="N17" s="175"/>
      <c r="O17" s="175"/>
      <c r="P17" s="175"/>
      <c r="Q17" s="175"/>
    </row>
    <row r="18" spans="2:17">
      <c r="B18" s="227"/>
      <c r="C18" s="230"/>
      <c r="D18" s="230"/>
      <c r="E18" s="231" t="s">
        <v>379</v>
      </c>
      <c r="F18" s="229">
        <v>0.75</v>
      </c>
      <c r="G18" s="175"/>
      <c r="H18" s="176"/>
      <c r="I18" s="227"/>
      <c r="J18" s="231" t="s">
        <v>415</v>
      </c>
      <c r="K18" s="229">
        <v>1</v>
      </c>
      <c r="L18" s="229">
        <v>5.25</v>
      </c>
      <c r="M18" s="175"/>
      <c r="N18" s="175"/>
      <c r="O18" s="175"/>
      <c r="P18" s="175"/>
      <c r="Q18" s="175"/>
    </row>
    <row r="19" spans="2:17">
      <c r="B19" s="227"/>
      <c r="C19" s="228" t="s">
        <v>175</v>
      </c>
      <c r="D19" s="228" t="s">
        <v>361</v>
      </c>
      <c r="E19" s="228" t="s">
        <v>362</v>
      </c>
      <c r="F19" s="229">
        <v>0.67</v>
      </c>
      <c r="G19" s="175"/>
      <c r="H19" s="176"/>
      <c r="I19" s="227" t="s">
        <v>176</v>
      </c>
      <c r="J19" s="228" t="s">
        <v>416</v>
      </c>
      <c r="K19" s="229">
        <v>1</v>
      </c>
      <c r="L19" s="229">
        <v>1.92</v>
      </c>
      <c r="M19" s="175"/>
      <c r="N19" s="175"/>
      <c r="O19" s="175"/>
      <c r="P19" s="175"/>
      <c r="Q19" s="175"/>
    </row>
    <row r="20" spans="2:17">
      <c r="B20" s="227"/>
      <c r="C20" s="228" t="s">
        <v>176</v>
      </c>
      <c r="D20" s="228" t="s">
        <v>354</v>
      </c>
      <c r="E20" s="228" t="s">
        <v>355</v>
      </c>
      <c r="F20" s="229">
        <v>1.1000000000000001</v>
      </c>
      <c r="G20" s="175"/>
      <c r="H20" s="176"/>
      <c r="I20" s="227"/>
      <c r="J20" s="231" t="s">
        <v>300</v>
      </c>
      <c r="K20" s="229">
        <v>1</v>
      </c>
      <c r="L20" s="229">
        <v>1.1000000000000001</v>
      </c>
      <c r="M20" s="175"/>
      <c r="N20" s="175"/>
      <c r="O20" s="175"/>
      <c r="P20" s="175"/>
      <c r="Q20" s="175"/>
    </row>
    <row r="21" spans="2:17">
      <c r="B21" s="227"/>
      <c r="C21" s="228" t="s">
        <v>177</v>
      </c>
      <c r="D21" s="228" t="s">
        <v>363</v>
      </c>
      <c r="E21" s="228" t="s">
        <v>364</v>
      </c>
      <c r="F21" s="229">
        <v>0.23</v>
      </c>
      <c r="G21" s="175"/>
      <c r="H21" s="176"/>
      <c r="I21" s="227"/>
      <c r="J21" s="231" t="s">
        <v>141</v>
      </c>
      <c r="K21" s="229">
        <v>1</v>
      </c>
      <c r="L21" s="229">
        <v>9.7200000000000006</v>
      </c>
      <c r="M21" s="175"/>
      <c r="N21" s="175"/>
      <c r="O21" s="175"/>
      <c r="P21" s="175"/>
      <c r="Q21" s="175"/>
    </row>
    <row r="22" spans="2:17">
      <c r="B22" s="227"/>
      <c r="C22" s="228" t="s">
        <v>178</v>
      </c>
      <c r="D22" s="228" t="s">
        <v>343</v>
      </c>
      <c r="E22" s="228" t="s">
        <v>400</v>
      </c>
      <c r="F22" s="229">
        <v>7.47</v>
      </c>
      <c r="G22" s="175"/>
      <c r="H22" s="175"/>
      <c r="I22" s="227"/>
      <c r="J22" s="231" t="s">
        <v>373</v>
      </c>
      <c r="K22" s="229">
        <v>2</v>
      </c>
      <c r="L22" s="229">
        <v>2.17</v>
      </c>
      <c r="M22" s="175"/>
      <c r="N22" s="175"/>
      <c r="O22" s="175"/>
      <c r="P22" s="175"/>
      <c r="Q22" s="175"/>
    </row>
    <row r="23" spans="2:17">
      <c r="B23" s="227"/>
      <c r="C23" s="228" t="s">
        <v>184</v>
      </c>
      <c r="D23" s="228" t="s">
        <v>375</v>
      </c>
      <c r="E23" s="228" t="s">
        <v>376</v>
      </c>
      <c r="F23" s="229">
        <v>0.47</v>
      </c>
      <c r="G23" s="175"/>
      <c r="H23" s="175"/>
      <c r="I23" s="227" t="s">
        <v>177</v>
      </c>
      <c r="J23" s="228" t="s">
        <v>410</v>
      </c>
      <c r="K23" s="229">
        <v>1</v>
      </c>
      <c r="L23" s="229">
        <v>1.78</v>
      </c>
      <c r="M23" s="175"/>
    </row>
    <row r="24" spans="2:17">
      <c r="B24" s="227" t="s">
        <v>412</v>
      </c>
      <c r="C24" s="228" t="s">
        <v>180</v>
      </c>
      <c r="D24" s="228" t="s">
        <v>371</v>
      </c>
      <c r="E24" s="228" t="s">
        <v>372</v>
      </c>
      <c r="F24" s="229">
        <v>0.8</v>
      </c>
      <c r="G24" s="175"/>
      <c r="H24" s="175"/>
      <c r="I24" s="227"/>
      <c r="J24" s="231" t="s">
        <v>300</v>
      </c>
      <c r="K24" s="229">
        <v>1</v>
      </c>
      <c r="L24" s="229">
        <v>0.23</v>
      </c>
      <c r="M24" s="175"/>
    </row>
    <row r="25" spans="2:17">
      <c r="B25" s="227" t="s">
        <v>141</v>
      </c>
      <c r="C25" s="228" t="s">
        <v>143</v>
      </c>
      <c r="D25" s="228" t="s">
        <v>405</v>
      </c>
      <c r="E25" s="228" t="s">
        <v>394</v>
      </c>
      <c r="F25" s="229">
        <v>6.1</v>
      </c>
      <c r="G25" s="175"/>
      <c r="H25" s="175"/>
      <c r="I25" s="227" t="s">
        <v>178</v>
      </c>
      <c r="J25" s="228" t="s">
        <v>300</v>
      </c>
      <c r="K25" s="229">
        <v>1</v>
      </c>
      <c r="L25" s="229">
        <v>7.47</v>
      </c>
      <c r="M25" s="175"/>
    </row>
    <row r="26" spans="2:17">
      <c r="B26" s="227"/>
      <c r="C26" s="228" t="s">
        <v>148</v>
      </c>
      <c r="D26" s="228" t="s">
        <v>341</v>
      </c>
      <c r="E26" s="228" t="s">
        <v>342</v>
      </c>
      <c r="F26" s="229">
        <v>1.6</v>
      </c>
      <c r="G26" s="175"/>
      <c r="H26" s="175"/>
      <c r="I26" s="227"/>
      <c r="J26" s="231" t="s">
        <v>141</v>
      </c>
      <c r="K26" s="229">
        <v>1</v>
      </c>
      <c r="L26" s="229">
        <v>8.08</v>
      </c>
      <c r="M26" s="175"/>
    </row>
    <row r="27" spans="2:17">
      <c r="B27" s="227"/>
      <c r="C27" s="228" t="s">
        <v>149</v>
      </c>
      <c r="D27" s="228" t="s">
        <v>345</v>
      </c>
      <c r="E27" s="228" t="s">
        <v>342</v>
      </c>
      <c r="F27" s="229">
        <v>7.25</v>
      </c>
      <c r="G27" s="175"/>
      <c r="H27" s="175"/>
      <c r="I27" s="227"/>
      <c r="J27" s="231" t="s">
        <v>373</v>
      </c>
      <c r="K27" s="229">
        <v>1</v>
      </c>
      <c r="L27" s="229">
        <v>1.07</v>
      </c>
      <c r="M27" s="175"/>
    </row>
    <row r="28" spans="2:17">
      <c r="B28" s="227"/>
      <c r="C28" s="228" t="s">
        <v>157</v>
      </c>
      <c r="D28" s="228" t="s">
        <v>381</v>
      </c>
      <c r="E28" s="228" t="s">
        <v>299</v>
      </c>
      <c r="F28" s="229">
        <v>9.15</v>
      </c>
      <c r="G28" s="175"/>
      <c r="H28" s="175"/>
      <c r="I28" s="227" t="s">
        <v>179</v>
      </c>
      <c r="J28" s="228" t="s">
        <v>202</v>
      </c>
      <c r="K28" s="229">
        <v>1</v>
      </c>
      <c r="L28" s="229">
        <v>15.02</v>
      </c>
      <c r="M28" s="175"/>
    </row>
    <row r="29" spans="2:17">
      <c r="B29" s="227"/>
      <c r="C29" s="228" t="s">
        <v>158</v>
      </c>
      <c r="D29" s="228" t="s">
        <v>393</v>
      </c>
      <c r="E29" s="228" t="s">
        <v>394</v>
      </c>
      <c r="F29" s="229">
        <v>10.4</v>
      </c>
      <c r="G29" s="175"/>
      <c r="H29" s="175"/>
      <c r="I29" s="227"/>
      <c r="J29" s="231" t="s">
        <v>373</v>
      </c>
      <c r="K29" s="229">
        <v>2</v>
      </c>
      <c r="L29" s="229">
        <v>1.3</v>
      </c>
      <c r="M29" s="175"/>
    </row>
    <row r="30" spans="2:17">
      <c r="B30" s="227"/>
      <c r="C30" s="228" t="s">
        <v>166</v>
      </c>
      <c r="D30" s="228" t="s">
        <v>396</v>
      </c>
      <c r="E30" s="228" t="s">
        <v>299</v>
      </c>
      <c r="F30" s="229">
        <v>10.220000000000001</v>
      </c>
      <c r="G30" s="175"/>
      <c r="H30" s="175"/>
      <c r="I30" s="227" t="s">
        <v>180</v>
      </c>
      <c r="J30" s="228" t="s">
        <v>202</v>
      </c>
      <c r="K30" s="229">
        <v>1</v>
      </c>
      <c r="L30" s="229">
        <v>0.35</v>
      </c>
      <c r="M30" s="175"/>
    </row>
    <row r="31" spans="2:17">
      <c r="B31" s="227"/>
      <c r="C31" s="228" t="s">
        <v>173</v>
      </c>
      <c r="D31" s="228" t="s">
        <v>346</v>
      </c>
      <c r="E31" s="228" t="s">
        <v>347</v>
      </c>
      <c r="F31" s="229">
        <v>56.35</v>
      </c>
      <c r="G31" s="175"/>
      <c r="H31" s="175"/>
      <c r="I31" s="227"/>
      <c r="J31" s="231" t="s">
        <v>412</v>
      </c>
      <c r="K31" s="229">
        <v>1</v>
      </c>
      <c r="L31" s="229">
        <v>0.8</v>
      </c>
      <c r="M31" s="175"/>
    </row>
    <row r="32" spans="2:17">
      <c r="B32" s="227"/>
      <c r="C32" s="228" t="s">
        <v>176</v>
      </c>
      <c r="D32" s="228" t="s">
        <v>367</v>
      </c>
      <c r="E32" s="228" t="s">
        <v>368</v>
      </c>
      <c r="F32" s="229">
        <v>9.7200000000000006</v>
      </c>
      <c r="G32" s="175"/>
      <c r="H32" s="175"/>
      <c r="I32" s="227" t="s">
        <v>181</v>
      </c>
      <c r="J32" s="228" t="s">
        <v>141</v>
      </c>
      <c r="K32" s="229">
        <v>1</v>
      </c>
      <c r="L32" s="229">
        <v>8.5299999999999994</v>
      </c>
      <c r="M32" s="175"/>
    </row>
    <row r="33" spans="2:13">
      <c r="B33" s="227"/>
      <c r="C33" s="228" t="s">
        <v>178</v>
      </c>
      <c r="D33" s="228" t="s">
        <v>385</v>
      </c>
      <c r="E33" s="228" t="s">
        <v>386</v>
      </c>
      <c r="F33" s="229">
        <v>8.08</v>
      </c>
      <c r="G33" s="175"/>
      <c r="H33" s="175"/>
      <c r="I33" s="227" t="s">
        <v>183</v>
      </c>
      <c r="J33" s="228" t="s">
        <v>141</v>
      </c>
      <c r="K33" s="229">
        <v>1</v>
      </c>
      <c r="L33" s="229">
        <v>3.73</v>
      </c>
      <c r="M33" s="175"/>
    </row>
    <row r="34" spans="2:13">
      <c r="B34" s="227"/>
      <c r="C34" s="228" t="s">
        <v>181</v>
      </c>
      <c r="D34" s="228" t="s">
        <v>401</v>
      </c>
      <c r="E34" s="228" t="s">
        <v>394</v>
      </c>
      <c r="F34" s="229">
        <v>8.5299999999999994</v>
      </c>
      <c r="G34" s="175"/>
      <c r="I34" s="227" t="s">
        <v>184</v>
      </c>
      <c r="J34" s="228" t="s">
        <v>300</v>
      </c>
      <c r="K34" s="229">
        <v>1</v>
      </c>
      <c r="L34" s="229">
        <v>0.47</v>
      </c>
      <c r="M34" s="175"/>
    </row>
    <row r="35" spans="2:13">
      <c r="B35" s="227"/>
      <c r="C35" s="228" t="s">
        <v>183</v>
      </c>
      <c r="D35" s="228" t="s">
        <v>399</v>
      </c>
      <c r="E35" s="228" t="s">
        <v>394</v>
      </c>
      <c r="F35" s="229">
        <v>3.73</v>
      </c>
      <c r="G35" s="175"/>
      <c r="I35" s="227"/>
      <c r="J35" s="231" t="s">
        <v>141</v>
      </c>
      <c r="K35" s="229">
        <v>1</v>
      </c>
      <c r="L35" s="229">
        <v>5.68</v>
      </c>
      <c r="M35" s="175"/>
    </row>
    <row r="36" spans="2:13">
      <c r="B36" s="227"/>
      <c r="C36" s="228" t="s">
        <v>184</v>
      </c>
      <c r="D36" s="228" t="s">
        <v>395</v>
      </c>
      <c r="E36" s="228" t="s">
        <v>394</v>
      </c>
      <c r="F36" s="229">
        <v>5.68</v>
      </c>
      <c r="G36" s="175"/>
      <c r="I36" s="227"/>
      <c r="J36" s="231" t="s">
        <v>415</v>
      </c>
      <c r="K36" s="229">
        <v>1</v>
      </c>
      <c r="L36" s="229">
        <v>0.27</v>
      </c>
      <c r="M36" s="175"/>
    </row>
    <row r="37" spans="2:13">
      <c r="B37" s="227"/>
      <c r="C37" s="228" t="s">
        <v>188</v>
      </c>
      <c r="D37" s="228" t="s">
        <v>338</v>
      </c>
      <c r="E37" s="228" t="s">
        <v>299</v>
      </c>
      <c r="F37" s="229">
        <v>7.25</v>
      </c>
      <c r="G37" s="175"/>
      <c r="I37" s="227" t="s">
        <v>188</v>
      </c>
      <c r="J37" s="228" t="s">
        <v>417</v>
      </c>
      <c r="K37" s="229">
        <v>1</v>
      </c>
      <c r="L37" s="229">
        <v>5.25</v>
      </c>
      <c r="M37" s="175"/>
    </row>
    <row r="38" spans="2:13">
      <c r="B38" s="227"/>
      <c r="C38" s="228" t="s">
        <v>189</v>
      </c>
      <c r="D38" s="228" t="s">
        <v>359</v>
      </c>
      <c r="E38" s="228" t="s">
        <v>360</v>
      </c>
      <c r="F38" s="229">
        <v>3.87</v>
      </c>
      <c r="G38" s="175"/>
      <c r="I38" s="227"/>
      <c r="J38" s="231" t="s">
        <v>141</v>
      </c>
      <c r="K38" s="229">
        <v>1</v>
      </c>
      <c r="L38" s="229">
        <v>7.25</v>
      </c>
      <c r="M38" s="175"/>
    </row>
    <row r="39" spans="2:13">
      <c r="B39" s="227"/>
      <c r="C39" s="228" t="s">
        <v>190</v>
      </c>
      <c r="D39" s="228" t="s">
        <v>348</v>
      </c>
      <c r="E39" s="228" t="s">
        <v>349</v>
      </c>
      <c r="F39" s="229">
        <v>2.52</v>
      </c>
      <c r="G39" s="175"/>
      <c r="I39" s="227" t="s">
        <v>189</v>
      </c>
      <c r="J39" s="228" t="s">
        <v>141</v>
      </c>
      <c r="K39" s="229">
        <v>1</v>
      </c>
      <c r="L39" s="229">
        <v>3.87</v>
      </c>
      <c r="M39" s="175"/>
    </row>
    <row r="40" spans="2:13">
      <c r="B40" s="227"/>
      <c r="C40" s="228" t="s">
        <v>191</v>
      </c>
      <c r="D40" s="228" t="s">
        <v>384</v>
      </c>
      <c r="E40" s="228" t="s">
        <v>299</v>
      </c>
      <c r="F40" s="229">
        <v>5.55</v>
      </c>
      <c r="G40" s="175"/>
      <c r="I40" s="227" t="s">
        <v>190</v>
      </c>
      <c r="J40" s="228" t="s">
        <v>141</v>
      </c>
      <c r="K40" s="229">
        <v>1</v>
      </c>
      <c r="L40" s="229">
        <v>2.52</v>
      </c>
      <c r="M40" s="175"/>
    </row>
    <row r="41" spans="2:13">
      <c r="B41" s="227" t="s">
        <v>373</v>
      </c>
      <c r="C41" s="228" t="s">
        <v>176</v>
      </c>
      <c r="D41" s="228" t="s">
        <v>389</v>
      </c>
      <c r="E41" s="228" t="s">
        <v>390</v>
      </c>
      <c r="F41" s="229">
        <v>0.8</v>
      </c>
      <c r="G41" s="175"/>
      <c r="I41" s="227" t="s">
        <v>191</v>
      </c>
      <c r="J41" s="228" t="s">
        <v>141</v>
      </c>
      <c r="K41" s="229">
        <v>1</v>
      </c>
      <c r="L41" s="229">
        <v>5.55</v>
      </c>
    </row>
    <row r="42" spans="2:13">
      <c r="B42" s="227"/>
      <c r="C42" s="230"/>
      <c r="D42" s="228" t="s">
        <v>397</v>
      </c>
      <c r="E42" s="228" t="s">
        <v>398</v>
      </c>
      <c r="F42" s="229">
        <v>1.37</v>
      </c>
      <c r="G42" s="175"/>
      <c r="I42" s="227"/>
      <c r="J42" s="231" t="s">
        <v>373</v>
      </c>
      <c r="K42" s="229">
        <v>1</v>
      </c>
      <c r="L42" s="229">
        <v>1.7</v>
      </c>
    </row>
    <row r="43" spans="2:13">
      <c r="B43" s="227"/>
      <c r="C43" s="228" t="s">
        <v>178</v>
      </c>
      <c r="D43" s="228" t="s">
        <v>373</v>
      </c>
      <c r="E43" s="228" t="s">
        <v>374</v>
      </c>
      <c r="F43" s="229">
        <v>1.07</v>
      </c>
      <c r="G43" s="175"/>
      <c r="I43" s="227" t="s">
        <v>192</v>
      </c>
      <c r="J43" s="228" t="s">
        <v>411</v>
      </c>
      <c r="K43" s="229">
        <v>1</v>
      </c>
      <c r="L43" s="229">
        <v>0.42</v>
      </c>
    </row>
    <row r="44" spans="2:13">
      <c r="B44" s="227"/>
      <c r="C44" s="228" t="s">
        <v>179</v>
      </c>
      <c r="D44" s="228" t="s">
        <v>373</v>
      </c>
      <c r="E44" s="228" t="s">
        <v>374</v>
      </c>
      <c r="F44" s="229">
        <v>0.77</v>
      </c>
      <c r="G44" s="175"/>
      <c r="I44" s="227"/>
      <c r="J44" s="231" t="s">
        <v>414</v>
      </c>
      <c r="K44" s="229">
        <v>2</v>
      </c>
      <c r="L44" s="229">
        <v>4.1899999999999995</v>
      </c>
    </row>
    <row r="45" spans="2:13">
      <c r="B45" s="227"/>
      <c r="C45" s="230"/>
      <c r="D45" s="228" t="s">
        <v>406</v>
      </c>
      <c r="E45" s="228" t="s">
        <v>407</v>
      </c>
      <c r="F45" s="229">
        <v>0.53</v>
      </c>
      <c r="G45" s="175"/>
      <c r="I45" s="227" t="s">
        <v>193</v>
      </c>
      <c r="J45" s="228" t="s">
        <v>202</v>
      </c>
      <c r="K45" s="229">
        <v>1</v>
      </c>
      <c r="L45" s="229">
        <v>0.95</v>
      </c>
    </row>
    <row r="46" spans="2:13">
      <c r="B46" s="227"/>
      <c r="C46" s="228" t="s">
        <v>191</v>
      </c>
      <c r="D46" s="228" t="s">
        <v>373</v>
      </c>
      <c r="E46" s="228" t="s">
        <v>374</v>
      </c>
      <c r="F46" s="229">
        <v>1.7</v>
      </c>
      <c r="G46" s="175"/>
      <c r="I46" s="227" t="s">
        <v>139</v>
      </c>
      <c r="J46" s="238" t="s">
        <v>139</v>
      </c>
      <c r="K46" s="229"/>
      <c r="L46" s="229"/>
    </row>
    <row r="47" spans="2:13">
      <c r="B47" s="227" t="s">
        <v>415</v>
      </c>
      <c r="C47" s="228" t="s">
        <v>175</v>
      </c>
      <c r="D47" s="228" t="s">
        <v>402</v>
      </c>
      <c r="E47" s="228" t="s">
        <v>403</v>
      </c>
      <c r="F47" s="229">
        <v>5.25</v>
      </c>
      <c r="G47" s="175"/>
      <c r="I47" s="238" t="s">
        <v>140</v>
      </c>
      <c r="J47" s="238"/>
      <c r="K47" s="229">
        <v>45</v>
      </c>
      <c r="L47" s="229">
        <v>225.38000000000005</v>
      </c>
    </row>
    <row r="48" spans="2:13">
      <c r="B48" s="227"/>
      <c r="C48" s="228" t="s">
        <v>184</v>
      </c>
      <c r="D48" s="228" t="s">
        <v>387</v>
      </c>
      <c r="E48" s="228" t="s">
        <v>388</v>
      </c>
      <c r="F48" s="229">
        <v>0.27</v>
      </c>
      <c r="G48" s="175"/>
      <c r="I48"/>
      <c r="J48"/>
      <c r="K48"/>
      <c r="L48"/>
    </row>
    <row r="49" spans="2:12">
      <c r="B49" s="227" t="s">
        <v>414</v>
      </c>
      <c r="C49" s="228" t="s">
        <v>192</v>
      </c>
      <c r="D49" s="228" t="s">
        <v>365</v>
      </c>
      <c r="E49" s="228" t="s">
        <v>380</v>
      </c>
      <c r="F49" s="229">
        <v>1.77</v>
      </c>
      <c r="G49" s="175"/>
      <c r="I49"/>
      <c r="J49"/>
      <c r="K49"/>
      <c r="L49"/>
    </row>
    <row r="50" spans="2:12">
      <c r="B50" s="227"/>
      <c r="C50" s="230"/>
      <c r="D50" s="230"/>
      <c r="E50" s="231" t="s">
        <v>404</v>
      </c>
      <c r="F50" s="229">
        <v>2.42</v>
      </c>
      <c r="G50" s="175"/>
      <c r="I50"/>
      <c r="J50"/>
      <c r="K50"/>
      <c r="L50"/>
    </row>
    <row r="51" spans="2:12">
      <c r="B51" s="227" t="s">
        <v>139</v>
      </c>
      <c r="C51" s="227" t="s">
        <v>139</v>
      </c>
      <c r="D51" s="227" t="s">
        <v>139</v>
      </c>
      <c r="E51" s="232" t="s">
        <v>139</v>
      </c>
      <c r="F51" s="229"/>
      <c r="G51" s="175"/>
      <c r="I51"/>
      <c r="J51"/>
      <c r="K51"/>
      <c r="L51"/>
    </row>
    <row r="52" spans="2:12">
      <c r="B52" s="232" t="s">
        <v>140</v>
      </c>
      <c r="C52" s="232"/>
      <c r="D52" s="232"/>
      <c r="E52" s="232"/>
      <c r="F52" s="229">
        <v>225.38000000000005</v>
      </c>
      <c r="G52" s="175"/>
      <c r="I52"/>
      <c r="J52"/>
      <c r="K52"/>
      <c r="L52"/>
    </row>
    <row r="53" spans="2:12">
      <c r="B53"/>
      <c r="C53"/>
      <c r="D53"/>
      <c r="E53" s="206"/>
      <c r="F53"/>
      <c r="G53" s="175"/>
      <c r="I53"/>
      <c r="J53"/>
      <c r="K53"/>
      <c r="L53"/>
    </row>
    <row r="54" spans="2:12">
      <c r="B54"/>
      <c r="C54"/>
      <c r="D54"/>
      <c r="E54" s="206"/>
      <c r="F54"/>
      <c r="G54" s="175"/>
      <c r="I54"/>
      <c r="J54"/>
      <c r="K54"/>
      <c r="L54"/>
    </row>
    <row r="55" spans="2:12">
      <c r="B55"/>
      <c r="C55"/>
      <c r="D55"/>
      <c r="E55" s="206"/>
      <c r="F55"/>
      <c r="G55" s="175"/>
      <c r="I55"/>
      <c r="J55"/>
      <c r="K55"/>
      <c r="L55"/>
    </row>
    <row r="56" spans="2:12">
      <c r="B56"/>
      <c r="C56"/>
      <c r="D56"/>
      <c r="E56" s="206"/>
      <c r="F56"/>
      <c r="G56" s="175"/>
      <c r="I56"/>
      <c r="J56"/>
      <c r="K56"/>
      <c r="L56"/>
    </row>
    <row r="57" spans="2:12">
      <c r="B57"/>
      <c r="C57"/>
      <c r="D57"/>
      <c r="E57" s="206"/>
      <c r="F57"/>
      <c r="G57" s="175"/>
      <c r="I57"/>
      <c r="J57"/>
      <c r="K57"/>
      <c r="L57"/>
    </row>
    <row r="58" spans="2:12">
      <c r="B58"/>
      <c r="C58"/>
      <c r="D58"/>
      <c r="E58" s="206"/>
      <c r="F58"/>
      <c r="G58" s="175"/>
      <c r="I58"/>
      <c r="J58"/>
      <c r="K58"/>
      <c r="L58"/>
    </row>
    <row r="59" spans="2:12">
      <c r="B59"/>
      <c r="C59"/>
      <c r="D59"/>
      <c r="E59" s="206"/>
      <c r="F59"/>
      <c r="G59" s="175"/>
      <c r="I59"/>
      <c r="J59"/>
      <c r="K59"/>
      <c r="L59"/>
    </row>
    <row r="60" spans="2:12">
      <c r="B60"/>
      <c r="C60"/>
      <c r="D60"/>
      <c r="E60" s="206"/>
      <c r="F60"/>
      <c r="G60" s="175"/>
      <c r="I60"/>
      <c r="J60"/>
      <c r="K60"/>
      <c r="L60"/>
    </row>
    <row r="61" spans="2:12">
      <c r="B61"/>
      <c r="C61"/>
      <c r="D61"/>
      <c r="E61" s="206"/>
      <c r="F61"/>
      <c r="G61" s="175"/>
      <c r="I61"/>
      <c r="J61"/>
      <c r="K61"/>
      <c r="L61"/>
    </row>
    <row r="62" spans="2:12">
      <c r="B62"/>
      <c r="C62"/>
      <c r="D62"/>
      <c r="E62" s="206"/>
      <c r="F62"/>
      <c r="G62" s="175"/>
      <c r="I62"/>
      <c r="J62"/>
      <c r="K62"/>
      <c r="L62"/>
    </row>
    <row r="63" spans="2:12">
      <c r="B63"/>
      <c r="C63"/>
      <c r="D63"/>
      <c r="E63" s="206"/>
      <c r="F63"/>
      <c r="G63" s="175"/>
      <c r="I63"/>
      <c r="J63"/>
      <c r="K63"/>
      <c r="L63"/>
    </row>
    <row r="64" spans="2:12">
      <c r="B64"/>
      <c r="C64"/>
      <c r="D64"/>
      <c r="E64" s="206"/>
      <c r="F64"/>
      <c r="G64" s="175"/>
      <c r="I64"/>
      <c r="J64"/>
      <c r="K64"/>
      <c r="L64"/>
    </row>
    <row r="65" spans="2:12">
      <c r="B65"/>
      <c r="C65"/>
      <c r="D65"/>
      <c r="E65" s="206"/>
      <c r="F65"/>
      <c r="G65" s="175"/>
      <c r="I65"/>
      <c r="J65"/>
      <c r="K65"/>
      <c r="L65"/>
    </row>
    <row r="66" spans="2:12">
      <c r="B66"/>
      <c r="C66"/>
      <c r="D66"/>
      <c r="E66" s="206"/>
      <c r="F66"/>
      <c r="G66" s="175"/>
      <c r="I66"/>
      <c r="J66"/>
      <c r="K66"/>
      <c r="L66"/>
    </row>
    <row r="67" spans="2:12">
      <c r="B67"/>
      <c r="C67"/>
      <c r="D67"/>
      <c r="E67" s="206"/>
      <c r="F67"/>
      <c r="G67" s="175"/>
      <c r="I67"/>
      <c r="J67"/>
      <c r="K67"/>
      <c r="L67"/>
    </row>
    <row r="68" spans="2:12">
      <c r="B68"/>
      <c r="C68"/>
      <c r="D68"/>
      <c r="E68" s="206"/>
      <c r="F68"/>
      <c r="G68" s="175"/>
      <c r="I68"/>
      <c r="J68"/>
      <c r="K68"/>
      <c r="L68"/>
    </row>
    <row r="69" spans="2:12">
      <c r="B69"/>
      <c r="C69"/>
      <c r="D69"/>
      <c r="E69" s="206"/>
      <c r="F69"/>
      <c r="G69" s="175"/>
      <c r="I69"/>
      <c r="J69"/>
      <c r="K69"/>
      <c r="L69"/>
    </row>
    <row r="70" spans="2:12">
      <c r="B70"/>
      <c r="C70"/>
      <c r="D70"/>
      <c r="E70" s="206"/>
      <c r="F70"/>
      <c r="G70" s="175"/>
      <c r="I70"/>
      <c r="J70"/>
      <c r="K70"/>
      <c r="L70"/>
    </row>
    <row r="71" spans="2:12">
      <c r="B71"/>
      <c r="C71"/>
      <c r="D71"/>
      <c r="E71" s="206"/>
      <c r="F71"/>
      <c r="G71" s="175"/>
      <c r="I71"/>
      <c r="J71"/>
      <c r="K71"/>
      <c r="L71"/>
    </row>
    <row r="72" spans="2:12">
      <c r="B72"/>
      <c r="C72"/>
      <c r="D72"/>
      <c r="E72" s="206"/>
      <c r="F72"/>
      <c r="G72" s="175"/>
      <c r="I72"/>
      <c r="J72"/>
      <c r="K72"/>
      <c r="L72"/>
    </row>
    <row r="73" spans="2:12">
      <c r="B73"/>
      <c r="C73"/>
      <c r="D73"/>
      <c r="E73" s="206"/>
      <c r="F73"/>
      <c r="G73" s="175"/>
      <c r="I73" s="175"/>
      <c r="J73" s="175"/>
      <c r="K73" s="175"/>
      <c r="L73" s="175"/>
    </row>
    <row r="74" spans="2:12">
      <c r="B74"/>
      <c r="C74"/>
      <c r="D74"/>
      <c r="E74" s="206"/>
      <c r="F74"/>
      <c r="G74" s="175"/>
      <c r="I74" s="175"/>
      <c r="J74" s="175"/>
      <c r="K74" s="175"/>
      <c r="L74" s="175"/>
    </row>
    <row r="75" spans="2:12">
      <c r="B75"/>
      <c r="C75"/>
      <c r="D75"/>
      <c r="E75" s="206"/>
      <c r="F75"/>
      <c r="G75" s="175"/>
      <c r="I75" s="175"/>
      <c r="J75" s="175"/>
      <c r="K75" s="175"/>
      <c r="L75" s="175"/>
    </row>
    <row r="76" spans="2:12">
      <c r="B76"/>
      <c r="C76"/>
      <c r="D76"/>
      <c r="E76" s="206"/>
      <c r="F76"/>
      <c r="G76" s="175"/>
      <c r="I76" s="175"/>
      <c r="J76" s="175"/>
      <c r="K76" s="175"/>
      <c r="L76" s="175"/>
    </row>
    <row r="77" spans="2:12">
      <c r="B77"/>
      <c r="C77"/>
      <c r="D77"/>
      <c r="E77" s="206"/>
      <c r="F77"/>
      <c r="G77" s="175"/>
      <c r="I77" s="175"/>
      <c r="J77" s="175"/>
      <c r="K77" s="175"/>
      <c r="L77" s="175"/>
    </row>
    <row r="78" spans="2:12">
      <c r="B78"/>
      <c r="C78"/>
      <c r="D78"/>
      <c r="E78" s="206"/>
      <c r="F78"/>
      <c r="G78" s="175"/>
      <c r="I78" s="175"/>
      <c r="J78" s="172"/>
      <c r="K78" s="173"/>
      <c r="L78" s="173"/>
    </row>
    <row r="79" spans="2:12">
      <c r="B79"/>
      <c r="C79"/>
      <c r="D79"/>
      <c r="E79" s="206"/>
      <c r="F79"/>
      <c r="G79" s="175"/>
      <c r="I79" s="175"/>
      <c r="J79" s="172"/>
      <c r="K79" s="173"/>
      <c r="L79" s="173"/>
    </row>
    <row r="80" spans="2:12">
      <c r="B80"/>
      <c r="C80"/>
      <c r="D80"/>
      <c r="E80" s="206"/>
      <c r="F80"/>
      <c r="G80" s="175"/>
      <c r="I80" s="175"/>
      <c r="J80" s="172"/>
      <c r="K80" s="173"/>
      <c r="L80" s="173"/>
    </row>
    <row r="81" spans="2:12">
      <c r="B81"/>
      <c r="C81"/>
      <c r="D81"/>
      <c r="E81" s="206"/>
      <c r="F81"/>
      <c r="G81" s="175"/>
      <c r="I81" s="175"/>
      <c r="J81" s="172"/>
      <c r="K81" s="173"/>
      <c r="L81" s="173"/>
    </row>
    <row r="82" spans="2:12">
      <c r="B82"/>
      <c r="C82"/>
      <c r="D82"/>
      <c r="E82" s="206"/>
      <c r="F82"/>
      <c r="G82" s="175"/>
      <c r="I82" s="175"/>
      <c r="J82" s="172"/>
      <c r="K82" s="173"/>
      <c r="L82" s="173"/>
    </row>
    <row r="83" spans="2:12">
      <c r="B83"/>
      <c r="C83"/>
      <c r="D83"/>
      <c r="E83" s="206"/>
      <c r="F83"/>
      <c r="I83" s="175"/>
      <c r="J83" s="172"/>
      <c r="K83" s="173"/>
      <c r="L83" s="173"/>
    </row>
    <row r="84" spans="2:12">
      <c r="B84"/>
      <c r="C84"/>
      <c r="D84"/>
      <c r="E84" s="206"/>
      <c r="F84"/>
      <c r="I84" s="175"/>
      <c r="J84" s="172"/>
      <c r="K84" s="173"/>
      <c r="L84" s="173"/>
    </row>
    <row r="85" spans="2:12">
      <c r="B85"/>
      <c r="C85"/>
      <c r="D85"/>
      <c r="E85" s="206"/>
      <c r="F85"/>
      <c r="I85" s="175"/>
      <c r="J85" s="172"/>
      <c r="K85" s="173"/>
      <c r="L85" s="173"/>
    </row>
    <row r="86" spans="2:12">
      <c r="B86"/>
      <c r="C86"/>
      <c r="D86"/>
      <c r="E86" s="206"/>
      <c r="F86"/>
      <c r="I86" s="175"/>
      <c r="J86" s="172"/>
      <c r="K86" s="173"/>
      <c r="L86" s="173"/>
    </row>
    <row r="87" spans="2:12">
      <c r="B87"/>
      <c r="C87"/>
      <c r="D87"/>
      <c r="E87" s="206"/>
      <c r="F87"/>
      <c r="I87" s="175"/>
      <c r="J87" s="172"/>
      <c r="K87" s="173"/>
      <c r="L87" s="173"/>
    </row>
    <row r="88" spans="2:12">
      <c r="B88"/>
      <c r="C88"/>
      <c r="D88"/>
      <c r="E88" s="206"/>
      <c r="F88"/>
      <c r="I88" s="175"/>
      <c r="J88" s="172"/>
      <c r="K88" s="173"/>
      <c r="L88" s="173"/>
    </row>
    <row r="89" spans="2:12">
      <c r="B89"/>
      <c r="C89"/>
      <c r="D89"/>
      <c r="E89" s="206"/>
      <c r="F89"/>
      <c r="I89" s="175"/>
      <c r="J89" s="172"/>
      <c r="K89" s="173"/>
      <c r="L89" s="173"/>
    </row>
    <row r="90" spans="2:12">
      <c r="B90" s="175"/>
      <c r="C90" s="175"/>
      <c r="D90" s="175"/>
      <c r="E90" s="177"/>
      <c r="F90" s="175"/>
      <c r="I90" s="175"/>
      <c r="J90" s="172"/>
      <c r="K90" s="173"/>
      <c r="L90" s="173"/>
    </row>
    <row r="91" spans="2:12">
      <c r="B91" s="175"/>
      <c r="C91" s="175"/>
      <c r="D91" s="175"/>
      <c r="E91" s="177"/>
      <c r="F91" s="175"/>
      <c r="I91" s="175"/>
      <c r="J91" s="172"/>
      <c r="K91" s="173"/>
      <c r="L91" s="173"/>
    </row>
    <row r="92" spans="2:12">
      <c r="B92" s="175"/>
      <c r="C92" s="175"/>
      <c r="D92" s="175"/>
      <c r="E92" s="177"/>
      <c r="F92" s="175"/>
      <c r="I92" s="175"/>
      <c r="J92" s="172"/>
      <c r="K92" s="173"/>
      <c r="L92" s="173"/>
    </row>
    <row r="93" spans="2:12">
      <c r="B93" s="175"/>
      <c r="C93" s="175"/>
      <c r="D93" s="175"/>
      <c r="E93" s="177"/>
      <c r="F93" s="175"/>
      <c r="I93" s="175"/>
      <c r="J93" s="172"/>
      <c r="K93" s="173"/>
      <c r="L93" s="173"/>
    </row>
    <row r="94" spans="2:12">
      <c r="B94" s="175"/>
      <c r="C94" s="175"/>
      <c r="D94" s="175"/>
      <c r="E94" s="177"/>
      <c r="F94" s="175"/>
      <c r="I94" s="175"/>
      <c r="J94" s="172"/>
      <c r="K94" s="173"/>
      <c r="L94" s="173"/>
    </row>
    <row r="95" spans="2:12">
      <c r="B95" s="175"/>
      <c r="C95" s="175"/>
      <c r="D95" s="175"/>
      <c r="E95" s="177"/>
      <c r="F95" s="175"/>
    </row>
    <row r="96" spans="2:12">
      <c r="B96" s="175"/>
      <c r="C96" s="175"/>
      <c r="D96" s="175"/>
      <c r="E96" s="177"/>
      <c r="F96" s="175"/>
    </row>
    <row r="97" spans="2:6" s="171" customFormat="1">
      <c r="B97" s="175"/>
      <c r="C97" s="175"/>
      <c r="D97" s="175"/>
      <c r="E97" s="177"/>
      <c r="F97" s="175"/>
    </row>
    <row r="98" spans="2:6" s="171" customFormat="1">
      <c r="B98" s="175"/>
      <c r="C98" s="175"/>
      <c r="D98" s="174"/>
      <c r="E98" s="174"/>
      <c r="F98" s="173"/>
    </row>
    <row r="99" spans="2:6" s="171" customFormat="1">
      <c r="B99" s="175"/>
      <c r="C99" s="175"/>
      <c r="D99" s="174"/>
      <c r="E99" s="174"/>
      <c r="F99" s="173"/>
    </row>
    <row r="100" spans="2:6" s="171" customFormat="1">
      <c r="B100" s="175"/>
      <c r="C100" s="175"/>
      <c r="D100" s="174"/>
      <c r="E100" s="174"/>
      <c r="F100" s="173"/>
    </row>
    <row r="101" spans="2:6" s="171" customFormat="1">
      <c r="B101" s="175"/>
      <c r="C101" s="175"/>
      <c r="D101" s="174"/>
      <c r="E101" s="174"/>
      <c r="F101" s="173"/>
    </row>
    <row r="102" spans="2:6" s="171" customFormat="1">
      <c r="B102" s="175"/>
      <c r="C102" s="175"/>
      <c r="D102" s="174"/>
      <c r="E102" s="174"/>
      <c r="F102" s="173"/>
    </row>
    <row r="103" spans="2:6" s="171" customFormat="1">
      <c r="B103" s="175"/>
      <c r="C103" s="175"/>
      <c r="D103" s="174"/>
      <c r="E103" s="174"/>
      <c r="F103" s="173"/>
    </row>
    <row r="104" spans="2:6" s="171" customFormat="1">
      <c r="B104" s="175"/>
      <c r="C104" s="175"/>
      <c r="D104" s="174"/>
      <c r="E104" s="174"/>
      <c r="F104" s="173"/>
    </row>
    <row r="105" spans="2:6" s="171" customFormat="1">
      <c r="B105" s="175"/>
      <c r="C105" s="175"/>
      <c r="D105" s="174"/>
      <c r="E105" s="174"/>
      <c r="F105" s="173"/>
    </row>
    <row r="106" spans="2:6" s="171" customFormat="1">
      <c r="B106" s="175"/>
      <c r="C106" s="175"/>
      <c r="D106" s="174"/>
      <c r="E106" s="174"/>
      <c r="F106" s="173"/>
    </row>
    <row r="107" spans="2:6" s="171" customFormat="1">
      <c r="B107" s="175"/>
      <c r="C107" s="175"/>
      <c r="D107" s="174"/>
      <c r="E107" s="174"/>
      <c r="F107" s="173"/>
    </row>
    <row r="108" spans="2:6" s="171" customFormat="1">
      <c r="B108" s="175"/>
      <c r="C108" s="175"/>
      <c r="D108" s="174"/>
      <c r="E108" s="174"/>
      <c r="F108" s="173"/>
    </row>
    <row r="109" spans="2:6" s="171" customFormat="1">
      <c r="B109" s="175"/>
      <c r="C109" s="175"/>
      <c r="D109" s="174"/>
      <c r="E109" s="174"/>
      <c r="F109" s="173"/>
    </row>
    <row r="110" spans="2:6" s="171" customFormat="1">
      <c r="B110" s="175"/>
      <c r="C110" s="175"/>
      <c r="D110" s="174"/>
      <c r="E110" s="174"/>
      <c r="F110" s="173"/>
    </row>
    <row r="111" spans="2:6" s="171" customFormat="1">
      <c r="B111" s="175"/>
      <c r="C111" s="175"/>
      <c r="D111" s="174"/>
      <c r="E111" s="174"/>
      <c r="F111" s="173"/>
    </row>
    <row r="112" spans="2:6" s="171" customFormat="1">
      <c r="B112" s="175"/>
      <c r="C112" s="175"/>
      <c r="D112" s="174"/>
      <c r="E112" s="174"/>
      <c r="F112" s="173"/>
    </row>
    <row r="113" spans="2:6" s="171" customFormat="1">
      <c r="B113" s="175"/>
      <c r="C113" s="175"/>
      <c r="D113" s="174"/>
      <c r="E113" s="174"/>
      <c r="F113" s="173"/>
    </row>
    <row r="114" spans="2:6" s="171" customFormat="1">
      <c r="B114" s="175"/>
      <c r="C114" s="175"/>
      <c r="D114" s="174"/>
      <c r="E114" s="174"/>
      <c r="F114" s="173"/>
    </row>
    <row r="115" spans="2:6" s="171" customFormat="1">
      <c r="B115" s="175"/>
      <c r="C115" s="175"/>
      <c r="D115" s="174"/>
      <c r="E115" s="174"/>
      <c r="F115" s="173"/>
    </row>
    <row r="116" spans="2:6" s="171" customFormat="1">
      <c r="B116" s="175"/>
      <c r="C116" s="175"/>
      <c r="D116" s="174"/>
      <c r="E116" s="174"/>
      <c r="F116" s="173"/>
    </row>
    <row r="117" spans="2:6" s="171" customFormat="1">
      <c r="B117" s="175"/>
      <c r="C117" s="175"/>
      <c r="D117" s="174"/>
      <c r="E117" s="174"/>
      <c r="F117" s="173"/>
    </row>
    <row r="118" spans="2:6" s="171" customFormat="1">
      <c r="B118" s="175"/>
      <c r="C118" s="175"/>
      <c r="D118" s="174"/>
      <c r="E118" s="174"/>
      <c r="F118" s="173"/>
    </row>
    <row r="119" spans="2:6" s="171" customFormat="1">
      <c r="B119" s="175"/>
      <c r="C119" s="175"/>
      <c r="D119" s="174"/>
      <c r="E119" s="174"/>
      <c r="F119" s="173"/>
    </row>
    <row r="120" spans="2:6" s="171" customFormat="1">
      <c r="B120" s="175"/>
      <c r="C120" s="175"/>
      <c r="D120" s="174"/>
      <c r="E120" s="174"/>
      <c r="F120" s="173"/>
    </row>
    <row r="121" spans="2:6" s="171" customFormat="1">
      <c r="B121" s="175"/>
      <c r="C121" s="175"/>
      <c r="D121" s="174"/>
      <c r="E121" s="174"/>
      <c r="F121" s="173"/>
    </row>
    <row r="122" spans="2:6" s="171" customFormat="1">
      <c r="B122" s="175"/>
      <c r="C122" s="175"/>
      <c r="D122" s="174"/>
      <c r="E122" s="174"/>
      <c r="F122" s="173"/>
    </row>
    <row r="123" spans="2:6" s="171" customFormat="1">
      <c r="B123" s="175"/>
      <c r="C123" s="175"/>
      <c r="D123" s="174"/>
      <c r="E123" s="174"/>
      <c r="F123" s="173"/>
    </row>
    <row r="124" spans="2:6" s="171" customFormat="1">
      <c r="B124" s="175"/>
      <c r="C124" s="175"/>
      <c r="D124" s="174"/>
      <c r="E124" s="174"/>
      <c r="F124" s="173"/>
    </row>
    <row r="125" spans="2:6" s="171" customFormat="1">
      <c r="B125" s="175"/>
      <c r="C125" s="175"/>
      <c r="D125" s="174"/>
      <c r="E125" s="174"/>
      <c r="F125" s="173"/>
    </row>
    <row r="126" spans="2:6" s="171" customFormat="1">
      <c r="B126" s="175"/>
      <c r="C126" s="175"/>
      <c r="D126" s="174"/>
      <c r="E126" s="174"/>
      <c r="F126" s="173"/>
    </row>
    <row r="127" spans="2:6" s="171" customFormat="1">
      <c r="B127" s="175"/>
      <c r="C127" s="175"/>
      <c r="D127" s="174"/>
      <c r="E127" s="174"/>
      <c r="F127" s="173"/>
    </row>
    <row r="128" spans="2:6" s="171" customFormat="1">
      <c r="B128" s="175"/>
      <c r="C128" s="175"/>
      <c r="D128" s="174"/>
      <c r="E128" s="174"/>
      <c r="F128" s="173"/>
    </row>
    <row r="129" spans="2:6" s="171" customFormat="1">
      <c r="B129" s="175"/>
      <c r="C129" s="175"/>
      <c r="D129" s="174"/>
      <c r="E129" s="174"/>
      <c r="F129" s="173"/>
    </row>
    <row r="130" spans="2:6" s="171" customFormat="1">
      <c r="B130" s="175"/>
      <c r="C130" s="175"/>
      <c r="D130" s="174"/>
      <c r="E130" s="174"/>
      <c r="F130" s="173"/>
    </row>
    <row r="131" spans="2:6" s="171" customFormat="1">
      <c r="B131" s="175"/>
      <c r="C131" s="175"/>
      <c r="D131" s="174"/>
      <c r="E131" s="174"/>
      <c r="F131" s="173"/>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P43"/>
  <sheetViews>
    <sheetView zoomScale="80" zoomScaleNormal="80" workbookViewId="0">
      <selection activeCell="W24" sqref="W24:X24"/>
    </sheetView>
  </sheetViews>
  <sheetFormatPr defaultColWidth="9.140625" defaultRowHeight="15.75" customHeight="1"/>
  <cols>
    <col min="1" max="1" width="5.85546875" style="130" customWidth="1"/>
    <col min="2" max="2" width="4.42578125" style="161" customWidth="1"/>
    <col min="3" max="3" width="32" style="161" customWidth="1"/>
    <col min="4" max="4" width="0.85546875" style="161" customWidth="1"/>
    <col min="5" max="5" width="11.85546875" style="162" customWidth="1"/>
    <col min="6" max="6" width="0.7109375" style="162" customWidth="1"/>
    <col min="7" max="7" width="11.85546875" style="162" customWidth="1"/>
    <col min="8" max="8" width="0.7109375" style="162" customWidth="1"/>
    <col min="9" max="9" width="11.85546875" style="162" customWidth="1"/>
    <col min="10" max="10" width="0.7109375" style="162" customWidth="1"/>
    <col min="11" max="11" width="11.85546875" style="162" customWidth="1"/>
    <col min="12" max="12" width="0.7109375" style="162" customWidth="1"/>
    <col min="13" max="13" width="11.85546875" style="162" customWidth="1"/>
    <col min="14" max="14" width="0.7109375" style="162" customWidth="1"/>
    <col min="15" max="15" width="11.85546875" style="162" customWidth="1"/>
    <col min="16" max="16" width="0.85546875" style="162" customWidth="1"/>
    <col min="17" max="16384" width="9.140625" style="134"/>
  </cols>
  <sheetData>
    <row r="1" spans="1:16" ht="15.75" customHeight="1">
      <c r="B1" s="131"/>
      <c r="C1" s="131"/>
      <c r="D1" s="131"/>
      <c r="E1" s="132"/>
      <c r="F1" s="132"/>
      <c r="G1" s="132"/>
      <c r="H1" s="132"/>
      <c r="I1" s="132"/>
      <c r="J1" s="133"/>
      <c r="K1" s="133"/>
      <c r="L1" s="133"/>
      <c r="M1" s="133"/>
      <c r="N1" s="133"/>
      <c r="O1" s="133"/>
      <c r="P1" s="133"/>
    </row>
    <row r="2" spans="1:16" ht="15.75" customHeight="1">
      <c r="B2" s="273" t="s">
        <v>120</v>
      </c>
      <c r="C2" s="275" t="s">
        <v>121</v>
      </c>
      <c r="D2" s="135"/>
      <c r="E2" s="277">
        <v>31</v>
      </c>
      <c r="F2" s="277"/>
      <c r="G2" s="277"/>
      <c r="H2" s="277"/>
      <c r="I2" s="277"/>
      <c r="J2" s="136"/>
      <c r="K2" s="278" t="s">
        <v>118</v>
      </c>
      <c r="L2" s="278"/>
      <c r="M2" s="278"/>
      <c r="N2" s="278"/>
      <c r="O2" s="278"/>
      <c r="P2" s="137"/>
    </row>
    <row r="3" spans="1:16" ht="15.75" customHeight="1">
      <c r="B3" s="274"/>
      <c r="C3" s="276"/>
      <c r="D3" s="138"/>
      <c r="E3" s="139" t="s">
        <v>122</v>
      </c>
      <c r="F3" s="139"/>
      <c r="G3" s="139" t="s">
        <v>123</v>
      </c>
      <c r="H3" s="139"/>
      <c r="I3" s="139" t="s">
        <v>124</v>
      </c>
      <c r="J3" s="139"/>
      <c r="K3" s="139" t="s">
        <v>122</v>
      </c>
      <c r="L3" s="139"/>
      <c r="M3" s="139" t="s">
        <v>123</v>
      </c>
      <c r="N3" s="139"/>
      <c r="O3" s="139" t="s">
        <v>124</v>
      </c>
      <c r="P3" s="140"/>
    </row>
    <row r="4" spans="1:16" ht="3.75" customHeight="1">
      <c r="B4" s="141"/>
      <c r="C4" s="138"/>
      <c r="D4" s="138"/>
      <c r="E4" s="132"/>
      <c r="F4" s="132"/>
      <c r="G4" s="132"/>
      <c r="H4" s="132"/>
      <c r="I4" s="132"/>
      <c r="J4" s="132"/>
      <c r="K4" s="132"/>
      <c r="L4" s="132"/>
      <c r="M4" s="132"/>
      <c r="N4" s="132"/>
      <c r="O4" s="132"/>
      <c r="P4" s="142"/>
    </row>
    <row r="5" spans="1:16" ht="3.75" customHeight="1">
      <c r="B5" s="141"/>
      <c r="C5" s="138"/>
      <c r="D5" s="138"/>
      <c r="E5" s="132"/>
      <c r="F5" s="132"/>
      <c r="G5" s="132"/>
      <c r="H5" s="132"/>
      <c r="I5" s="132"/>
      <c r="J5" s="132"/>
      <c r="K5" s="132"/>
      <c r="L5" s="132"/>
      <c r="M5" s="132"/>
      <c r="N5" s="132"/>
      <c r="O5" s="132"/>
      <c r="P5" s="142"/>
    </row>
    <row r="6" spans="1:16" ht="15.75" customHeight="1">
      <c r="A6" s="130" t="s">
        <v>120</v>
      </c>
      <c r="B6" s="143">
        <v>1</v>
      </c>
      <c r="C6" s="144" t="s">
        <v>125</v>
      </c>
      <c r="D6" s="138"/>
      <c r="E6" s="145">
        <f>KPI!I79</f>
        <v>98.856696428571439</v>
      </c>
      <c r="F6" s="146"/>
      <c r="G6" s="145">
        <v>88.9</v>
      </c>
      <c r="H6" s="132"/>
      <c r="I6" s="147">
        <f>E6/G6</f>
        <v>1.1119988349670578</v>
      </c>
      <c r="J6" s="132"/>
      <c r="K6" s="145"/>
      <c r="L6" s="146"/>
      <c r="M6" s="145">
        <f>G6</f>
        <v>88.9</v>
      </c>
      <c r="N6" s="132"/>
      <c r="O6" s="148">
        <f>K6/M6</f>
        <v>0</v>
      </c>
      <c r="P6" s="142"/>
    </row>
    <row r="7" spans="1:16" ht="3.75" customHeight="1">
      <c r="B7" s="149"/>
      <c r="C7" s="144"/>
      <c r="D7" s="138"/>
      <c r="E7" s="145"/>
      <c r="F7" s="146"/>
      <c r="G7" s="145"/>
      <c r="H7" s="132"/>
      <c r="I7" s="139"/>
      <c r="J7" s="132"/>
      <c r="K7" s="145"/>
      <c r="L7" s="146"/>
      <c r="M7" s="145"/>
      <c r="N7" s="132"/>
      <c r="O7" s="139"/>
      <c r="P7" s="142"/>
    </row>
    <row r="8" spans="1:16" ht="3.75" customHeight="1">
      <c r="B8" s="149"/>
      <c r="C8" s="144"/>
      <c r="D8" s="138"/>
      <c r="E8" s="145"/>
      <c r="F8" s="146"/>
      <c r="G8" s="145"/>
      <c r="H8" s="132"/>
      <c r="I8" s="139"/>
      <c r="J8" s="132"/>
      <c r="K8" s="145"/>
      <c r="L8" s="146"/>
      <c r="M8" s="145"/>
      <c r="N8" s="132"/>
      <c r="O8" s="139"/>
      <c r="P8" s="142"/>
    </row>
    <row r="9" spans="1:16" ht="15.75" customHeight="1">
      <c r="A9" s="130" t="s">
        <v>120</v>
      </c>
      <c r="B9" s="143">
        <v>2</v>
      </c>
      <c r="C9" s="150" t="s">
        <v>126</v>
      </c>
      <c r="D9" s="138"/>
      <c r="E9" s="145">
        <f>KPI!J79</f>
        <v>1.92</v>
      </c>
      <c r="F9" s="146"/>
      <c r="G9" s="145">
        <v>10</v>
      </c>
      <c r="H9" s="132"/>
      <c r="I9" s="148">
        <f>IFERROR(G9/E9,1)</f>
        <v>5.2083333333333339</v>
      </c>
      <c r="J9" s="132"/>
      <c r="K9" s="145"/>
      <c r="L9" s="146"/>
      <c r="M9" s="145">
        <f>G9</f>
        <v>10</v>
      </c>
      <c r="N9" s="132"/>
      <c r="O9" s="148" t="e">
        <f>M9/K9</f>
        <v>#DIV/0!</v>
      </c>
      <c r="P9" s="142"/>
    </row>
    <row r="10" spans="1:16" ht="3.75" customHeight="1">
      <c r="B10" s="149"/>
      <c r="C10" s="150"/>
      <c r="D10" s="138"/>
      <c r="E10" s="145"/>
      <c r="F10" s="146"/>
      <c r="G10" s="145"/>
      <c r="H10" s="132"/>
      <c r="I10" s="139"/>
      <c r="J10" s="132"/>
      <c r="K10" s="145"/>
      <c r="L10" s="146"/>
      <c r="M10" s="145"/>
      <c r="N10" s="132"/>
      <c r="O10" s="139"/>
      <c r="P10" s="142"/>
    </row>
    <row r="11" spans="1:16" ht="3.75" customHeight="1">
      <c r="B11" s="149"/>
      <c r="C11" s="150"/>
      <c r="D11" s="138"/>
      <c r="E11" s="145"/>
      <c r="F11" s="146"/>
      <c r="G11" s="145"/>
      <c r="H11" s="132"/>
      <c r="I11" s="139"/>
      <c r="J11" s="132"/>
      <c r="K11" s="145"/>
      <c r="L11" s="146"/>
      <c r="M11" s="145"/>
      <c r="N11" s="132"/>
      <c r="O11" s="139"/>
      <c r="P11" s="142"/>
    </row>
    <row r="12" spans="1:16" ht="15.75" customHeight="1">
      <c r="A12" s="130" t="s">
        <v>120</v>
      </c>
      <c r="B12" s="143">
        <v>3</v>
      </c>
      <c r="C12" s="150" t="s">
        <v>127</v>
      </c>
      <c r="D12" s="138"/>
      <c r="E12" s="145">
        <f>KPI!K79</f>
        <v>130.32499999999999</v>
      </c>
      <c r="F12" s="146"/>
      <c r="G12" s="145">
        <v>80</v>
      </c>
      <c r="H12" s="132"/>
      <c r="I12" s="148">
        <f>E12/G12</f>
        <v>1.6290624999999999</v>
      </c>
      <c r="J12" s="132"/>
      <c r="K12" s="145"/>
      <c r="L12" s="146"/>
      <c r="M12" s="145">
        <f>G12</f>
        <v>80</v>
      </c>
      <c r="N12" s="132"/>
      <c r="O12" s="148">
        <f>K12/M12</f>
        <v>0</v>
      </c>
      <c r="P12" s="142"/>
    </row>
    <row r="13" spans="1:16" ht="3.75" customHeight="1">
      <c r="B13" s="149"/>
      <c r="C13" s="150"/>
      <c r="D13" s="138"/>
      <c r="E13" s="145"/>
      <c r="F13" s="146"/>
      <c r="G13" s="145"/>
      <c r="H13" s="132"/>
      <c r="I13" s="139"/>
      <c r="J13" s="132"/>
      <c r="K13" s="145"/>
      <c r="L13" s="146"/>
      <c r="M13" s="145"/>
      <c r="N13" s="132"/>
      <c r="O13" s="139"/>
      <c r="P13" s="142"/>
    </row>
    <row r="14" spans="1:16" ht="3.75" customHeight="1">
      <c r="B14" s="149"/>
      <c r="C14" s="144"/>
      <c r="D14" s="138"/>
      <c r="E14" s="145"/>
      <c r="F14" s="146"/>
      <c r="G14" s="145"/>
      <c r="H14" s="132"/>
      <c r="I14" s="139"/>
      <c r="J14" s="132"/>
      <c r="K14" s="145"/>
      <c r="L14" s="146"/>
      <c r="M14" s="145"/>
      <c r="N14" s="132"/>
      <c r="O14" s="139"/>
      <c r="P14" s="142"/>
    </row>
    <row r="15" spans="1:16" ht="15.75" customHeight="1">
      <c r="A15" s="130" t="s">
        <v>120</v>
      </c>
      <c r="B15" s="143">
        <v>4</v>
      </c>
      <c r="C15" s="144" t="s">
        <v>128</v>
      </c>
      <c r="D15" s="138"/>
      <c r="E15" s="145">
        <f>KPI!I80</f>
        <v>92.553401360544214</v>
      </c>
      <c r="F15" s="146"/>
      <c r="G15" s="145">
        <v>88.6</v>
      </c>
      <c r="H15" s="132"/>
      <c r="I15" s="148">
        <f>E15/G15</f>
        <v>1.0446207828503862</v>
      </c>
      <c r="J15" s="132"/>
      <c r="K15" s="151"/>
      <c r="L15" s="146"/>
      <c r="M15" s="145">
        <f>G15</f>
        <v>88.6</v>
      </c>
      <c r="N15" s="132"/>
      <c r="O15" s="148">
        <f>K15/M15</f>
        <v>0</v>
      </c>
      <c r="P15" s="142"/>
    </row>
    <row r="16" spans="1:16" ht="3.75" customHeight="1">
      <c r="B16" s="149"/>
      <c r="C16" s="144"/>
      <c r="D16" s="138"/>
      <c r="E16" s="145"/>
      <c r="F16" s="146"/>
      <c r="G16" s="145"/>
      <c r="H16" s="132"/>
      <c r="I16" s="139"/>
      <c r="J16" s="132"/>
      <c r="K16" s="145"/>
      <c r="L16" s="146"/>
      <c r="M16" s="145"/>
      <c r="N16" s="132"/>
      <c r="O16" s="139"/>
      <c r="P16" s="142"/>
    </row>
    <row r="17" spans="1:16" ht="3.75" customHeight="1">
      <c r="B17" s="149"/>
      <c r="C17" s="144"/>
      <c r="D17" s="138"/>
      <c r="E17" s="145"/>
      <c r="F17" s="146"/>
      <c r="G17" s="145"/>
      <c r="H17" s="132"/>
      <c r="I17" s="139"/>
      <c r="J17" s="132"/>
      <c r="K17" s="145"/>
      <c r="L17" s="146"/>
      <c r="M17" s="145"/>
      <c r="N17" s="132"/>
      <c r="O17" s="139"/>
      <c r="P17" s="142"/>
    </row>
    <row r="18" spans="1:16" ht="15.75" customHeight="1">
      <c r="A18" s="130" t="s">
        <v>120</v>
      </c>
      <c r="B18" s="143">
        <v>5</v>
      </c>
      <c r="C18" s="150" t="s">
        <v>126</v>
      </c>
      <c r="D18" s="138"/>
      <c r="E18" s="145">
        <f>KPI!J80</f>
        <v>10.131428571428572</v>
      </c>
      <c r="F18" s="146"/>
      <c r="G18" s="145">
        <v>10</v>
      </c>
      <c r="H18" s="132"/>
      <c r="I18" s="148">
        <f>G18/E18</f>
        <v>0.98702763677382965</v>
      </c>
      <c r="J18" s="132"/>
      <c r="K18" s="145"/>
      <c r="L18" s="146"/>
      <c r="M18" s="145">
        <f>G18</f>
        <v>10</v>
      </c>
      <c r="N18" s="132"/>
      <c r="O18" s="148" t="e">
        <f>M18/K18</f>
        <v>#DIV/0!</v>
      </c>
      <c r="P18" s="142"/>
    </row>
    <row r="19" spans="1:16" ht="3.75" customHeight="1">
      <c r="B19" s="149"/>
      <c r="C19" s="150"/>
      <c r="D19" s="138"/>
      <c r="E19" s="145"/>
      <c r="F19" s="146"/>
      <c r="G19" s="145"/>
      <c r="H19" s="132"/>
      <c r="I19" s="139"/>
      <c r="J19" s="132"/>
      <c r="K19" s="145"/>
      <c r="L19" s="146"/>
      <c r="M19" s="145"/>
      <c r="N19" s="132"/>
      <c r="O19" s="139"/>
      <c r="P19" s="142"/>
    </row>
    <row r="20" spans="1:16" ht="3.75" customHeight="1">
      <c r="B20" s="149"/>
      <c r="C20" s="150"/>
      <c r="D20" s="138"/>
      <c r="E20" s="145"/>
      <c r="F20" s="146"/>
      <c r="G20" s="145"/>
      <c r="H20" s="132"/>
      <c r="I20" s="139"/>
      <c r="J20" s="132"/>
      <c r="K20" s="145"/>
      <c r="L20" s="146"/>
      <c r="M20" s="145"/>
      <c r="N20" s="132"/>
      <c r="O20" s="139"/>
      <c r="P20" s="142"/>
    </row>
    <row r="21" spans="1:16" ht="15.75" customHeight="1">
      <c r="A21" s="130" t="s">
        <v>120</v>
      </c>
      <c r="B21" s="143">
        <v>6</v>
      </c>
      <c r="C21" s="150" t="s">
        <v>127</v>
      </c>
      <c r="D21" s="138"/>
      <c r="E21" s="145">
        <f>KPI!K80</f>
        <v>99.399999999999977</v>
      </c>
      <c r="F21" s="146"/>
      <c r="G21" s="145">
        <v>70</v>
      </c>
      <c r="H21" s="132"/>
      <c r="I21" s="148">
        <f>E21/G21</f>
        <v>1.4199999999999997</v>
      </c>
      <c r="J21" s="132"/>
      <c r="K21" s="151"/>
      <c r="L21" s="146"/>
      <c r="M21" s="145">
        <f>G21</f>
        <v>70</v>
      </c>
      <c r="N21" s="132"/>
      <c r="O21" s="148">
        <f>K21/M21</f>
        <v>0</v>
      </c>
      <c r="P21" s="142"/>
    </row>
    <row r="22" spans="1:16" ht="3.75" customHeight="1">
      <c r="B22" s="149"/>
      <c r="C22" s="150"/>
      <c r="D22" s="138"/>
      <c r="E22" s="145"/>
      <c r="F22" s="146"/>
      <c r="G22" s="145"/>
      <c r="H22" s="132"/>
      <c r="I22" s="139"/>
      <c r="J22" s="132"/>
      <c r="K22" s="145"/>
      <c r="L22" s="146"/>
      <c r="M22" s="145"/>
      <c r="N22" s="132"/>
      <c r="O22" s="139"/>
      <c r="P22" s="142"/>
    </row>
    <row r="23" spans="1:16" ht="3.75" customHeight="1">
      <c r="B23" s="149"/>
      <c r="C23" s="134"/>
      <c r="D23" s="138"/>
      <c r="E23" s="145"/>
      <c r="F23" s="146"/>
      <c r="G23" s="145"/>
      <c r="H23" s="132"/>
      <c r="I23" s="139"/>
      <c r="J23" s="132"/>
      <c r="K23" s="145"/>
      <c r="L23" s="146"/>
      <c r="M23" s="145"/>
      <c r="N23" s="132"/>
      <c r="O23" s="139"/>
      <c r="P23" s="142"/>
    </row>
    <row r="24" spans="1:16" ht="15.75" customHeight="1">
      <c r="A24" s="130" t="s">
        <v>120</v>
      </c>
      <c r="B24" s="143">
        <v>7</v>
      </c>
      <c r="C24" s="144" t="s">
        <v>129</v>
      </c>
      <c r="D24" s="138"/>
      <c r="E24" s="145">
        <f>KPI!I81</f>
        <v>98.683849206349208</v>
      </c>
      <c r="F24" s="146"/>
      <c r="G24" s="145">
        <v>87.9</v>
      </c>
      <c r="H24" s="132"/>
      <c r="I24" s="148">
        <f>E24/G24</f>
        <v>1.1226831536558499</v>
      </c>
      <c r="J24" s="132"/>
      <c r="K24" s="145"/>
      <c r="L24" s="146"/>
      <c r="M24" s="145">
        <f>G24</f>
        <v>87.9</v>
      </c>
      <c r="N24" s="132"/>
      <c r="O24" s="148">
        <f>K24/M24</f>
        <v>0</v>
      </c>
      <c r="P24" s="142"/>
    </row>
    <row r="25" spans="1:16" ht="3.75" customHeight="1">
      <c r="B25" s="149"/>
      <c r="C25" s="144"/>
      <c r="D25" s="138"/>
      <c r="E25" s="145"/>
      <c r="F25" s="146"/>
      <c r="G25" s="145"/>
      <c r="H25" s="132"/>
      <c r="I25" s="139"/>
      <c r="J25" s="132"/>
      <c r="K25" s="145"/>
      <c r="L25" s="146"/>
      <c r="M25" s="145"/>
      <c r="N25" s="132"/>
      <c r="O25" s="139"/>
      <c r="P25" s="142"/>
    </row>
    <row r="26" spans="1:16" ht="3.75" customHeight="1">
      <c r="B26" s="149"/>
      <c r="C26" s="144"/>
      <c r="D26" s="138"/>
      <c r="E26" s="145"/>
      <c r="F26" s="146"/>
      <c r="G26" s="145"/>
      <c r="H26" s="132"/>
      <c r="I26" s="139"/>
      <c r="J26" s="132"/>
      <c r="K26" s="145"/>
      <c r="L26" s="146"/>
      <c r="M26" s="145"/>
      <c r="N26" s="132"/>
      <c r="O26" s="139"/>
      <c r="P26" s="142"/>
    </row>
    <row r="27" spans="1:16" ht="15.75" customHeight="1">
      <c r="A27" s="130" t="s">
        <v>120</v>
      </c>
      <c r="B27" s="143">
        <v>8</v>
      </c>
      <c r="C27" s="150" t="s">
        <v>126</v>
      </c>
      <c r="D27" s="138"/>
      <c r="E27" s="145">
        <f>KPI!J81</f>
        <v>1.7135714285714285</v>
      </c>
      <c r="F27" s="146"/>
      <c r="G27" s="145">
        <v>10</v>
      </c>
      <c r="H27" s="132"/>
      <c r="I27" s="148">
        <f>G27/E27</f>
        <v>5.8357649020425182</v>
      </c>
      <c r="J27" s="132"/>
      <c r="K27" s="145"/>
      <c r="L27" s="146"/>
      <c r="M27" s="145">
        <f>G27</f>
        <v>10</v>
      </c>
      <c r="N27" s="132"/>
      <c r="O27" s="148" t="e">
        <f>M27/K27</f>
        <v>#DIV/0!</v>
      </c>
      <c r="P27" s="142"/>
    </row>
    <row r="28" spans="1:16" ht="3.75" customHeight="1">
      <c r="B28" s="149"/>
      <c r="C28" s="150"/>
      <c r="D28" s="138"/>
      <c r="E28" s="145"/>
      <c r="F28" s="146"/>
      <c r="G28" s="145"/>
      <c r="H28" s="132"/>
      <c r="I28" s="139"/>
      <c r="J28" s="132"/>
      <c r="K28" s="145"/>
      <c r="L28" s="146"/>
      <c r="M28" s="145"/>
      <c r="N28" s="132"/>
      <c r="O28" s="139"/>
      <c r="P28" s="142"/>
    </row>
    <row r="29" spans="1:16" ht="3.75" customHeight="1">
      <c r="B29" s="149"/>
      <c r="C29" s="150"/>
      <c r="D29" s="138"/>
      <c r="E29" s="145"/>
      <c r="F29" s="146"/>
      <c r="G29" s="145"/>
      <c r="H29" s="132"/>
      <c r="I29" s="139"/>
      <c r="J29" s="132"/>
      <c r="K29" s="145"/>
      <c r="L29" s="146"/>
      <c r="M29" s="145"/>
      <c r="N29" s="132"/>
      <c r="O29" s="139"/>
      <c r="P29" s="142"/>
    </row>
    <row r="30" spans="1:16" ht="15.75" customHeight="1">
      <c r="A30" s="130" t="s">
        <v>120</v>
      </c>
      <c r="B30" s="143">
        <v>9</v>
      </c>
      <c r="C30" s="150" t="s">
        <v>127</v>
      </c>
      <c r="D30" s="138"/>
      <c r="E30" s="145">
        <f>KPI!K81</f>
        <v>99.678571428571431</v>
      </c>
      <c r="F30" s="146"/>
      <c r="G30" s="145">
        <v>70</v>
      </c>
      <c r="H30" s="132"/>
      <c r="I30" s="148">
        <f>E30/G30</f>
        <v>1.4239795918367346</v>
      </c>
      <c r="J30" s="132"/>
      <c r="K30" s="145"/>
      <c r="L30" s="146"/>
      <c r="M30" s="145">
        <f>G30</f>
        <v>70</v>
      </c>
      <c r="N30" s="132"/>
      <c r="O30" s="148">
        <f>K30/M30</f>
        <v>0</v>
      </c>
      <c r="P30" s="142"/>
    </row>
    <row r="31" spans="1:16" ht="3.75" customHeight="1">
      <c r="B31" s="149"/>
      <c r="C31" s="150"/>
      <c r="D31" s="138"/>
      <c r="E31" s="145"/>
      <c r="F31" s="146"/>
      <c r="G31" s="145"/>
      <c r="H31" s="132"/>
      <c r="I31" s="139"/>
      <c r="J31" s="132"/>
      <c r="K31" s="145"/>
      <c r="L31" s="146"/>
      <c r="M31" s="145"/>
      <c r="N31" s="132"/>
      <c r="O31" s="139"/>
      <c r="P31" s="142"/>
    </row>
    <row r="32" spans="1:16" ht="3.75" customHeight="1">
      <c r="B32" s="149"/>
      <c r="C32" s="134"/>
      <c r="D32" s="138"/>
      <c r="E32" s="145"/>
      <c r="F32" s="146"/>
      <c r="G32" s="145"/>
      <c r="H32" s="132"/>
      <c r="I32" s="139"/>
      <c r="J32" s="132"/>
      <c r="K32" s="145"/>
      <c r="L32" s="146"/>
      <c r="M32" s="145"/>
      <c r="N32" s="132"/>
      <c r="O32" s="139"/>
      <c r="P32" s="142"/>
    </row>
    <row r="33" spans="1:16" ht="15.75" customHeight="1">
      <c r="A33" s="130" t="s">
        <v>120</v>
      </c>
      <c r="B33" s="149">
        <v>10</v>
      </c>
      <c r="C33" s="144" t="s">
        <v>130</v>
      </c>
      <c r="D33" s="138"/>
      <c r="E33" s="145">
        <f>KPI!I83</f>
        <v>99.282341269841268</v>
      </c>
      <c r="F33" s="146"/>
      <c r="G33" s="145">
        <v>89.1</v>
      </c>
      <c r="H33" s="132"/>
      <c r="I33" s="148">
        <f>E33/G33</f>
        <v>1.1142799244651096</v>
      </c>
      <c r="J33" s="132"/>
      <c r="K33" s="145"/>
      <c r="L33" s="146"/>
      <c r="M33" s="145">
        <f>G33</f>
        <v>89.1</v>
      </c>
      <c r="N33" s="132"/>
      <c r="O33" s="148">
        <f>K33/M33</f>
        <v>0</v>
      </c>
      <c r="P33" s="142"/>
    </row>
    <row r="34" spans="1:16" ht="3.75" customHeight="1">
      <c r="B34" s="149"/>
      <c r="C34" s="144"/>
      <c r="D34" s="138"/>
      <c r="E34" s="145"/>
      <c r="F34" s="146"/>
      <c r="G34" s="145"/>
      <c r="H34" s="132"/>
      <c r="I34" s="139"/>
      <c r="J34" s="132"/>
      <c r="K34" s="145"/>
      <c r="L34" s="146"/>
      <c r="M34" s="145"/>
      <c r="N34" s="132"/>
      <c r="O34" s="139"/>
      <c r="P34" s="142"/>
    </row>
    <row r="35" spans="1:16" ht="3.75" customHeight="1">
      <c r="B35" s="149"/>
      <c r="C35" s="144"/>
      <c r="D35" s="138"/>
      <c r="E35" s="145"/>
      <c r="F35" s="146"/>
      <c r="G35" s="145"/>
      <c r="H35" s="132"/>
      <c r="I35" s="139"/>
      <c r="J35" s="132"/>
      <c r="K35" s="145"/>
      <c r="L35" s="146"/>
      <c r="M35" s="145"/>
      <c r="N35" s="132"/>
      <c r="O35" s="139"/>
      <c r="P35" s="142"/>
    </row>
    <row r="36" spans="1:16" ht="15.75" customHeight="1">
      <c r="A36" s="130" t="s">
        <v>120</v>
      </c>
      <c r="B36" s="149">
        <v>11</v>
      </c>
      <c r="C36" s="150" t="s">
        <v>126</v>
      </c>
      <c r="D36" s="138"/>
      <c r="E36" s="145">
        <f>KPI!J83</f>
        <v>1.2066666666666668</v>
      </c>
      <c r="F36" s="146"/>
      <c r="G36" s="145">
        <v>10</v>
      </c>
      <c r="H36" s="132"/>
      <c r="I36" s="148">
        <f>IFERROR(G36/E36,1)</f>
        <v>8.2872928176795568</v>
      </c>
      <c r="J36" s="132"/>
      <c r="K36" s="145"/>
      <c r="L36" s="146"/>
      <c r="M36" s="145">
        <f>G36</f>
        <v>10</v>
      </c>
      <c r="N36" s="132"/>
      <c r="O36" s="148" t="e">
        <f>M36/K36</f>
        <v>#DIV/0!</v>
      </c>
      <c r="P36" s="142"/>
    </row>
    <row r="37" spans="1:16" ht="3.75" customHeight="1">
      <c r="B37" s="149"/>
      <c r="C37" s="150"/>
      <c r="D37" s="138"/>
      <c r="E37" s="145"/>
      <c r="F37" s="146"/>
      <c r="G37" s="145"/>
      <c r="H37" s="132"/>
      <c r="I37" s="139"/>
      <c r="J37" s="132"/>
      <c r="K37" s="145"/>
      <c r="L37" s="146"/>
      <c r="M37" s="145"/>
      <c r="N37" s="132"/>
      <c r="O37" s="139"/>
      <c r="P37" s="142"/>
    </row>
    <row r="38" spans="1:16" ht="3.75" customHeight="1">
      <c r="B38" s="149"/>
      <c r="C38" s="150"/>
      <c r="D38" s="138"/>
      <c r="E38" s="145"/>
      <c r="F38" s="146"/>
      <c r="G38" s="145"/>
      <c r="H38" s="132"/>
      <c r="I38" s="139"/>
      <c r="J38" s="132"/>
      <c r="K38" s="145"/>
      <c r="L38" s="146"/>
      <c r="M38" s="145"/>
      <c r="N38" s="132"/>
      <c r="O38" s="139"/>
      <c r="P38" s="142"/>
    </row>
    <row r="39" spans="1:16" ht="15.75" customHeight="1">
      <c r="A39" s="130" t="s">
        <v>120</v>
      </c>
      <c r="B39" s="149">
        <v>12</v>
      </c>
      <c r="C39" s="150" t="s">
        <v>127</v>
      </c>
      <c r="D39" s="138"/>
      <c r="E39" s="145">
        <f>KPI!K83</f>
        <v>85.333333333333329</v>
      </c>
      <c r="F39" s="146"/>
      <c r="G39" s="145">
        <v>60</v>
      </c>
      <c r="H39" s="132"/>
      <c r="I39" s="148">
        <f>E39/G39</f>
        <v>1.4222222222222221</v>
      </c>
      <c r="J39" s="132"/>
      <c r="K39" s="145"/>
      <c r="L39" s="146"/>
      <c r="M39" s="145">
        <f>G39</f>
        <v>60</v>
      </c>
      <c r="N39" s="132"/>
      <c r="O39" s="148">
        <f>K39/M39</f>
        <v>0</v>
      </c>
      <c r="P39" s="142"/>
    </row>
    <row r="40" spans="1:16" ht="3.75" customHeight="1">
      <c r="B40" s="149"/>
      <c r="C40" s="150"/>
      <c r="D40" s="138"/>
      <c r="E40" s="145"/>
      <c r="F40" s="146"/>
      <c r="G40" s="145"/>
      <c r="H40" s="132"/>
      <c r="I40" s="139"/>
      <c r="J40" s="132"/>
      <c r="K40" s="145"/>
      <c r="L40" s="146"/>
      <c r="M40" s="145"/>
      <c r="N40" s="132"/>
      <c r="O40" s="139"/>
      <c r="P40" s="142"/>
    </row>
    <row r="41" spans="1:16" ht="3.75" customHeight="1">
      <c r="B41" s="149"/>
      <c r="C41" s="134"/>
      <c r="D41" s="138"/>
      <c r="E41" s="145"/>
      <c r="F41" s="146"/>
      <c r="G41" s="145"/>
      <c r="H41" s="132"/>
      <c r="I41" s="139"/>
      <c r="J41" s="132"/>
      <c r="K41" s="145"/>
      <c r="L41" s="146"/>
      <c r="M41" s="145"/>
      <c r="N41" s="132"/>
      <c r="O41" s="139"/>
      <c r="P41" s="142"/>
    </row>
    <row r="42" spans="1:16" ht="15.75" customHeight="1">
      <c r="A42" s="130" t="s">
        <v>120</v>
      </c>
      <c r="B42" s="143">
        <v>16</v>
      </c>
      <c r="C42" s="144" t="s">
        <v>131</v>
      </c>
      <c r="D42" s="138"/>
      <c r="E42" s="152">
        <f>'SA (ZPM025R)'!E3</f>
        <v>63.636363636363633</v>
      </c>
      <c r="F42" s="146"/>
      <c r="G42" s="145">
        <v>80</v>
      </c>
      <c r="H42" s="138"/>
      <c r="I42" s="148">
        <f>E42/G42</f>
        <v>0.79545454545454541</v>
      </c>
      <c r="J42" s="132"/>
      <c r="K42" s="153"/>
      <c r="L42" s="146"/>
      <c r="M42" s="145">
        <f>G42</f>
        <v>80</v>
      </c>
      <c r="N42" s="132"/>
      <c r="O42" s="148">
        <f>K42/M42</f>
        <v>0</v>
      </c>
      <c r="P42" s="142"/>
    </row>
    <row r="43" spans="1:16" ht="3.75" customHeight="1">
      <c r="A43" s="131"/>
      <c r="B43" s="154"/>
      <c r="C43" s="155"/>
      <c r="D43" s="156"/>
      <c r="E43" s="157"/>
      <c r="F43" s="157"/>
      <c r="G43" s="157"/>
      <c r="H43" s="156"/>
      <c r="I43" s="158"/>
      <c r="J43" s="159"/>
      <c r="K43" s="157"/>
      <c r="L43" s="157"/>
      <c r="M43" s="157"/>
      <c r="N43" s="159"/>
      <c r="O43" s="158"/>
      <c r="P43" s="160"/>
    </row>
  </sheetData>
  <mergeCells count="4">
    <mergeCell ref="B2:B3"/>
    <mergeCell ref="C2:C3"/>
    <mergeCell ref="E2:I2"/>
    <mergeCell ref="K2:O2"/>
  </mergeCells>
  <conditionalFormatting sqref="I15 I9 I18 I21 I27 I42 I24 I30 I12">
    <cfRule type="expression" priority="22" stopIfTrue="1">
      <formula>IF(I9="",1,0)</formula>
    </cfRule>
    <cfRule type="expression" dxfId="346" priority="23">
      <formula>IF(I9&gt;=1,1,0)</formula>
    </cfRule>
    <cfRule type="expression" dxfId="345" priority="24">
      <formula>IF(I9&lt;1,1,0)</formula>
    </cfRule>
  </conditionalFormatting>
  <conditionalFormatting sqref="O15 O6 O9 O18 O21 O27 O42 O30 O24">
    <cfRule type="expression" priority="19" stopIfTrue="1">
      <formula>IF(O6="",1,0)</formula>
    </cfRule>
    <cfRule type="expression" dxfId="344" priority="20">
      <formula>IF(O6&gt;=1,1,0)</formula>
    </cfRule>
    <cfRule type="expression" dxfId="343" priority="21">
      <formula>IF(O6&lt;1,1,0)</formula>
    </cfRule>
  </conditionalFormatting>
  <conditionalFormatting sqref="O12">
    <cfRule type="expression" priority="16" stopIfTrue="1">
      <formula>IF(O12="",1,0)</formula>
    </cfRule>
    <cfRule type="expression" dxfId="342" priority="17">
      <formula>IF(O12&gt;=1,1,0)</formula>
    </cfRule>
    <cfRule type="expression" dxfId="341" priority="18">
      <formula>IF(O12&lt;1,1,0)</formula>
    </cfRule>
  </conditionalFormatting>
  <conditionalFormatting sqref="I36 I33 I39">
    <cfRule type="expression" priority="13" stopIfTrue="1">
      <formula>IF(I33="",1,0)</formula>
    </cfRule>
    <cfRule type="expression" dxfId="340" priority="14">
      <formula>IF(I33&gt;=1,1,0)</formula>
    </cfRule>
    <cfRule type="expression" dxfId="339" priority="15">
      <formula>IF(I33&lt;1,1,0)</formula>
    </cfRule>
  </conditionalFormatting>
  <conditionalFormatting sqref="O36 O39 O33">
    <cfRule type="expression" priority="10" stopIfTrue="1">
      <formula>IF(O33="",1,0)</formula>
    </cfRule>
    <cfRule type="expression" dxfId="338" priority="11">
      <formula>IF(O33&gt;=1,1,0)</formula>
    </cfRule>
    <cfRule type="expression" dxfId="337" priority="12">
      <formula>IF(O33&lt;1,1,0)</formula>
    </cfRule>
  </conditionalFormatting>
  <conditionalFormatting sqref="I6">
    <cfRule type="expression" priority="1" stopIfTrue="1">
      <formula>IF(I6="",1,0)</formula>
    </cfRule>
    <cfRule type="expression" dxfId="336" priority="2">
      <formula>IF(I6&gt;=1,1,0)</formula>
    </cfRule>
    <cfRule type="expression" dxfId="335" priority="3">
      <formula>IF(I6&lt;1,1,0)</formula>
    </cfRule>
  </conditionalFormatting>
  <dataValidations count="1">
    <dataValidation type="list" allowBlank="1" showInputMessage="1" showErrorMessage="1" sqref="A6 A39 A9 A12 A15 A18 A21 A24 A27 A30 A36 A33 A42">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1"/>
  <sheetViews>
    <sheetView zoomScale="85" zoomScaleNormal="85" workbookViewId="0">
      <selection activeCell="S4" sqref="S4"/>
    </sheetView>
  </sheetViews>
  <sheetFormatPr defaultRowHeight="15"/>
  <cols>
    <col min="1" max="1" width="3.85546875" customWidth="1"/>
    <col min="2" max="2" width="13.28515625" style="129" bestFit="1" customWidth="1"/>
    <col min="3" max="6" width="11.42578125" customWidth="1"/>
    <col min="7" max="7" width="2.85546875" customWidth="1"/>
  </cols>
  <sheetData>
    <row r="2" spans="2:14" ht="30">
      <c r="B2" s="124"/>
      <c r="C2" s="164" t="s">
        <v>423</v>
      </c>
      <c r="D2" s="164" t="s">
        <v>443</v>
      </c>
      <c r="E2" s="164" t="s">
        <v>475</v>
      </c>
      <c r="F2" s="164" t="s">
        <v>580</v>
      </c>
    </row>
    <row r="3" spans="2:14" ht="30">
      <c r="B3" s="125" t="s">
        <v>28</v>
      </c>
      <c r="C3" s="127">
        <v>96.928237704918033</v>
      </c>
      <c r="D3" s="127">
        <v>97.18</v>
      </c>
      <c r="E3" s="127">
        <v>95.857169312169304</v>
      </c>
      <c r="F3" s="127">
        <v>95.61066137566138</v>
      </c>
    </row>
    <row r="4" spans="2:14" ht="30">
      <c r="B4" s="126" t="s">
        <v>29</v>
      </c>
      <c r="C4" s="128">
        <v>3.4240909090909089</v>
      </c>
      <c r="D4" s="128">
        <v>3.17</v>
      </c>
      <c r="E4" s="128">
        <v>4.2195454545454547</v>
      </c>
      <c r="F4" s="128">
        <v>5.8243181818181817</v>
      </c>
    </row>
    <row r="5" spans="2:14" ht="30">
      <c r="B5" s="125" t="s">
        <v>30</v>
      </c>
      <c r="C5" s="128">
        <v>106.41818181818184</v>
      </c>
      <c r="D5" s="128">
        <v>105.75</v>
      </c>
      <c r="E5" s="128">
        <v>101.23541666666665</v>
      </c>
      <c r="F5" s="128">
        <v>97.340909090909093</v>
      </c>
    </row>
    <row r="6" spans="2:14" ht="30">
      <c r="B6" s="125" t="s">
        <v>31</v>
      </c>
      <c r="C6" s="264">
        <v>76.057246289798229</v>
      </c>
      <c r="D6" s="264">
        <v>64.45</v>
      </c>
      <c r="E6" s="264">
        <v>75.559230901857617</v>
      </c>
      <c r="F6" s="264">
        <v>47.970370727532448</v>
      </c>
    </row>
    <row r="11" spans="2:14" ht="30">
      <c r="B11" s="124" t="s">
        <v>40</v>
      </c>
      <c r="C11" s="164" t="s">
        <v>423</v>
      </c>
      <c r="D11" s="164" t="s">
        <v>443</v>
      </c>
      <c r="E11" s="164" t="s">
        <v>475</v>
      </c>
      <c r="F11" s="164" t="s">
        <v>580</v>
      </c>
    </row>
    <row r="12" spans="2:14" ht="30">
      <c r="B12" s="125" t="s">
        <v>28</v>
      </c>
      <c r="C12" s="127">
        <v>96.79</v>
      </c>
      <c r="D12" s="267">
        <v>98.799702380952382</v>
      </c>
      <c r="E12" s="267">
        <v>94.350148809523816</v>
      </c>
      <c r="F12" s="267">
        <v>98.856696428571439</v>
      </c>
    </row>
    <row r="13" spans="2:14" ht="30">
      <c r="B13" s="126" t="s">
        <v>29</v>
      </c>
      <c r="C13" s="128">
        <v>3.84</v>
      </c>
      <c r="D13" s="268">
        <v>1.8125</v>
      </c>
      <c r="E13" s="268">
        <v>9.4924999999999997</v>
      </c>
      <c r="F13" s="268">
        <v>1.92</v>
      </c>
      <c r="J13" s="265"/>
      <c r="K13" s="93"/>
      <c r="L13" s="93"/>
      <c r="M13" s="93"/>
      <c r="N13" s="93"/>
    </row>
    <row r="14" spans="2:14" ht="30">
      <c r="B14" s="125" t="s">
        <v>30</v>
      </c>
      <c r="C14" s="128">
        <v>108.88</v>
      </c>
      <c r="D14" s="268">
        <v>131.08750000000001</v>
      </c>
      <c r="E14" s="268">
        <v>138.5</v>
      </c>
      <c r="F14" s="268">
        <v>130.32499999999999</v>
      </c>
      <c r="J14" s="265"/>
      <c r="K14" s="93"/>
      <c r="L14" s="93"/>
      <c r="M14" s="93"/>
      <c r="N14" s="93"/>
    </row>
    <row r="15" spans="2:14" ht="30">
      <c r="B15" s="125" t="s">
        <v>31</v>
      </c>
      <c r="C15" s="264">
        <v>90.72</v>
      </c>
      <c r="D15" s="269">
        <v>87.193156459211508</v>
      </c>
      <c r="E15" s="269">
        <v>100</v>
      </c>
      <c r="F15" s="269">
        <v>100</v>
      </c>
    </row>
    <row r="18" spans="2:14">
      <c r="J18" s="265"/>
      <c r="K18" s="93"/>
      <c r="L18" s="93"/>
      <c r="M18" s="93"/>
      <c r="N18" s="93"/>
    </row>
    <row r="19" spans="2:14">
      <c r="J19" s="265"/>
      <c r="K19" s="93"/>
      <c r="L19" s="93"/>
      <c r="M19" s="93"/>
      <c r="N19" s="93"/>
    </row>
    <row r="20" spans="2:14" ht="30">
      <c r="B20" s="124" t="s">
        <v>41</v>
      </c>
      <c r="C20" s="164" t="s">
        <v>423</v>
      </c>
      <c r="D20" s="164" t="s">
        <v>443</v>
      </c>
      <c r="E20" s="164" t="s">
        <v>475</v>
      </c>
      <c r="F20" s="164" t="s">
        <v>580</v>
      </c>
    </row>
    <row r="21" spans="2:14" ht="30">
      <c r="B21" s="125" t="s">
        <v>28</v>
      </c>
      <c r="C21" s="127">
        <v>95.04</v>
      </c>
      <c r="D21" s="127">
        <v>95.75</v>
      </c>
      <c r="E21" s="127">
        <v>94.428401360544228</v>
      </c>
      <c r="F21" s="127">
        <v>92.553401360544214</v>
      </c>
    </row>
    <row r="22" spans="2:14" ht="30">
      <c r="B22" s="126" t="s">
        <v>29</v>
      </c>
      <c r="C22" s="128">
        <v>5.44</v>
      </c>
      <c r="D22" s="128">
        <v>4.7699999999999996</v>
      </c>
      <c r="E22" s="128">
        <v>4.9147619047619049</v>
      </c>
      <c r="F22" s="128">
        <v>10.131428571428572</v>
      </c>
    </row>
    <row r="23" spans="2:14" ht="30">
      <c r="B23" s="125" t="s">
        <v>30</v>
      </c>
      <c r="C23" s="128">
        <v>109.66</v>
      </c>
      <c r="D23" s="128">
        <v>121.72</v>
      </c>
      <c r="E23" s="128">
        <v>100.88492063492062</v>
      </c>
      <c r="F23" s="128">
        <v>99.399999999999977</v>
      </c>
    </row>
    <row r="24" spans="2:14" ht="30">
      <c r="B24" s="125" t="s">
        <v>31</v>
      </c>
      <c r="C24" s="264">
        <v>73.61</v>
      </c>
      <c r="D24" s="264">
        <v>61.3</v>
      </c>
      <c r="E24" s="264">
        <v>76.903940661151992</v>
      </c>
      <c r="F24" s="264">
        <v>45.428904215959456</v>
      </c>
    </row>
    <row r="29" spans="2:14" ht="30">
      <c r="B29" s="124" t="s">
        <v>21</v>
      </c>
      <c r="C29" s="164" t="s">
        <v>423</v>
      </c>
      <c r="D29" s="164" t="s">
        <v>443</v>
      </c>
      <c r="E29" s="164" t="s">
        <v>475</v>
      </c>
      <c r="F29" s="164" t="s">
        <v>580</v>
      </c>
      <c r="J29" s="265"/>
      <c r="K29" s="93"/>
      <c r="L29" s="93"/>
      <c r="M29" s="93"/>
      <c r="N29" s="93"/>
    </row>
    <row r="30" spans="2:14" ht="30">
      <c r="B30" s="125" t="s">
        <v>28</v>
      </c>
      <c r="C30" s="127">
        <v>99.36</v>
      </c>
      <c r="D30" s="127">
        <v>98.35</v>
      </c>
      <c r="E30" s="127">
        <v>98.63428571428571</v>
      </c>
      <c r="F30" s="127">
        <v>98.683849206349208</v>
      </c>
    </row>
    <row r="31" spans="2:14" ht="30">
      <c r="B31" s="126" t="s">
        <v>29</v>
      </c>
      <c r="C31" s="128">
        <v>1.07</v>
      </c>
      <c r="D31" s="128">
        <v>2.0299999999999998</v>
      </c>
      <c r="E31" s="128">
        <v>1.925</v>
      </c>
      <c r="F31" s="128">
        <v>1.7135714285714285</v>
      </c>
    </row>
    <row r="32" spans="2:14" ht="30">
      <c r="B32" s="125" t="s">
        <v>30</v>
      </c>
      <c r="C32" s="128">
        <v>112.12</v>
      </c>
      <c r="D32" s="128">
        <v>89.99</v>
      </c>
      <c r="E32" s="128">
        <v>104.15714285714286</v>
      </c>
      <c r="F32" s="128">
        <v>99.678571428571431</v>
      </c>
    </row>
    <row r="33" spans="2:15" ht="30">
      <c r="B33" s="125" t="s">
        <v>31</v>
      </c>
      <c r="C33" s="264">
        <v>100</v>
      </c>
      <c r="D33" s="264">
        <v>81.55</v>
      </c>
      <c r="E33" s="264">
        <v>59.129474662947466</v>
      </c>
      <c r="F33" s="264">
        <v>86.028281122802781</v>
      </c>
      <c r="K33" s="265"/>
      <c r="L33" s="93"/>
      <c r="M33" s="93"/>
      <c r="N33" s="93"/>
      <c r="O33" s="93"/>
    </row>
    <row r="34" spans="2:15">
      <c r="K34" s="265"/>
      <c r="L34" s="93"/>
      <c r="M34" s="93"/>
      <c r="N34" s="93"/>
      <c r="O34" s="93"/>
    </row>
    <row r="38" spans="2:15" ht="30">
      <c r="B38" s="124" t="s">
        <v>444</v>
      </c>
      <c r="C38" s="164" t="s">
        <v>423</v>
      </c>
      <c r="D38" s="164" t="s">
        <v>443</v>
      </c>
      <c r="E38" s="164" t="s">
        <v>475</v>
      </c>
      <c r="F38" s="164" t="s">
        <v>580</v>
      </c>
    </row>
    <row r="39" spans="2:15" ht="30">
      <c r="B39" s="125" t="s">
        <v>28</v>
      </c>
      <c r="C39" s="127">
        <v>98.35</v>
      </c>
      <c r="D39" s="127">
        <v>96.75</v>
      </c>
      <c r="E39" s="127">
        <v>90.565773809523805</v>
      </c>
      <c r="F39" s="127">
        <v>92.663392857142853</v>
      </c>
    </row>
    <row r="40" spans="2:15" ht="30">
      <c r="B40" s="126" t="s">
        <v>29</v>
      </c>
      <c r="C40" s="128">
        <v>1.24</v>
      </c>
      <c r="D40" s="128">
        <v>2.11</v>
      </c>
      <c r="E40" s="128">
        <v>4.1100000000000003</v>
      </c>
      <c r="F40" s="128">
        <v>4.1100000000000003</v>
      </c>
    </row>
    <row r="41" spans="2:15" ht="30">
      <c r="B41" s="125" t="s">
        <v>30</v>
      </c>
      <c r="C41" s="128">
        <v>39.200000000000003</v>
      </c>
      <c r="D41" s="128">
        <v>26.39</v>
      </c>
      <c r="E41" s="128">
        <v>29.787500000000001</v>
      </c>
      <c r="F41" s="128">
        <v>11.4</v>
      </c>
    </row>
    <row r="42" spans="2:15" ht="30">
      <c r="B42" s="125" t="s">
        <v>31</v>
      </c>
      <c r="C42" s="264">
        <v>0</v>
      </c>
      <c r="D42" s="264">
        <v>38.11</v>
      </c>
      <c r="E42" s="264">
        <v>46.108710053944925</v>
      </c>
      <c r="F42" s="264">
        <v>0</v>
      </c>
      <c r="J42" s="265"/>
      <c r="K42" s="93"/>
      <c r="L42" s="93"/>
      <c r="M42" s="93"/>
      <c r="N42" s="93"/>
    </row>
    <row r="43" spans="2:15">
      <c r="B43" s="266"/>
      <c r="G43" s="116"/>
      <c r="H43" s="116"/>
    </row>
    <row r="44" spans="2:15">
      <c r="B44" s="266"/>
      <c r="G44" s="116"/>
      <c r="H44" s="116"/>
    </row>
    <row r="45" spans="2:15">
      <c r="B45" s="266"/>
      <c r="G45" s="116"/>
      <c r="H45" s="116"/>
    </row>
    <row r="47" spans="2:15" ht="30">
      <c r="B47" s="124" t="s">
        <v>23</v>
      </c>
      <c r="C47" s="164" t="s">
        <v>423</v>
      </c>
      <c r="D47" s="164" t="s">
        <v>443</v>
      </c>
      <c r="E47" s="164" t="s">
        <v>475</v>
      </c>
      <c r="F47" s="164" t="s">
        <v>580</v>
      </c>
      <c r="K47" s="265"/>
      <c r="L47" s="93"/>
      <c r="M47" s="93"/>
      <c r="N47" s="93"/>
      <c r="O47" s="93"/>
    </row>
    <row r="48" spans="2:15" ht="30">
      <c r="B48" s="125" t="s">
        <v>28</v>
      </c>
      <c r="C48" s="127">
        <v>97.77</v>
      </c>
      <c r="D48" s="127">
        <v>99.64</v>
      </c>
      <c r="E48" s="127">
        <v>97.509920634920633</v>
      </c>
      <c r="F48" s="127">
        <v>99.282341269841268</v>
      </c>
      <c r="K48" s="265"/>
      <c r="L48" s="93"/>
      <c r="M48" s="93"/>
      <c r="N48" s="93"/>
      <c r="O48" s="93"/>
    </row>
    <row r="49" spans="2:6" ht="30">
      <c r="B49" s="126" t="s">
        <v>29</v>
      </c>
      <c r="C49" s="128">
        <v>1.25</v>
      </c>
      <c r="D49" s="128">
        <v>0.2</v>
      </c>
      <c r="E49" s="128">
        <v>3.1033333333333335</v>
      </c>
      <c r="F49" s="128">
        <v>1.2066666666666668</v>
      </c>
    </row>
    <row r="50" spans="2:6" ht="30">
      <c r="B50" s="125" t="s">
        <v>30</v>
      </c>
      <c r="C50" s="128">
        <v>98.67</v>
      </c>
      <c r="D50" s="128">
        <v>91.88</v>
      </c>
      <c r="E50" s="128">
        <v>88</v>
      </c>
      <c r="F50" s="128">
        <v>85.333333333333329</v>
      </c>
    </row>
    <row r="51" spans="2:6" ht="30">
      <c r="B51" s="125" t="s">
        <v>31</v>
      </c>
      <c r="C51" s="264">
        <v>91.08</v>
      </c>
      <c r="D51" s="264">
        <v>0</v>
      </c>
      <c r="E51" s="264">
        <v>100</v>
      </c>
      <c r="F51" s="264">
        <v>100</v>
      </c>
    </row>
  </sheetData>
  <conditionalFormatting sqref="C3:F3">
    <cfRule type="cellIs" dxfId="334" priority="130" operator="lessThanOrEqual">
      <formula>81.999</formula>
    </cfRule>
    <cfRule type="cellIs" dxfId="333" priority="131" operator="between">
      <formula>82</formula>
      <formula>88.4999</formula>
    </cfRule>
    <cfRule type="cellIs" dxfId="332" priority="132" operator="greaterThanOrEqual">
      <formula>88.5</formula>
    </cfRule>
  </conditionalFormatting>
  <conditionalFormatting sqref="C4:F4">
    <cfRule type="cellIs" dxfId="331" priority="127" operator="lessThanOrEqual">
      <formula>7.999</formula>
    </cfRule>
    <cfRule type="cellIs" dxfId="330" priority="128" operator="between">
      <formula>8</formula>
      <formula>9.999</formula>
    </cfRule>
    <cfRule type="cellIs" dxfId="329" priority="129" operator="greaterThanOrEqual">
      <formula>10</formula>
    </cfRule>
  </conditionalFormatting>
  <conditionalFormatting sqref="C5:F5">
    <cfRule type="cellIs" dxfId="328" priority="124" operator="lessThanOrEqual">
      <formula>49.999</formula>
    </cfRule>
    <cfRule type="cellIs" dxfId="327" priority="125" operator="between">
      <formula>50</formula>
      <formula>65.999</formula>
    </cfRule>
    <cfRule type="cellIs" dxfId="326" priority="126" operator="greaterThanOrEqual">
      <formula>66</formula>
    </cfRule>
  </conditionalFormatting>
  <conditionalFormatting sqref="C6:F6">
    <cfRule type="cellIs" dxfId="325" priority="121" operator="lessThanOrEqual">
      <formula>45.999</formula>
    </cfRule>
    <cfRule type="cellIs" dxfId="324" priority="122" operator="between">
      <formula>46</formula>
      <formula>59.999</formula>
    </cfRule>
    <cfRule type="cellIs" dxfId="323" priority="123" operator="greaterThanOrEqual">
      <formula>60</formula>
    </cfRule>
  </conditionalFormatting>
  <conditionalFormatting sqref="C12:E12">
    <cfRule type="cellIs" dxfId="322" priority="118" operator="lessThanOrEqual">
      <formula>81.999</formula>
    </cfRule>
    <cfRule type="cellIs" dxfId="321" priority="119" operator="between">
      <formula>82</formula>
      <formula>88.4999</formula>
    </cfRule>
    <cfRule type="cellIs" dxfId="320" priority="120" operator="greaterThanOrEqual">
      <formula>88.5</formula>
    </cfRule>
  </conditionalFormatting>
  <conditionalFormatting sqref="C13:E13">
    <cfRule type="cellIs" dxfId="319" priority="115" operator="lessThanOrEqual">
      <formula>7.999</formula>
    </cfRule>
    <cfRule type="cellIs" dxfId="318" priority="116" operator="between">
      <formula>8</formula>
      <formula>9.999</formula>
    </cfRule>
    <cfRule type="cellIs" dxfId="317" priority="117" operator="greaterThanOrEqual">
      <formula>10</formula>
    </cfRule>
  </conditionalFormatting>
  <conditionalFormatting sqref="C14:E14">
    <cfRule type="cellIs" dxfId="316" priority="112" operator="lessThanOrEqual">
      <formula>49.999</formula>
    </cfRule>
    <cfRule type="cellIs" dxfId="315" priority="113" operator="between">
      <formula>50</formula>
      <formula>65.999</formula>
    </cfRule>
    <cfRule type="cellIs" dxfId="314" priority="114" operator="greaterThanOrEqual">
      <formula>66</formula>
    </cfRule>
  </conditionalFormatting>
  <conditionalFormatting sqref="C15:E15">
    <cfRule type="cellIs" dxfId="313" priority="109" operator="lessThanOrEqual">
      <formula>45.999</formula>
    </cfRule>
    <cfRule type="cellIs" dxfId="312" priority="110" operator="between">
      <formula>46</formula>
      <formula>59.999</formula>
    </cfRule>
    <cfRule type="cellIs" dxfId="311" priority="111" operator="greaterThanOrEqual">
      <formula>60</formula>
    </cfRule>
  </conditionalFormatting>
  <conditionalFormatting sqref="C21:F21">
    <cfRule type="cellIs" dxfId="310" priority="106" operator="lessThanOrEqual">
      <formula>81.999</formula>
    </cfRule>
    <cfRule type="cellIs" dxfId="309" priority="107" operator="between">
      <formula>82</formula>
      <formula>88.4999</formula>
    </cfRule>
    <cfRule type="cellIs" dxfId="308" priority="108" operator="greaterThanOrEqual">
      <formula>88.5</formula>
    </cfRule>
  </conditionalFormatting>
  <conditionalFormatting sqref="C22:F22">
    <cfRule type="cellIs" dxfId="307" priority="103" operator="lessThanOrEqual">
      <formula>7.999</formula>
    </cfRule>
    <cfRule type="cellIs" dxfId="306" priority="104" operator="between">
      <formula>8</formula>
      <formula>9.999</formula>
    </cfRule>
    <cfRule type="cellIs" dxfId="305" priority="105" operator="greaterThanOrEqual">
      <formula>10</formula>
    </cfRule>
  </conditionalFormatting>
  <conditionalFormatting sqref="C23:F23">
    <cfRule type="cellIs" dxfId="304" priority="100" operator="lessThanOrEqual">
      <formula>49.999</formula>
    </cfRule>
    <cfRule type="cellIs" dxfId="303" priority="101" operator="between">
      <formula>50</formula>
      <formula>65.999</formula>
    </cfRule>
    <cfRule type="cellIs" dxfId="302" priority="102" operator="greaterThanOrEqual">
      <formula>66</formula>
    </cfRule>
  </conditionalFormatting>
  <conditionalFormatting sqref="C24:F24">
    <cfRule type="cellIs" dxfId="301" priority="97" operator="lessThanOrEqual">
      <formula>45.999</formula>
    </cfRule>
    <cfRule type="cellIs" dxfId="300" priority="98" operator="between">
      <formula>46</formula>
      <formula>59.999</formula>
    </cfRule>
    <cfRule type="cellIs" dxfId="299" priority="99" operator="greaterThanOrEqual">
      <formula>60</formula>
    </cfRule>
  </conditionalFormatting>
  <conditionalFormatting sqref="C30:F30">
    <cfRule type="cellIs" dxfId="298" priority="94" operator="lessThanOrEqual">
      <formula>81.999</formula>
    </cfRule>
    <cfRule type="cellIs" dxfId="297" priority="95" operator="between">
      <formula>82</formula>
      <formula>88.4999</formula>
    </cfRule>
    <cfRule type="cellIs" dxfId="296" priority="96" operator="greaterThanOrEqual">
      <formula>88.5</formula>
    </cfRule>
  </conditionalFormatting>
  <conditionalFormatting sqref="C31:F31">
    <cfRule type="cellIs" dxfId="295" priority="91" operator="lessThanOrEqual">
      <formula>7.999</formula>
    </cfRule>
    <cfRule type="cellIs" dxfId="294" priority="92" operator="between">
      <formula>8</formula>
      <formula>9.999</formula>
    </cfRule>
    <cfRule type="cellIs" dxfId="293" priority="93" operator="greaterThanOrEqual">
      <formula>10</formula>
    </cfRule>
  </conditionalFormatting>
  <conditionalFormatting sqref="C32:F32">
    <cfRule type="cellIs" dxfId="292" priority="88" operator="lessThanOrEqual">
      <formula>49.999</formula>
    </cfRule>
    <cfRule type="cellIs" dxfId="291" priority="89" operator="between">
      <formula>50</formula>
      <formula>65.999</formula>
    </cfRule>
    <cfRule type="cellIs" dxfId="290" priority="90" operator="greaterThanOrEqual">
      <formula>66</formula>
    </cfRule>
  </conditionalFormatting>
  <conditionalFormatting sqref="C33:F33">
    <cfRule type="cellIs" dxfId="289" priority="85" operator="lessThanOrEqual">
      <formula>45.999</formula>
    </cfRule>
    <cfRule type="cellIs" dxfId="288" priority="86" operator="between">
      <formula>46</formula>
      <formula>59.999</formula>
    </cfRule>
    <cfRule type="cellIs" dxfId="287" priority="87" operator="greaterThanOrEqual">
      <formula>60</formula>
    </cfRule>
  </conditionalFormatting>
  <conditionalFormatting sqref="C39:F39">
    <cfRule type="cellIs" dxfId="286" priority="82" operator="lessThanOrEqual">
      <formula>81.999</formula>
    </cfRule>
    <cfRule type="cellIs" dxfId="285" priority="83" operator="between">
      <formula>82</formula>
      <formula>88.4999</formula>
    </cfRule>
    <cfRule type="cellIs" dxfId="284" priority="84" operator="greaterThanOrEqual">
      <formula>88.5</formula>
    </cfRule>
  </conditionalFormatting>
  <conditionalFormatting sqref="C40:F40">
    <cfRule type="cellIs" dxfId="283" priority="79" operator="lessThanOrEqual">
      <formula>7.999</formula>
    </cfRule>
    <cfRule type="cellIs" dxfId="282" priority="80" operator="between">
      <formula>8</formula>
      <formula>9.999</formula>
    </cfRule>
    <cfRule type="cellIs" dxfId="281" priority="81" operator="greaterThanOrEqual">
      <formula>10</formula>
    </cfRule>
  </conditionalFormatting>
  <conditionalFormatting sqref="C41:F41">
    <cfRule type="cellIs" dxfId="280" priority="76" operator="lessThanOrEqual">
      <formula>49.999</formula>
    </cfRule>
    <cfRule type="cellIs" dxfId="279" priority="77" operator="between">
      <formula>50</formula>
      <formula>65.999</formula>
    </cfRule>
    <cfRule type="cellIs" dxfId="278" priority="78" operator="greaterThanOrEqual">
      <formula>66</formula>
    </cfRule>
  </conditionalFormatting>
  <conditionalFormatting sqref="C42:F42">
    <cfRule type="cellIs" dxfId="277" priority="73" operator="lessThanOrEqual">
      <formula>45.999</formula>
    </cfRule>
    <cfRule type="cellIs" dxfId="276" priority="74" operator="between">
      <formula>46</formula>
      <formula>59.999</formula>
    </cfRule>
    <cfRule type="cellIs" dxfId="275" priority="75" operator="greaterThanOrEqual">
      <formula>60</formula>
    </cfRule>
  </conditionalFormatting>
  <conditionalFormatting sqref="C48:F48">
    <cfRule type="cellIs" dxfId="274" priority="70" operator="lessThanOrEqual">
      <formula>81.999</formula>
    </cfRule>
    <cfRule type="cellIs" dxfId="273" priority="71" operator="between">
      <formula>82</formula>
      <formula>88.4999</formula>
    </cfRule>
    <cfRule type="cellIs" dxfId="272" priority="72" operator="greaterThanOrEqual">
      <formula>88.5</formula>
    </cfRule>
  </conditionalFormatting>
  <conditionalFormatting sqref="C49:F49">
    <cfRule type="cellIs" dxfId="271" priority="67" operator="lessThanOrEqual">
      <formula>7.999</formula>
    </cfRule>
    <cfRule type="cellIs" dxfId="270" priority="68" operator="between">
      <formula>8</formula>
      <formula>9.999</formula>
    </cfRule>
    <cfRule type="cellIs" dxfId="269" priority="69" operator="greaterThanOrEqual">
      <formula>10</formula>
    </cfRule>
  </conditionalFormatting>
  <conditionalFormatting sqref="C50:F50">
    <cfRule type="cellIs" dxfId="268" priority="64" operator="lessThanOrEqual">
      <formula>49.999</formula>
    </cfRule>
    <cfRule type="cellIs" dxfId="267" priority="65" operator="between">
      <formula>50</formula>
      <formula>65.999</formula>
    </cfRule>
    <cfRule type="cellIs" dxfId="266" priority="66" operator="greaterThanOrEqual">
      <formula>66</formula>
    </cfRule>
  </conditionalFormatting>
  <conditionalFormatting sqref="C51:F51">
    <cfRule type="cellIs" dxfId="265" priority="61" operator="lessThanOrEqual">
      <formula>45.999</formula>
    </cfRule>
    <cfRule type="cellIs" dxfId="264" priority="62" operator="between">
      <formula>46</formula>
      <formula>59.999</formula>
    </cfRule>
    <cfRule type="cellIs" dxfId="263" priority="63" operator="greaterThanOrEqual">
      <formula>60</formula>
    </cfRule>
  </conditionalFormatting>
  <conditionalFormatting sqref="F12">
    <cfRule type="cellIs" dxfId="262" priority="46" operator="greaterThanOrEqual">
      <formula>88</formula>
    </cfRule>
    <cfRule type="cellIs" dxfId="261" priority="47" operator="between">
      <formula>82</formula>
      <formula>87.999</formula>
    </cfRule>
    <cfRule type="cellIs" dxfId="260" priority="48" operator="lessThan">
      <formula>81.999</formula>
    </cfRule>
  </conditionalFormatting>
  <conditionalFormatting sqref="F13">
    <cfRule type="cellIs" dxfId="259" priority="43" operator="greaterThan">
      <formula>12</formula>
    </cfRule>
    <cfRule type="cellIs" dxfId="258" priority="45" operator="lessThanOrEqual">
      <formula>10</formula>
    </cfRule>
  </conditionalFormatting>
  <conditionalFormatting sqref="F13">
    <cfRule type="cellIs" dxfId="257" priority="44" operator="between">
      <formula>10</formula>
      <formula>12</formula>
    </cfRule>
  </conditionalFormatting>
  <conditionalFormatting sqref="F14">
    <cfRule type="cellIs" dxfId="256" priority="40" operator="lessThan">
      <formula>45</formula>
    </cfRule>
    <cfRule type="cellIs" dxfId="255" priority="41" operator="between">
      <formula>45.01</formula>
      <formula>59.999</formula>
    </cfRule>
    <cfRule type="cellIs" dxfId="254" priority="42" operator="greaterThanOrEqual">
      <formula>60</formula>
    </cfRule>
  </conditionalFormatting>
  <conditionalFormatting sqref="F15">
    <cfRule type="cellIs" dxfId="253" priority="37" operator="lessThan">
      <formula>41.25</formula>
    </cfRule>
    <cfRule type="cellIs" dxfId="252" priority="38" operator="between">
      <formula>41.25</formula>
      <formula>54.999</formula>
    </cfRule>
    <cfRule type="cellIs" dxfId="251" priority="39" operator="greaterThanOrEqual">
      <formula>55</formula>
    </cfRule>
  </conditionalFormatting>
  <conditionalFormatting sqref="E12">
    <cfRule type="cellIs" dxfId="250" priority="34" operator="greaterThanOrEqual">
      <formula>88</formula>
    </cfRule>
    <cfRule type="cellIs" dxfId="249" priority="35" operator="between">
      <formula>82</formula>
      <formula>87.999</formula>
    </cfRule>
    <cfRule type="cellIs" dxfId="248" priority="36" operator="lessThan">
      <formula>81.999</formula>
    </cfRule>
  </conditionalFormatting>
  <conditionalFormatting sqref="E13">
    <cfRule type="cellIs" dxfId="247" priority="31" operator="greaterThan">
      <formula>12</formula>
    </cfRule>
    <cfRule type="cellIs" dxfId="246" priority="33" operator="lessThanOrEqual">
      <formula>10</formula>
    </cfRule>
  </conditionalFormatting>
  <conditionalFormatting sqref="E13">
    <cfRule type="cellIs" dxfId="245" priority="32" operator="between">
      <formula>10</formula>
      <formula>12</formula>
    </cfRule>
  </conditionalFormatting>
  <conditionalFormatting sqref="E14">
    <cfRule type="cellIs" dxfId="244" priority="28" operator="lessThan">
      <formula>45</formula>
    </cfRule>
    <cfRule type="cellIs" dxfId="243" priority="29" operator="between">
      <formula>45.01</formula>
      <formula>59.999</formula>
    </cfRule>
    <cfRule type="cellIs" dxfId="242" priority="30" operator="greaterThanOrEqual">
      <formula>60</formula>
    </cfRule>
  </conditionalFormatting>
  <conditionalFormatting sqref="E15">
    <cfRule type="cellIs" dxfId="241" priority="25" operator="lessThan">
      <formula>41.25</formula>
    </cfRule>
    <cfRule type="cellIs" dxfId="240" priority="26" operator="between">
      <formula>41.25</formula>
      <formula>54.999</formula>
    </cfRule>
    <cfRule type="cellIs" dxfId="239" priority="27" operator="greaterThanOrEqual">
      <formula>55</formula>
    </cfRule>
  </conditionalFormatting>
  <conditionalFormatting sqref="E12">
    <cfRule type="cellIs" dxfId="238" priority="22" operator="greaterThanOrEqual">
      <formula>88</formula>
    </cfRule>
    <cfRule type="cellIs" dxfId="237" priority="23" operator="between">
      <formula>82</formula>
      <formula>87.999</formula>
    </cfRule>
    <cfRule type="cellIs" dxfId="236" priority="24" operator="lessThan">
      <formula>81.999</formula>
    </cfRule>
  </conditionalFormatting>
  <conditionalFormatting sqref="E13">
    <cfRule type="cellIs" dxfId="235" priority="19" operator="greaterThan">
      <formula>12</formula>
    </cfRule>
    <cfRule type="cellIs" dxfId="234" priority="21" operator="lessThanOrEqual">
      <formula>10</formula>
    </cfRule>
  </conditionalFormatting>
  <conditionalFormatting sqref="E13">
    <cfRule type="cellIs" dxfId="233" priority="20" operator="between">
      <formula>10</formula>
      <formula>12</formula>
    </cfRule>
  </conditionalFormatting>
  <conditionalFormatting sqref="E14">
    <cfRule type="cellIs" dxfId="232" priority="16" operator="lessThan">
      <formula>45</formula>
    </cfRule>
    <cfRule type="cellIs" dxfId="231" priority="17" operator="between">
      <formula>45.01</formula>
      <formula>59.999</formula>
    </cfRule>
    <cfRule type="cellIs" dxfId="230" priority="18" operator="greaterThanOrEqual">
      <formula>60</formula>
    </cfRule>
  </conditionalFormatting>
  <conditionalFormatting sqref="E15">
    <cfRule type="cellIs" dxfId="229" priority="13" operator="lessThan">
      <formula>41.25</formula>
    </cfRule>
    <cfRule type="cellIs" dxfId="228" priority="14" operator="between">
      <formula>41.25</formula>
      <formula>54.999</formula>
    </cfRule>
    <cfRule type="cellIs" dxfId="227" priority="15" operator="greaterThanOrEqual">
      <formula>55</formula>
    </cfRule>
  </conditionalFormatting>
  <conditionalFormatting sqref="D12">
    <cfRule type="cellIs" dxfId="226" priority="10" operator="greaterThanOrEqual">
      <formula>88</formula>
    </cfRule>
    <cfRule type="cellIs" dxfId="225" priority="11" operator="between">
      <formula>82</formula>
      <formula>87.999</formula>
    </cfRule>
    <cfRule type="cellIs" dxfId="224" priority="12" operator="lessThan">
      <formula>81.999</formula>
    </cfRule>
  </conditionalFormatting>
  <conditionalFormatting sqref="D13">
    <cfRule type="cellIs" dxfId="223" priority="7" operator="greaterThan">
      <formula>12</formula>
    </cfRule>
    <cfRule type="cellIs" dxfId="222" priority="9" operator="lessThanOrEqual">
      <formula>10</formula>
    </cfRule>
  </conditionalFormatting>
  <conditionalFormatting sqref="D13">
    <cfRule type="cellIs" dxfId="221" priority="8" operator="between">
      <formula>10</formula>
      <formula>12</formula>
    </cfRule>
  </conditionalFormatting>
  <conditionalFormatting sqref="D14">
    <cfRule type="cellIs" dxfId="220" priority="4" operator="lessThan">
      <formula>45</formula>
    </cfRule>
    <cfRule type="cellIs" dxfId="219" priority="5" operator="between">
      <formula>45.01</formula>
      <formula>59.999</formula>
    </cfRule>
    <cfRule type="cellIs" dxfId="218" priority="6" operator="greaterThanOrEqual">
      <formula>60</formula>
    </cfRule>
  </conditionalFormatting>
  <conditionalFormatting sqref="D15">
    <cfRule type="cellIs" dxfId="217" priority="1" operator="lessThan">
      <formula>41.25</formula>
    </cfRule>
    <cfRule type="cellIs" dxfId="216" priority="2" operator="between">
      <formula>41.25</formula>
      <formula>54.999</formula>
    </cfRule>
    <cfRule type="cellIs" dxfId="215" priority="3" operator="greaterThanOrEqual">
      <formula>55</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B128"/>
  <sheetViews>
    <sheetView showGridLines="0" tabSelected="1" topLeftCell="F21" zoomScale="85" zoomScaleNormal="85" workbookViewId="0">
      <selection activeCell="W66" sqref="W66"/>
    </sheetView>
  </sheetViews>
  <sheetFormatPr defaultRowHeight="15"/>
  <cols>
    <col min="1" max="2" width="13.7109375" style="2" hidden="1" customWidth="1"/>
    <col min="3" max="3" width="5.7109375" style="2" hidden="1" customWidth="1"/>
    <col min="4" max="4" width="13.7109375" style="2" hidden="1" customWidth="1"/>
    <col min="5" max="5" width="14.5703125" style="2" hidden="1" customWidth="1"/>
    <col min="6" max="6" width="2.5703125" style="2" customWidth="1"/>
    <col min="7" max="7" width="19.28515625" style="2" bestFit="1" customWidth="1"/>
    <col min="8" max="8" width="10.7109375" style="2" bestFit="1" customWidth="1"/>
    <col min="9" max="9" width="8.42578125" style="2" bestFit="1" customWidth="1"/>
    <col min="10" max="10" width="9.28515625" style="7" bestFit="1" customWidth="1"/>
    <col min="11" max="11" width="9.28515625" style="2" bestFit="1" customWidth="1"/>
    <col min="12" max="12" width="12" style="2" bestFit="1" customWidth="1"/>
    <col min="13" max="13" width="11" style="12" bestFit="1" customWidth="1"/>
    <col min="14" max="14" width="10" style="12" bestFit="1" customWidth="1"/>
    <col min="15" max="15" width="10.5703125" style="12" bestFit="1" customWidth="1"/>
    <col min="16" max="16" width="10.7109375" style="12" bestFit="1" customWidth="1"/>
    <col min="17" max="17" width="6.42578125" style="12" bestFit="1" customWidth="1"/>
    <col min="18" max="18" width="8.85546875" style="12" bestFit="1" customWidth="1"/>
    <col min="19" max="19" width="14.5703125" style="12" bestFit="1" customWidth="1"/>
    <col min="20" max="20" width="4.42578125" style="2" customWidth="1"/>
    <col min="21" max="21" width="4.42578125" style="7" bestFit="1" customWidth="1"/>
    <col min="22" max="22" width="6" style="2" bestFit="1" customWidth="1"/>
    <col min="23" max="23" width="6.5703125" style="2" bestFit="1" customWidth="1"/>
    <col min="24" max="24" width="9.140625" style="2" customWidth="1"/>
    <col min="25" max="25" width="12.7109375" style="2" bestFit="1" customWidth="1"/>
    <col min="26" max="26" width="10" style="2" bestFit="1" customWidth="1"/>
    <col min="27" max="28" width="13.7109375" style="2" bestFit="1" customWidth="1"/>
    <col min="29" max="253" width="9.140625" style="2"/>
    <col min="254" max="256" width="9.140625" style="2" customWidth="1"/>
    <col min="257" max="257" width="2.5703125" style="2" customWidth="1"/>
    <col min="258" max="258" width="15.85546875" style="2" customWidth="1"/>
    <col min="259" max="259" width="9.140625" style="2" customWidth="1"/>
    <col min="260" max="260" width="12" style="2" customWidth="1"/>
    <col min="261" max="261" width="10.42578125" style="2" customWidth="1"/>
    <col min="262" max="262" width="10.140625" style="2" customWidth="1"/>
    <col min="263" max="263" width="11.5703125" style="2" customWidth="1"/>
    <col min="264" max="264" width="12.42578125" style="2" customWidth="1"/>
    <col min="265" max="265" width="12" style="2" customWidth="1"/>
    <col min="266" max="266" width="19.28515625" style="2" bestFit="1" customWidth="1"/>
    <col min="267" max="269" width="9.140625" style="2" customWidth="1"/>
    <col min="270" max="270" width="11.5703125" style="2" customWidth="1"/>
    <col min="271" max="273" width="9.140625" style="2" customWidth="1"/>
    <col min="274" max="509" width="9.140625" style="2"/>
    <col min="510" max="512" width="9.140625" style="2" customWidth="1"/>
    <col min="513" max="513" width="2.5703125" style="2" customWidth="1"/>
    <col min="514" max="514" width="15.85546875" style="2" customWidth="1"/>
    <col min="515" max="515" width="9.140625" style="2" customWidth="1"/>
    <col min="516" max="516" width="12" style="2" customWidth="1"/>
    <col min="517" max="517" width="10.42578125" style="2" customWidth="1"/>
    <col min="518" max="518" width="10.140625" style="2" customWidth="1"/>
    <col min="519" max="519" width="11.5703125" style="2" customWidth="1"/>
    <col min="520" max="520" width="12.42578125" style="2" customWidth="1"/>
    <col min="521" max="521" width="12" style="2" customWidth="1"/>
    <col min="522" max="522" width="19.28515625" style="2" bestFit="1" customWidth="1"/>
    <col min="523" max="525" width="9.140625" style="2" customWidth="1"/>
    <col min="526" max="526" width="11.5703125" style="2" customWidth="1"/>
    <col min="527" max="529" width="9.140625" style="2" customWidth="1"/>
    <col min="530" max="765" width="9.140625" style="2"/>
    <col min="766" max="768" width="9.140625" style="2" customWidth="1"/>
    <col min="769" max="769" width="2.5703125" style="2" customWidth="1"/>
    <col min="770" max="770" width="15.85546875" style="2" customWidth="1"/>
    <col min="771" max="771" width="9.140625" style="2" customWidth="1"/>
    <col min="772" max="772" width="12" style="2" customWidth="1"/>
    <col min="773" max="773" width="10.42578125" style="2" customWidth="1"/>
    <col min="774" max="774" width="10.140625" style="2" customWidth="1"/>
    <col min="775" max="775" width="11.5703125" style="2" customWidth="1"/>
    <col min="776" max="776" width="12.42578125" style="2" customWidth="1"/>
    <col min="777" max="777" width="12" style="2" customWidth="1"/>
    <col min="778" max="778" width="19.28515625" style="2" bestFit="1" customWidth="1"/>
    <col min="779" max="781" width="9.140625" style="2" customWidth="1"/>
    <col min="782" max="782" width="11.5703125" style="2" customWidth="1"/>
    <col min="783" max="785" width="9.140625" style="2" customWidth="1"/>
    <col min="786" max="1021" width="9.140625" style="2"/>
    <col min="1022" max="1024" width="9.140625" style="2" customWidth="1"/>
    <col min="1025" max="1025" width="2.5703125" style="2" customWidth="1"/>
    <col min="1026" max="1026" width="15.85546875" style="2" customWidth="1"/>
    <col min="1027" max="1027" width="9.140625" style="2" customWidth="1"/>
    <col min="1028" max="1028" width="12" style="2" customWidth="1"/>
    <col min="1029" max="1029" width="10.42578125" style="2" customWidth="1"/>
    <col min="1030" max="1030" width="10.140625" style="2" customWidth="1"/>
    <col min="1031" max="1031" width="11.5703125" style="2" customWidth="1"/>
    <col min="1032" max="1032" width="12.42578125" style="2" customWidth="1"/>
    <col min="1033" max="1033" width="12" style="2" customWidth="1"/>
    <col min="1034" max="1034" width="19.28515625" style="2" bestFit="1" customWidth="1"/>
    <col min="1035" max="1037" width="9.140625" style="2" customWidth="1"/>
    <col min="1038" max="1038" width="11.5703125" style="2" customWidth="1"/>
    <col min="1039" max="1041" width="9.140625" style="2" customWidth="1"/>
    <col min="1042" max="1277" width="9.140625" style="2"/>
    <col min="1278" max="1280" width="9.140625" style="2" customWidth="1"/>
    <col min="1281" max="1281" width="2.5703125" style="2" customWidth="1"/>
    <col min="1282" max="1282" width="15.85546875" style="2" customWidth="1"/>
    <col min="1283" max="1283" width="9.140625" style="2" customWidth="1"/>
    <col min="1284" max="1284" width="12" style="2" customWidth="1"/>
    <col min="1285" max="1285" width="10.42578125" style="2" customWidth="1"/>
    <col min="1286" max="1286" width="10.140625" style="2" customWidth="1"/>
    <col min="1287" max="1287" width="11.5703125" style="2" customWidth="1"/>
    <col min="1288" max="1288" width="12.42578125" style="2" customWidth="1"/>
    <col min="1289" max="1289" width="12" style="2" customWidth="1"/>
    <col min="1290" max="1290" width="19.28515625" style="2" bestFit="1" customWidth="1"/>
    <col min="1291" max="1293" width="9.140625" style="2" customWidth="1"/>
    <col min="1294" max="1294" width="11.5703125" style="2" customWidth="1"/>
    <col min="1295" max="1297" width="9.140625" style="2" customWidth="1"/>
    <col min="1298" max="1533" width="9.140625" style="2"/>
    <col min="1534" max="1536" width="9.140625" style="2" customWidth="1"/>
    <col min="1537" max="1537" width="2.5703125" style="2" customWidth="1"/>
    <col min="1538" max="1538" width="15.85546875" style="2" customWidth="1"/>
    <col min="1539" max="1539" width="9.140625" style="2" customWidth="1"/>
    <col min="1540" max="1540" width="12" style="2" customWidth="1"/>
    <col min="1541" max="1541" width="10.42578125" style="2" customWidth="1"/>
    <col min="1542" max="1542" width="10.140625" style="2" customWidth="1"/>
    <col min="1543" max="1543" width="11.5703125" style="2" customWidth="1"/>
    <col min="1544" max="1544" width="12.42578125" style="2" customWidth="1"/>
    <col min="1545" max="1545" width="12" style="2" customWidth="1"/>
    <col min="1546" max="1546" width="19.28515625" style="2" bestFit="1" customWidth="1"/>
    <col min="1547" max="1549" width="9.140625" style="2" customWidth="1"/>
    <col min="1550" max="1550" width="11.5703125" style="2" customWidth="1"/>
    <col min="1551" max="1553" width="9.140625" style="2" customWidth="1"/>
    <col min="1554" max="1789" width="9.140625" style="2"/>
    <col min="1790" max="1792" width="9.140625" style="2" customWidth="1"/>
    <col min="1793" max="1793" width="2.5703125" style="2" customWidth="1"/>
    <col min="1794" max="1794" width="15.85546875" style="2" customWidth="1"/>
    <col min="1795" max="1795" width="9.140625" style="2" customWidth="1"/>
    <col min="1796" max="1796" width="12" style="2" customWidth="1"/>
    <col min="1797" max="1797" width="10.42578125" style="2" customWidth="1"/>
    <col min="1798" max="1798" width="10.140625" style="2" customWidth="1"/>
    <col min="1799" max="1799" width="11.5703125" style="2" customWidth="1"/>
    <col min="1800" max="1800" width="12.42578125" style="2" customWidth="1"/>
    <col min="1801" max="1801" width="12" style="2" customWidth="1"/>
    <col min="1802" max="1802" width="19.28515625" style="2" bestFit="1" customWidth="1"/>
    <col min="1803" max="1805" width="9.140625" style="2" customWidth="1"/>
    <col min="1806" max="1806" width="11.5703125" style="2" customWidth="1"/>
    <col min="1807" max="1809" width="9.140625" style="2" customWidth="1"/>
    <col min="1810" max="2045" width="9.140625" style="2"/>
    <col min="2046" max="2048" width="9.140625" style="2" customWidth="1"/>
    <col min="2049" max="2049" width="2.5703125" style="2" customWidth="1"/>
    <col min="2050" max="2050" width="15.85546875" style="2" customWidth="1"/>
    <col min="2051" max="2051" width="9.140625" style="2" customWidth="1"/>
    <col min="2052" max="2052" width="12" style="2" customWidth="1"/>
    <col min="2053" max="2053" width="10.42578125" style="2" customWidth="1"/>
    <col min="2054" max="2054" width="10.140625" style="2" customWidth="1"/>
    <col min="2055" max="2055" width="11.5703125" style="2" customWidth="1"/>
    <col min="2056" max="2056" width="12.42578125" style="2" customWidth="1"/>
    <col min="2057" max="2057" width="12" style="2" customWidth="1"/>
    <col min="2058" max="2058" width="19.28515625" style="2" bestFit="1" customWidth="1"/>
    <col min="2059" max="2061" width="9.140625" style="2" customWidth="1"/>
    <col min="2062" max="2062" width="11.5703125" style="2" customWidth="1"/>
    <col min="2063" max="2065" width="9.140625" style="2" customWidth="1"/>
    <col min="2066" max="2301" width="9.140625" style="2"/>
    <col min="2302" max="2304" width="9.140625" style="2" customWidth="1"/>
    <col min="2305" max="2305" width="2.5703125" style="2" customWidth="1"/>
    <col min="2306" max="2306" width="15.85546875" style="2" customWidth="1"/>
    <col min="2307" max="2307" width="9.140625" style="2" customWidth="1"/>
    <col min="2308" max="2308" width="12" style="2" customWidth="1"/>
    <col min="2309" max="2309" width="10.42578125" style="2" customWidth="1"/>
    <col min="2310" max="2310" width="10.140625" style="2" customWidth="1"/>
    <col min="2311" max="2311" width="11.5703125" style="2" customWidth="1"/>
    <col min="2312" max="2312" width="12.42578125" style="2" customWidth="1"/>
    <col min="2313" max="2313" width="12" style="2" customWidth="1"/>
    <col min="2314" max="2314" width="19.28515625" style="2" bestFit="1" customWidth="1"/>
    <col min="2315" max="2317" width="9.140625" style="2" customWidth="1"/>
    <col min="2318" max="2318" width="11.5703125" style="2" customWidth="1"/>
    <col min="2319" max="2321" width="9.140625" style="2" customWidth="1"/>
    <col min="2322" max="2557" width="9.140625" style="2"/>
    <col min="2558" max="2560" width="9.140625" style="2" customWidth="1"/>
    <col min="2561" max="2561" width="2.5703125" style="2" customWidth="1"/>
    <col min="2562" max="2562" width="15.85546875" style="2" customWidth="1"/>
    <col min="2563" max="2563" width="9.140625" style="2" customWidth="1"/>
    <col min="2564" max="2564" width="12" style="2" customWidth="1"/>
    <col min="2565" max="2565" width="10.42578125" style="2" customWidth="1"/>
    <col min="2566" max="2566" width="10.140625" style="2" customWidth="1"/>
    <col min="2567" max="2567" width="11.5703125" style="2" customWidth="1"/>
    <col min="2568" max="2568" width="12.42578125" style="2" customWidth="1"/>
    <col min="2569" max="2569" width="12" style="2" customWidth="1"/>
    <col min="2570" max="2570" width="19.28515625" style="2" bestFit="1" customWidth="1"/>
    <col min="2571" max="2573" width="9.140625" style="2" customWidth="1"/>
    <col min="2574" max="2574" width="11.5703125" style="2" customWidth="1"/>
    <col min="2575" max="2577" width="9.140625" style="2" customWidth="1"/>
    <col min="2578" max="2813" width="9.140625" style="2"/>
    <col min="2814" max="2816" width="9.140625" style="2" customWidth="1"/>
    <col min="2817" max="2817" width="2.5703125" style="2" customWidth="1"/>
    <col min="2818" max="2818" width="15.85546875" style="2" customWidth="1"/>
    <col min="2819" max="2819" width="9.140625" style="2" customWidth="1"/>
    <col min="2820" max="2820" width="12" style="2" customWidth="1"/>
    <col min="2821" max="2821" width="10.42578125" style="2" customWidth="1"/>
    <col min="2822" max="2822" width="10.140625" style="2" customWidth="1"/>
    <col min="2823" max="2823" width="11.5703125" style="2" customWidth="1"/>
    <col min="2824" max="2824" width="12.42578125" style="2" customWidth="1"/>
    <col min="2825" max="2825" width="12" style="2" customWidth="1"/>
    <col min="2826" max="2826" width="19.28515625" style="2" bestFit="1" customWidth="1"/>
    <col min="2827" max="2829" width="9.140625" style="2" customWidth="1"/>
    <col min="2830" max="2830" width="11.5703125" style="2" customWidth="1"/>
    <col min="2831" max="2833" width="9.140625" style="2" customWidth="1"/>
    <col min="2834" max="3069" width="9.140625" style="2"/>
    <col min="3070" max="3072" width="9.140625" style="2" customWidth="1"/>
    <col min="3073" max="3073" width="2.5703125" style="2" customWidth="1"/>
    <col min="3074" max="3074" width="15.85546875" style="2" customWidth="1"/>
    <col min="3075" max="3075" width="9.140625" style="2" customWidth="1"/>
    <col min="3076" max="3076" width="12" style="2" customWidth="1"/>
    <col min="3077" max="3077" width="10.42578125" style="2" customWidth="1"/>
    <col min="3078" max="3078" width="10.140625" style="2" customWidth="1"/>
    <col min="3079" max="3079" width="11.5703125" style="2" customWidth="1"/>
    <col min="3080" max="3080" width="12.42578125" style="2" customWidth="1"/>
    <col min="3081" max="3081" width="12" style="2" customWidth="1"/>
    <col min="3082" max="3082" width="19.28515625" style="2" bestFit="1" customWidth="1"/>
    <col min="3083" max="3085" width="9.140625" style="2" customWidth="1"/>
    <col min="3086" max="3086" width="11.5703125" style="2" customWidth="1"/>
    <col min="3087" max="3089" width="9.140625" style="2" customWidth="1"/>
    <col min="3090" max="3325" width="9.140625" style="2"/>
    <col min="3326" max="3328" width="9.140625" style="2" customWidth="1"/>
    <col min="3329" max="3329" width="2.5703125" style="2" customWidth="1"/>
    <col min="3330" max="3330" width="15.85546875" style="2" customWidth="1"/>
    <col min="3331" max="3331" width="9.140625" style="2" customWidth="1"/>
    <col min="3332" max="3332" width="12" style="2" customWidth="1"/>
    <col min="3333" max="3333" width="10.42578125" style="2" customWidth="1"/>
    <col min="3334" max="3334" width="10.140625" style="2" customWidth="1"/>
    <col min="3335" max="3335" width="11.5703125" style="2" customWidth="1"/>
    <col min="3336" max="3336" width="12.42578125" style="2" customWidth="1"/>
    <col min="3337" max="3337" width="12" style="2" customWidth="1"/>
    <col min="3338" max="3338" width="19.28515625" style="2" bestFit="1" customWidth="1"/>
    <col min="3339" max="3341" width="9.140625" style="2" customWidth="1"/>
    <col min="3342" max="3342" width="11.5703125" style="2" customWidth="1"/>
    <col min="3343" max="3345" width="9.140625" style="2" customWidth="1"/>
    <col min="3346" max="3581" width="9.140625" style="2"/>
    <col min="3582" max="3584" width="9.140625" style="2" customWidth="1"/>
    <col min="3585" max="3585" width="2.5703125" style="2" customWidth="1"/>
    <col min="3586" max="3586" width="15.85546875" style="2" customWidth="1"/>
    <col min="3587" max="3587" width="9.140625" style="2" customWidth="1"/>
    <col min="3588" max="3588" width="12" style="2" customWidth="1"/>
    <col min="3589" max="3589" width="10.42578125" style="2" customWidth="1"/>
    <col min="3590" max="3590" width="10.140625" style="2" customWidth="1"/>
    <col min="3591" max="3591" width="11.5703125" style="2" customWidth="1"/>
    <col min="3592" max="3592" width="12.42578125" style="2" customWidth="1"/>
    <col min="3593" max="3593" width="12" style="2" customWidth="1"/>
    <col min="3594" max="3594" width="19.28515625" style="2" bestFit="1" customWidth="1"/>
    <col min="3595" max="3597" width="9.140625" style="2" customWidth="1"/>
    <col min="3598" max="3598" width="11.5703125" style="2" customWidth="1"/>
    <col min="3599" max="3601" width="9.140625" style="2" customWidth="1"/>
    <col min="3602" max="3837" width="9.140625" style="2"/>
    <col min="3838" max="3840" width="9.140625" style="2" customWidth="1"/>
    <col min="3841" max="3841" width="2.5703125" style="2" customWidth="1"/>
    <col min="3842" max="3842" width="15.85546875" style="2" customWidth="1"/>
    <col min="3843" max="3843" width="9.140625" style="2" customWidth="1"/>
    <col min="3844" max="3844" width="12" style="2" customWidth="1"/>
    <col min="3845" max="3845" width="10.42578125" style="2" customWidth="1"/>
    <col min="3846" max="3846" width="10.140625" style="2" customWidth="1"/>
    <col min="3847" max="3847" width="11.5703125" style="2" customWidth="1"/>
    <col min="3848" max="3848" width="12.42578125" style="2" customWidth="1"/>
    <col min="3849" max="3849" width="12" style="2" customWidth="1"/>
    <col min="3850" max="3850" width="19.28515625" style="2" bestFit="1" customWidth="1"/>
    <col min="3851" max="3853" width="9.140625" style="2" customWidth="1"/>
    <col min="3854" max="3854" width="11.5703125" style="2" customWidth="1"/>
    <col min="3855" max="3857" width="9.140625" style="2" customWidth="1"/>
    <col min="3858" max="4093" width="9.140625" style="2"/>
    <col min="4094" max="4096" width="9.140625" style="2" customWidth="1"/>
    <col min="4097" max="4097" width="2.5703125" style="2" customWidth="1"/>
    <col min="4098" max="4098" width="15.85546875" style="2" customWidth="1"/>
    <col min="4099" max="4099" width="9.140625" style="2" customWidth="1"/>
    <col min="4100" max="4100" width="12" style="2" customWidth="1"/>
    <col min="4101" max="4101" width="10.42578125" style="2" customWidth="1"/>
    <col min="4102" max="4102" width="10.140625" style="2" customWidth="1"/>
    <col min="4103" max="4103" width="11.5703125" style="2" customWidth="1"/>
    <col min="4104" max="4104" width="12.42578125" style="2" customWidth="1"/>
    <col min="4105" max="4105" width="12" style="2" customWidth="1"/>
    <col min="4106" max="4106" width="19.28515625" style="2" bestFit="1" customWidth="1"/>
    <col min="4107" max="4109" width="9.140625" style="2" customWidth="1"/>
    <col min="4110" max="4110" width="11.5703125" style="2" customWidth="1"/>
    <col min="4111" max="4113" width="9.140625" style="2" customWidth="1"/>
    <col min="4114" max="4349" width="9.140625" style="2"/>
    <col min="4350" max="4352" width="9.140625" style="2" customWidth="1"/>
    <col min="4353" max="4353" width="2.5703125" style="2" customWidth="1"/>
    <col min="4354" max="4354" width="15.85546875" style="2" customWidth="1"/>
    <col min="4355" max="4355" width="9.140625" style="2" customWidth="1"/>
    <col min="4356" max="4356" width="12" style="2" customWidth="1"/>
    <col min="4357" max="4357" width="10.42578125" style="2" customWidth="1"/>
    <col min="4358" max="4358" width="10.140625" style="2" customWidth="1"/>
    <col min="4359" max="4359" width="11.5703125" style="2" customWidth="1"/>
    <col min="4360" max="4360" width="12.42578125" style="2" customWidth="1"/>
    <col min="4361" max="4361" width="12" style="2" customWidth="1"/>
    <col min="4362" max="4362" width="19.28515625" style="2" bestFit="1" customWidth="1"/>
    <col min="4363" max="4365" width="9.140625" style="2" customWidth="1"/>
    <col min="4366" max="4366" width="11.5703125" style="2" customWidth="1"/>
    <col min="4367" max="4369" width="9.140625" style="2" customWidth="1"/>
    <col min="4370" max="4605" width="9.140625" style="2"/>
    <col min="4606" max="4608" width="9.140625" style="2" customWidth="1"/>
    <col min="4609" max="4609" width="2.5703125" style="2" customWidth="1"/>
    <col min="4610" max="4610" width="15.85546875" style="2" customWidth="1"/>
    <col min="4611" max="4611" width="9.140625" style="2" customWidth="1"/>
    <col min="4612" max="4612" width="12" style="2" customWidth="1"/>
    <col min="4613" max="4613" width="10.42578125" style="2" customWidth="1"/>
    <col min="4614" max="4614" width="10.140625" style="2" customWidth="1"/>
    <col min="4615" max="4615" width="11.5703125" style="2" customWidth="1"/>
    <col min="4616" max="4616" width="12.42578125" style="2" customWidth="1"/>
    <col min="4617" max="4617" width="12" style="2" customWidth="1"/>
    <col min="4618" max="4618" width="19.28515625" style="2" bestFit="1" customWidth="1"/>
    <col min="4619" max="4621" width="9.140625" style="2" customWidth="1"/>
    <col min="4622" max="4622" width="11.5703125" style="2" customWidth="1"/>
    <col min="4623" max="4625" width="9.140625" style="2" customWidth="1"/>
    <col min="4626" max="4861" width="9.140625" style="2"/>
    <col min="4862" max="4864" width="9.140625" style="2" customWidth="1"/>
    <col min="4865" max="4865" width="2.5703125" style="2" customWidth="1"/>
    <col min="4866" max="4866" width="15.85546875" style="2" customWidth="1"/>
    <col min="4867" max="4867" width="9.140625" style="2" customWidth="1"/>
    <col min="4868" max="4868" width="12" style="2" customWidth="1"/>
    <col min="4869" max="4869" width="10.42578125" style="2" customWidth="1"/>
    <col min="4870" max="4870" width="10.140625" style="2" customWidth="1"/>
    <col min="4871" max="4871" width="11.5703125" style="2" customWidth="1"/>
    <col min="4872" max="4872" width="12.42578125" style="2" customWidth="1"/>
    <col min="4873" max="4873" width="12" style="2" customWidth="1"/>
    <col min="4874" max="4874" width="19.28515625" style="2" bestFit="1" customWidth="1"/>
    <col min="4875" max="4877" width="9.140625" style="2" customWidth="1"/>
    <col min="4878" max="4878" width="11.5703125" style="2" customWidth="1"/>
    <col min="4879" max="4881" width="9.140625" style="2" customWidth="1"/>
    <col min="4882" max="5117" width="9.140625" style="2"/>
    <col min="5118" max="5120" width="9.140625" style="2" customWidth="1"/>
    <col min="5121" max="5121" width="2.5703125" style="2" customWidth="1"/>
    <col min="5122" max="5122" width="15.85546875" style="2" customWidth="1"/>
    <col min="5123" max="5123" width="9.140625" style="2" customWidth="1"/>
    <col min="5124" max="5124" width="12" style="2" customWidth="1"/>
    <col min="5125" max="5125" width="10.42578125" style="2" customWidth="1"/>
    <col min="5126" max="5126" width="10.140625" style="2" customWidth="1"/>
    <col min="5127" max="5127" width="11.5703125" style="2" customWidth="1"/>
    <col min="5128" max="5128" width="12.42578125" style="2" customWidth="1"/>
    <col min="5129" max="5129" width="12" style="2" customWidth="1"/>
    <col min="5130" max="5130" width="19.28515625" style="2" bestFit="1" customWidth="1"/>
    <col min="5131" max="5133" width="9.140625" style="2" customWidth="1"/>
    <col min="5134" max="5134" width="11.5703125" style="2" customWidth="1"/>
    <col min="5135" max="5137" width="9.140625" style="2" customWidth="1"/>
    <col min="5138" max="5373" width="9.140625" style="2"/>
    <col min="5374" max="5376" width="9.140625" style="2" customWidth="1"/>
    <col min="5377" max="5377" width="2.5703125" style="2" customWidth="1"/>
    <col min="5378" max="5378" width="15.85546875" style="2" customWidth="1"/>
    <col min="5379" max="5379" width="9.140625" style="2" customWidth="1"/>
    <col min="5380" max="5380" width="12" style="2" customWidth="1"/>
    <col min="5381" max="5381" width="10.42578125" style="2" customWidth="1"/>
    <col min="5382" max="5382" width="10.140625" style="2" customWidth="1"/>
    <col min="5383" max="5383" width="11.5703125" style="2" customWidth="1"/>
    <col min="5384" max="5384" width="12.42578125" style="2" customWidth="1"/>
    <col min="5385" max="5385" width="12" style="2" customWidth="1"/>
    <col min="5386" max="5386" width="19.28515625" style="2" bestFit="1" customWidth="1"/>
    <col min="5387" max="5389" width="9.140625" style="2" customWidth="1"/>
    <col min="5390" max="5390" width="11.5703125" style="2" customWidth="1"/>
    <col min="5391" max="5393" width="9.140625" style="2" customWidth="1"/>
    <col min="5394" max="5629" width="9.140625" style="2"/>
    <col min="5630" max="5632" width="9.140625" style="2" customWidth="1"/>
    <col min="5633" max="5633" width="2.5703125" style="2" customWidth="1"/>
    <col min="5634" max="5634" width="15.85546875" style="2" customWidth="1"/>
    <col min="5635" max="5635" width="9.140625" style="2" customWidth="1"/>
    <col min="5636" max="5636" width="12" style="2" customWidth="1"/>
    <col min="5637" max="5637" width="10.42578125" style="2" customWidth="1"/>
    <col min="5638" max="5638" width="10.140625" style="2" customWidth="1"/>
    <col min="5639" max="5639" width="11.5703125" style="2" customWidth="1"/>
    <col min="5640" max="5640" width="12.42578125" style="2" customWidth="1"/>
    <col min="5641" max="5641" width="12" style="2" customWidth="1"/>
    <col min="5642" max="5642" width="19.28515625" style="2" bestFit="1" customWidth="1"/>
    <col min="5643" max="5645" width="9.140625" style="2" customWidth="1"/>
    <col min="5646" max="5646" width="11.5703125" style="2" customWidth="1"/>
    <col min="5647" max="5649" width="9.140625" style="2" customWidth="1"/>
    <col min="5650" max="5885" width="9.140625" style="2"/>
    <col min="5886" max="5888" width="9.140625" style="2" customWidth="1"/>
    <col min="5889" max="5889" width="2.5703125" style="2" customWidth="1"/>
    <col min="5890" max="5890" width="15.85546875" style="2" customWidth="1"/>
    <col min="5891" max="5891" width="9.140625" style="2" customWidth="1"/>
    <col min="5892" max="5892" width="12" style="2" customWidth="1"/>
    <col min="5893" max="5893" width="10.42578125" style="2" customWidth="1"/>
    <col min="5894" max="5894" width="10.140625" style="2" customWidth="1"/>
    <col min="5895" max="5895" width="11.5703125" style="2" customWidth="1"/>
    <col min="5896" max="5896" width="12.42578125" style="2" customWidth="1"/>
    <col min="5897" max="5897" width="12" style="2" customWidth="1"/>
    <col min="5898" max="5898" width="19.28515625" style="2" bestFit="1" customWidth="1"/>
    <col min="5899" max="5901" width="9.140625" style="2" customWidth="1"/>
    <col min="5902" max="5902" width="11.5703125" style="2" customWidth="1"/>
    <col min="5903" max="5905" width="9.140625" style="2" customWidth="1"/>
    <col min="5906" max="6141" width="9.140625" style="2"/>
    <col min="6142" max="6144" width="9.140625" style="2" customWidth="1"/>
    <col min="6145" max="6145" width="2.5703125" style="2" customWidth="1"/>
    <col min="6146" max="6146" width="15.85546875" style="2" customWidth="1"/>
    <col min="6147" max="6147" width="9.140625" style="2" customWidth="1"/>
    <col min="6148" max="6148" width="12" style="2" customWidth="1"/>
    <col min="6149" max="6149" width="10.42578125" style="2" customWidth="1"/>
    <col min="6150" max="6150" width="10.140625" style="2" customWidth="1"/>
    <col min="6151" max="6151" width="11.5703125" style="2" customWidth="1"/>
    <col min="6152" max="6152" width="12.42578125" style="2" customWidth="1"/>
    <col min="6153" max="6153" width="12" style="2" customWidth="1"/>
    <col min="6154" max="6154" width="19.28515625" style="2" bestFit="1" customWidth="1"/>
    <col min="6155" max="6157" width="9.140625" style="2" customWidth="1"/>
    <col min="6158" max="6158" width="11.5703125" style="2" customWidth="1"/>
    <col min="6159" max="6161" width="9.140625" style="2" customWidth="1"/>
    <col min="6162" max="6397" width="9.140625" style="2"/>
    <col min="6398" max="6400" width="9.140625" style="2" customWidth="1"/>
    <col min="6401" max="6401" width="2.5703125" style="2" customWidth="1"/>
    <col min="6402" max="6402" width="15.85546875" style="2" customWidth="1"/>
    <col min="6403" max="6403" width="9.140625" style="2" customWidth="1"/>
    <col min="6404" max="6404" width="12" style="2" customWidth="1"/>
    <col min="6405" max="6405" width="10.42578125" style="2" customWidth="1"/>
    <col min="6406" max="6406" width="10.140625" style="2" customWidth="1"/>
    <col min="6407" max="6407" width="11.5703125" style="2" customWidth="1"/>
    <col min="6408" max="6408" width="12.42578125" style="2" customWidth="1"/>
    <col min="6409" max="6409" width="12" style="2" customWidth="1"/>
    <col min="6410" max="6410" width="19.28515625" style="2" bestFit="1" customWidth="1"/>
    <col min="6411" max="6413" width="9.140625" style="2" customWidth="1"/>
    <col min="6414" max="6414" width="11.5703125" style="2" customWidth="1"/>
    <col min="6415" max="6417" width="9.140625" style="2" customWidth="1"/>
    <col min="6418" max="6653" width="9.140625" style="2"/>
    <col min="6654" max="6656" width="9.140625" style="2" customWidth="1"/>
    <col min="6657" max="6657" width="2.5703125" style="2" customWidth="1"/>
    <col min="6658" max="6658" width="15.85546875" style="2" customWidth="1"/>
    <col min="6659" max="6659" width="9.140625" style="2" customWidth="1"/>
    <col min="6660" max="6660" width="12" style="2" customWidth="1"/>
    <col min="6661" max="6661" width="10.42578125" style="2" customWidth="1"/>
    <col min="6662" max="6662" width="10.140625" style="2" customWidth="1"/>
    <col min="6663" max="6663" width="11.5703125" style="2" customWidth="1"/>
    <col min="6664" max="6664" width="12.42578125" style="2" customWidth="1"/>
    <col min="6665" max="6665" width="12" style="2" customWidth="1"/>
    <col min="6666" max="6666" width="19.28515625" style="2" bestFit="1" customWidth="1"/>
    <col min="6667" max="6669" width="9.140625" style="2" customWidth="1"/>
    <col min="6670" max="6670" width="11.5703125" style="2" customWidth="1"/>
    <col min="6671" max="6673" width="9.140625" style="2" customWidth="1"/>
    <col min="6674" max="6909" width="9.140625" style="2"/>
    <col min="6910" max="6912" width="9.140625" style="2" customWidth="1"/>
    <col min="6913" max="6913" width="2.5703125" style="2" customWidth="1"/>
    <col min="6914" max="6914" width="15.85546875" style="2" customWidth="1"/>
    <col min="6915" max="6915" width="9.140625" style="2" customWidth="1"/>
    <col min="6916" max="6916" width="12" style="2" customWidth="1"/>
    <col min="6917" max="6917" width="10.42578125" style="2" customWidth="1"/>
    <col min="6918" max="6918" width="10.140625" style="2" customWidth="1"/>
    <col min="6919" max="6919" width="11.5703125" style="2" customWidth="1"/>
    <col min="6920" max="6920" width="12.42578125" style="2" customWidth="1"/>
    <col min="6921" max="6921" width="12" style="2" customWidth="1"/>
    <col min="6922" max="6922" width="19.28515625" style="2" bestFit="1" customWidth="1"/>
    <col min="6923" max="6925" width="9.140625" style="2" customWidth="1"/>
    <col min="6926" max="6926" width="11.5703125" style="2" customWidth="1"/>
    <col min="6927" max="6929" width="9.140625" style="2" customWidth="1"/>
    <col min="6930" max="7165" width="9.140625" style="2"/>
    <col min="7166" max="7168" width="9.140625" style="2" customWidth="1"/>
    <col min="7169" max="7169" width="2.5703125" style="2" customWidth="1"/>
    <col min="7170" max="7170" width="15.85546875" style="2" customWidth="1"/>
    <col min="7171" max="7171" width="9.140625" style="2" customWidth="1"/>
    <col min="7172" max="7172" width="12" style="2" customWidth="1"/>
    <col min="7173" max="7173" width="10.42578125" style="2" customWidth="1"/>
    <col min="7174" max="7174" width="10.140625" style="2" customWidth="1"/>
    <col min="7175" max="7175" width="11.5703125" style="2" customWidth="1"/>
    <col min="7176" max="7176" width="12.42578125" style="2" customWidth="1"/>
    <col min="7177" max="7177" width="12" style="2" customWidth="1"/>
    <col min="7178" max="7178" width="19.28515625" style="2" bestFit="1" customWidth="1"/>
    <col min="7179" max="7181" width="9.140625" style="2" customWidth="1"/>
    <col min="7182" max="7182" width="11.5703125" style="2" customWidth="1"/>
    <col min="7183" max="7185" width="9.140625" style="2" customWidth="1"/>
    <col min="7186" max="7421" width="9.140625" style="2"/>
    <col min="7422" max="7424" width="9.140625" style="2" customWidth="1"/>
    <col min="7425" max="7425" width="2.5703125" style="2" customWidth="1"/>
    <col min="7426" max="7426" width="15.85546875" style="2" customWidth="1"/>
    <col min="7427" max="7427" width="9.140625" style="2" customWidth="1"/>
    <col min="7428" max="7428" width="12" style="2" customWidth="1"/>
    <col min="7429" max="7429" width="10.42578125" style="2" customWidth="1"/>
    <col min="7430" max="7430" width="10.140625" style="2" customWidth="1"/>
    <col min="7431" max="7431" width="11.5703125" style="2" customWidth="1"/>
    <col min="7432" max="7432" width="12.42578125" style="2" customWidth="1"/>
    <col min="7433" max="7433" width="12" style="2" customWidth="1"/>
    <col min="7434" max="7434" width="19.28515625" style="2" bestFit="1" customWidth="1"/>
    <col min="7435" max="7437" width="9.140625" style="2" customWidth="1"/>
    <col min="7438" max="7438" width="11.5703125" style="2" customWidth="1"/>
    <col min="7439" max="7441" width="9.140625" style="2" customWidth="1"/>
    <col min="7442" max="7677" width="9.140625" style="2"/>
    <col min="7678" max="7680" width="9.140625" style="2" customWidth="1"/>
    <col min="7681" max="7681" width="2.5703125" style="2" customWidth="1"/>
    <col min="7682" max="7682" width="15.85546875" style="2" customWidth="1"/>
    <col min="7683" max="7683" width="9.140625" style="2" customWidth="1"/>
    <col min="7684" max="7684" width="12" style="2" customWidth="1"/>
    <col min="7685" max="7685" width="10.42578125" style="2" customWidth="1"/>
    <col min="7686" max="7686" width="10.140625" style="2" customWidth="1"/>
    <col min="7687" max="7687" width="11.5703125" style="2" customWidth="1"/>
    <col min="7688" max="7688" width="12.42578125" style="2" customWidth="1"/>
    <col min="7689" max="7689" width="12" style="2" customWidth="1"/>
    <col min="7690" max="7690" width="19.28515625" style="2" bestFit="1" customWidth="1"/>
    <col min="7691" max="7693" width="9.140625" style="2" customWidth="1"/>
    <col min="7694" max="7694" width="11.5703125" style="2" customWidth="1"/>
    <col min="7695" max="7697" width="9.140625" style="2" customWidth="1"/>
    <col min="7698" max="7933" width="9.140625" style="2"/>
    <col min="7934" max="7936" width="9.140625" style="2" customWidth="1"/>
    <col min="7937" max="7937" width="2.5703125" style="2" customWidth="1"/>
    <col min="7938" max="7938" width="15.85546875" style="2" customWidth="1"/>
    <col min="7939" max="7939" width="9.140625" style="2" customWidth="1"/>
    <col min="7940" max="7940" width="12" style="2" customWidth="1"/>
    <col min="7941" max="7941" width="10.42578125" style="2" customWidth="1"/>
    <col min="7942" max="7942" width="10.140625" style="2" customWidth="1"/>
    <col min="7943" max="7943" width="11.5703125" style="2" customWidth="1"/>
    <col min="7944" max="7944" width="12.42578125" style="2" customWidth="1"/>
    <col min="7945" max="7945" width="12" style="2" customWidth="1"/>
    <col min="7946" max="7946" width="19.28515625" style="2" bestFit="1" customWidth="1"/>
    <col min="7947" max="7949" width="9.140625" style="2" customWidth="1"/>
    <col min="7950" max="7950" width="11.5703125" style="2" customWidth="1"/>
    <col min="7951" max="7953" width="9.140625" style="2" customWidth="1"/>
    <col min="7954" max="8189" width="9.140625" style="2"/>
    <col min="8190" max="8192" width="9.140625" style="2" customWidth="1"/>
    <col min="8193" max="8193" width="2.5703125" style="2" customWidth="1"/>
    <col min="8194" max="8194" width="15.85546875" style="2" customWidth="1"/>
    <col min="8195" max="8195" width="9.140625" style="2" customWidth="1"/>
    <col min="8196" max="8196" width="12" style="2" customWidth="1"/>
    <col min="8197" max="8197" width="10.42578125" style="2" customWidth="1"/>
    <col min="8198" max="8198" width="10.140625" style="2" customWidth="1"/>
    <col min="8199" max="8199" width="11.5703125" style="2" customWidth="1"/>
    <col min="8200" max="8200" width="12.42578125" style="2" customWidth="1"/>
    <col min="8201" max="8201" width="12" style="2" customWidth="1"/>
    <col min="8202" max="8202" width="19.28515625" style="2" bestFit="1" customWidth="1"/>
    <col min="8203" max="8205" width="9.140625" style="2" customWidth="1"/>
    <col min="8206" max="8206" width="11.5703125" style="2" customWidth="1"/>
    <col min="8207" max="8209" width="9.140625" style="2" customWidth="1"/>
    <col min="8210" max="8445" width="9.140625" style="2"/>
    <col min="8446" max="8448" width="9.140625" style="2" customWidth="1"/>
    <col min="8449" max="8449" width="2.5703125" style="2" customWidth="1"/>
    <col min="8450" max="8450" width="15.85546875" style="2" customWidth="1"/>
    <col min="8451" max="8451" width="9.140625" style="2" customWidth="1"/>
    <col min="8452" max="8452" width="12" style="2" customWidth="1"/>
    <col min="8453" max="8453" width="10.42578125" style="2" customWidth="1"/>
    <col min="8454" max="8454" width="10.140625" style="2" customWidth="1"/>
    <col min="8455" max="8455" width="11.5703125" style="2" customWidth="1"/>
    <col min="8456" max="8456" width="12.42578125" style="2" customWidth="1"/>
    <col min="8457" max="8457" width="12" style="2" customWidth="1"/>
    <col min="8458" max="8458" width="19.28515625" style="2" bestFit="1" customWidth="1"/>
    <col min="8459" max="8461" width="9.140625" style="2" customWidth="1"/>
    <col min="8462" max="8462" width="11.5703125" style="2" customWidth="1"/>
    <col min="8463" max="8465" width="9.140625" style="2" customWidth="1"/>
    <col min="8466" max="8701" width="9.140625" style="2"/>
    <col min="8702" max="8704" width="9.140625" style="2" customWidth="1"/>
    <col min="8705" max="8705" width="2.5703125" style="2" customWidth="1"/>
    <col min="8706" max="8706" width="15.85546875" style="2" customWidth="1"/>
    <col min="8707" max="8707" width="9.140625" style="2" customWidth="1"/>
    <col min="8708" max="8708" width="12" style="2" customWidth="1"/>
    <col min="8709" max="8709" width="10.42578125" style="2" customWidth="1"/>
    <col min="8710" max="8710" width="10.140625" style="2" customWidth="1"/>
    <col min="8711" max="8711" width="11.5703125" style="2" customWidth="1"/>
    <col min="8712" max="8712" width="12.42578125" style="2" customWidth="1"/>
    <col min="8713" max="8713" width="12" style="2" customWidth="1"/>
    <col min="8714" max="8714" width="19.28515625" style="2" bestFit="1" customWidth="1"/>
    <col min="8715" max="8717" width="9.140625" style="2" customWidth="1"/>
    <col min="8718" max="8718" width="11.5703125" style="2" customWidth="1"/>
    <col min="8719" max="8721" width="9.140625" style="2" customWidth="1"/>
    <col min="8722" max="8957" width="9.140625" style="2"/>
    <col min="8958" max="8960" width="9.140625" style="2" customWidth="1"/>
    <col min="8961" max="8961" width="2.5703125" style="2" customWidth="1"/>
    <col min="8962" max="8962" width="15.85546875" style="2" customWidth="1"/>
    <col min="8963" max="8963" width="9.140625" style="2" customWidth="1"/>
    <col min="8964" max="8964" width="12" style="2" customWidth="1"/>
    <col min="8965" max="8965" width="10.42578125" style="2" customWidth="1"/>
    <col min="8966" max="8966" width="10.140625" style="2" customWidth="1"/>
    <col min="8967" max="8967" width="11.5703125" style="2" customWidth="1"/>
    <col min="8968" max="8968" width="12.42578125" style="2" customWidth="1"/>
    <col min="8969" max="8969" width="12" style="2" customWidth="1"/>
    <col min="8970" max="8970" width="19.28515625" style="2" bestFit="1" customWidth="1"/>
    <col min="8971" max="8973" width="9.140625" style="2" customWidth="1"/>
    <col min="8974" max="8974" width="11.5703125" style="2" customWidth="1"/>
    <col min="8975" max="8977" width="9.140625" style="2" customWidth="1"/>
    <col min="8978" max="9213" width="9.140625" style="2"/>
    <col min="9214" max="9216" width="9.140625" style="2" customWidth="1"/>
    <col min="9217" max="9217" width="2.5703125" style="2" customWidth="1"/>
    <col min="9218" max="9218" width="15.85546875" style="2" customWidth="1"/>
    <col min="9219" max="9219" width="9.140625" style="2" customWidth="1"/>
    <col min="9220" max="9220" width="12" style="2" customWidth="1"/>
    <col min="9221" max="9221" width="10.42578125" style="2" customWidth="1"/>
    <col min="9222" max="9222" width="10.140625" style="2" customWidth="1"/>
    <col min="9223" max="9223" width="11.5703125" style="2" customWidth="1"/>
    <col min="9224" max="9224" width="12.42578125" style="2" customWidth="1"/>
    <col min="9225" max="9225" width="12" style="2" customWidth="1"/>
    <col min="9226" max="9226" width="19.28515625" style="2" bestFit="1" customWidth="1"/>
    <col min="9227" max="9229" width="9.140625" style="2" customWidth="1"/>
    <col min="9230" max="9230" width="11.5703125" style="2" customWidth="1"/>
    <col min="9231" max="9233" width="9.140625" style="2" customWidth="1"/>
    <col min="9234" max="9469" width="9.140625" style="2"/>
    <col min="9470" max="9472" width="9.140625" style="2" customWidth="1"/>
    <col min="9473" max="9473" width="2.5703125" style="2" customWidth="1"/>
    <col min="9474" max="9474" width="15.85546875" style="2" customWidth="1"/>
    <col min="9475" max="9475" width="9.140625" style="2" customWidth="1"/>
    <col min="9476" max="9476" width="12" style="2" customWidth="1"/>
    <col min="9477" max="9477" width="10.42578125" style="2" customWidth="1"/>
    <col min="9478" max="9478" width="10.140625" style="2" customWidth="1"/>
    <col min="9479" max="9479" width="11.5703125" style="2" customWidth="1"/>
    <col min="9480" max="9480" width="12.42578125" style="2" customWidth="1"/>
    <col min="9481" max="9481" width="12" style="2" customWidth="1"/>
    <col min="9482" max="9482" width="19.28515625" style="2" bestFit="1" customWidth="1"/>
    <col min="9483" max="9485" width="9.140625" style="2" customWidth="1"/>
    <col min="9486" max="9486" width="11.5703125" style="2" customWidth="1"/>
    <col min="9487" max="9489" width="9.140625" style="2" customWidth="1"/>
    <col min="9490" max="9725" width="9.140625" style="2"/>
    <col min="9726" max="9728" width="9.140625" style="2" customWidth="1"/>
    <col min="9729" max="9729" width="2.5703125" style="2" customWidth="1"/>
    <col min="9730" max="9730" width="15.85546875" style="2" customWidth="1"/>
    <col min="9731" max="9731" width="9.140625" style="2" customWidth="1"/>
    <col min="9732" max="9732" width="12" style="2" customWidth="1"/>
    <col min="9733" max="9733" width="10.42578125" style="2" customWidth="1"/>
    <col min="9734" max="9734" width="10.140625" style="2" customWidth="1"/>
    <col min="9735" max="9735" width="11.5703125" style="2" customWidth="1"/>
    <col min="9736" max="9736" width="12.42578125" style="2" customWidth="1"/>
    <col min="9737" max="9737" width="12" style="2" customWidth="1"/>
    <col min="9738" max="9738" width="19.28515625" style="2" bestFit="1" customWidth="1"/>
    <col min="9739" max="9741" width="9.140625" style="2" customWidth="1"/>
    <col min="9742" max="9742" width="11.5703125" style="2" customWidth="1"/>
    <col min="9743" max="9745" width="9.140625" style="2" customWidth="1"/>
    <col min="9746" max="9981" width="9.140625" style="2"/>
    <col min="9982" max="9984" width="9.140625" style="2" customWidth="1"/>
    <col min="9985" max="9985" width="2.5703125" style="2" customWidth="1"/>
    <col min="9986" max="9986" width="15.85546875" style="2" customWidth="1"/>
    <col min="9987" max="9987" width="9.140625" style="2" customWidth="1"/>
    <col min="9988" max="9988" width="12" style="2" customWidth="1"/>
    <col min="9989" max="9989" width="10.42578125" style="2" customWidth="1"/>
    <col min="9990" max="9990" width="10.140625" style="2" customWidth="1"/>
    <col min="9991" max="9991" width="11.5703125" style="2" customWidth="1"/>
    <col min="9992" max="9992" width="12.42578125" style="2" customWidth="1"/>
    <col min="9993" max="9993" width="12" style="2" customWidth="1"/>
    <col min="9994" max="9994" width="19.28515625" style="2" bestFit="1" customWidth="1"/>
    <col min="9995" max="9997" width="9.140625" style="2" customWidth="1"/>
    <col min="9998" max="9998" width="11.5703125" style="2" customWidth="1"/>
    <col min="9999" max="10001" width="9.140625" style="2" customWidth="1"/>
    <col min="10002" max="10237" width="9.140625" style="2"/>
    <col min="10238" max="10240" width="9.140625" style="2" customWidth="1"/>
    <col min="10241" max="10241" width="2.5703125" style="2" customWidth="1"/>
    <col min="10242" max="10242" width="15.85546875" style="2" customWidth="1"/>
    <col min="10243" max="10243" width="9.140625" style="2" customWidth="1"/>
    <col min="10244" max="10244" width="12" style="2" customWidth="1"/>
    <col min="10245" max="10245" width="10.42578125" style="2" customWidth="1"/>
    <col min="10246" max="10246" width="10.140625" style="2" customWidth="1"/>
    <col min="10247" max="10247" width="11.5703125" style="2" customWidth="1"/>
    <col min="10248" max="10248" width="12.42578125" style="2" customWidth="1"/>
    <col min="10249" max="10249" width="12" style="2" customWidth="1"/>
    <col min="10250" max="10250" width="19.28515625" style="2" bestFit="1" customWidth="1"/>
    <col min="10251" max="10253" width="9.140625" style="2" customWidth="1"/>
    <col min="10254" max="10254" width="11.5703125" style="2" customWidth="1"/>
    <col min="10255" max="10257" width="9.140625" style="2" customWidth="1"/>
    <col min="10258" max="10493" width="9.140625" style="2"/>
    <col min="10494" max="10496" width="9.140625" style="2" customWidth="1"/>
    <col min="10497" max="10497" width="2.5703125" style="2" customWidth="1"/>
    <col min="10498" max="10498" width="15.85546875" style="2" customWidth="1"/>
    <col min="10499" max="10499" width="9.140625" style="2" customWidth="1"/>
    <col min="10500" max="10500" width="12" style="2" customWidth="1"/>
    <col min="10501" max="10501" width="10.42578125" style="2" customWidth="1"/>
    <col min="10502" max="10502" width="10.140625" style="2" customWidth="1"/>
    <col min="10503" max="10503" width="11.5703125" style="2" customWidth="1"/>
    <col min="10504" max="10504" width="12.42578125" style="2" customWidth="1"/>
    <col min="10505" max="10505" width="12" style="2" customWidth="1"/>
    <col min="10506" max="10506" width="19.28515625" style="2" bestFit="1" customWidth="1"/>
    <col min="10507" max="10509" width="9.140625" style="2" customWidth="1"/>
    <col min="10510" max="10510" width="11.5703125" style="2" customWidth="1"/>
    <col min="10511" max="10513" width="9.140625" style="2" customWidth="1"/>
    <col min="10514" max="10749" width="9.140625" style="2"/>
    <col min="10750" max="10752" width="9.140625" style="2" customWidth="1"/>
    <col min="10753" max="10753" width="2.5703125" style="2" customWidth="1"/>
    <col min="10754" max="10754" width="15.85546875" style="2" customWidth="1"/>
    <col min="10755" max="10755" width="9.140625" style="2" customWidth="1"/>
    <col min="10756" max="10756" width="12" style="2" customWidth="1"/>
    <col min="10757" max="10757" width="10.42578125" style="2" customWidth="1"/>
    <col min="10758" max="10758" width="10.140625" style="2" customWidth="1"/>
    <col min="10759" max="10759" width="11.5703125" style="2" customWidth="1"/>
    <col min="10760" max="10760" width="12.42578125" style="2" customWidth="1"/>
    <col min="10761" max="10761" width="12" style="2" customWidth="1"/>
    <col min="10762" max="10762" width="19.28515625" style="2" bestFit="1" customWidth="1"/>
    <col min="10763" max="10765" width="9.140625" style="2" customWidth="1"/>
    <col min="10766" max="10766" width="11.5703125" style="2" customWidth="1"/>
    <col min="10767" max="10769" width="9.140625" style="2" customWidth="1"/>
    <col min="10770" max="11005" width="9.140625" style="2"/>
    <col min="11006" max="11008" width="9.140625" style="2" customWidth="1"/>
    <col min="11009" max="11009" width="2.5703125" style="2" customWidth="1"/>
    <col min="11010" max="11010" width="15.85546875" style="2" customWidth="1"/>
    <col min="11011" max="11011" width="9.140625" style="2" customWidth="1"/>
    <col min="11012" max="11012" width="12" style="2" customWidth="1"/>
    <col min="11013" max="11013" width="10.42578125" style="2" customWidth="1"/>
    <col min="11014" max="11014" width="10.140625" style="2" customWidth="1"/>
    <col min="11015" max="11015" width="11.5703125" style="2" customWidth="1"/>
    <col min="11016" max="11016" width="12.42578125" style="2" customWidth="1"/>
    <col min="11017" max="11017" width="12" style="2" customWidth="1"/>
    <col min="11018" max="11018" width="19.28515625" style="2" bestFit="1" customWidth="1"/>
    <col min="11019" max="11021" width="9.140625" style="2" customWidth="1"/>
    <col min="11022" max="11022" width="11.5703125" style="2" customWidth="1"/>
    <col min="11023" max="11025" width="9.140625" style="2" customWidth="1"/>
    <col min="11026" max="11261" width="9.140625" style="2"/>
    <col min="11262" max="11264" width="9.140625" style="2" customWidth="1"/>
    <col min="11265" max="11265" width="2.5703125" style="2" customWidth="1"/>
    <col min="11266" max="11266" width="15.85546875" style="2" customWidth="1"/>
    <col min="11267" max="11267" width="9.140625" style="2" customWidth="1"/>
    <col min="11268" max="11268" width="12" style="2" customWidth="1"/>
    <col min="11269" max="11269" width="10.42578125" style="2" customWidth="1"/>
    <col min="11270" max="11270" width="10.140625" style="2" customWidth="1"/>
    <col min="11271" max="11271" width="11.5703125" style="2" customWidth="1"/>
    <col min="11272" max="11272" width="12.42578125" style="2" customWidth="1"/>
    <col min="11273" max="11273" width="12" style="2" customWidth="1"/>
    <col min="11274" max="11274" width="19.28515625" style="2" bestFit="1" customWidth="1"/>
    <col min="11275" max="11277" width="9.140625" style="2" customWidth="1"/>
    <col min="11278" max="11278" width="11.5703125" style="2" customWidth="1"/>
    <col min="11279" max="11281" width="9.140625" style="2" customWidth="1"/>
    <col min="11282" max="11517" width="9.140625" style="2"/>
    <col min="11518" max="11520" width="9.140625" style="2" customWidth="1"/>
    <col min="11521" max="11521" width="2.5703125" style="2" customWidth="1"/>
    <col min="11522" max="11522" width="15.85546875" style="2" customWidth="1"/>
    <col min="11523" max="11523" width="9.140625" style="2" customWidth="1"/>
    <col min="11524" max="11524" width="12" style="2" customWidth="1"/>
    <col min="11525" max="11525" width="10.42578125" style="2" customWidth="1"/>
    <col min="11526" max="11526" width="10.140625" style="2" customWidth="1"/>
    <col min="11527" max="11527" width="11.5703125" style="2" customWidth="1"/>
    <col min="11528" max="11528" width="12.42578125" style="2" customWidth="1"/>
    <col min="11529" max="11529" width="12" style="2" customWidth="1"/>
    <col min="11530" max="11530" width="19.28515625" style="2" bestFit="1" customWidth="1"/>
    <col min="11531" max="11533" width="9.140625" style="2" customWidth="1"/>
    <col min="11534" max="11534" width="11.5703125" style="2" customWidth="1"/>
    <col min="11535" max="11537" width="9.140625" style="2" customWidth="1"/>
    <col min="11538" max="11773" width="9.140625" style="2"/>
    <col min="11774" max="11776" width="9.140625" style="2" customWidth="1"/>
    <col min="11777" max="11777" width="2.5703125" style="2" customWidth="1"/>
    <col min="11778" max="11778" width="15.85546875" style="2" customWidth="1"/>
    <col min="11779" max="11779" width="9.140625" style="2" customWidth="1"/>
    <col min="11780" max="11780" width="12" style="2" customWidth="1"/>
    <col min="11781" max="11781" width="10.42578125" style="2" customWidth="1"/>
    <col min="11782" max="11782" width="10.140625" style="2" customWidth="1"/>
    <col min="11783" max="11783" width="11.5703125" style="2" customWidth="1"/>
    <col min="11784" max="11784" width="12.42578125" style="2" customWidth="1"/>
    <col min="11785" max="11785" width="12" style="2" customWidth="1"/>
    <col min="11786" max="11786" width="19.28515625" style="2" bestFit="1" customWidth="1"/>
    <col min="11787" max="11789" width="9.140625" style="2" customWidth="1"/>
    <col min="11790" max="11790" width="11.5703125" style="2" customWidth="1"/>
    <col min="11791" max="11793" width="9.140625" style="2" customWidth="1"/>
    <col min="11794" max="12029" width="9.140625" style="2"/>
    <col min="12030" max="12032" width="9.140625" style="2" customWidth="1"/>
    <col min="12033" max="12033" width="2.5703125" style="2" customWidth="1"/>
    <col min="12034" max="12034" width="15.85546875" style="2" customWidth="1"/>
    <col min="12035" max="12035" width="9.140625" style="2" customWidth="1"/>
    <col min="12036" max="12036" width="12" style="2" customWidth="1"/>
    <col min="12037" max="12037" width="10.42578125" style="2" customWidth="1"/>
    <col min="12038" max="12038" width="10.140625" style="2" customWidth="1"/>
    <col min="12039" max="12039" width="11.5703125" style="2" customWidth="1"/>
    <col min="12040" max="12040" width="12.42578125" style="2" customWidth="1"/>
    <col min="12041" max="12041" width="12" style="2" customWidth="1"/>
    <col min="12042" max="12042" width="19.28515625" style="2" bestFit="1" customWidth="1"/>
    <col min="12043" max="12045" width="9.140625" style="2" customWidth="1"/>
    <col min="12046" max="12046" width="11.5703125" style="2" customWidth="1"/>
    <col min="12047" max="12049" width="9.140625" style="2" customWidth="1"/>
    <col min="12050" max="12285" width="9.140625" style="2"/>
    <col min="12286" max="12288" width="9.140625" style="2" customWidth="1"/>
    <col min="12289" max="12289" width="2.5703125" style="2" customWidth="1"/>
    <col min="12290" max="12290" width="15.85546875" style="2" customWidth="1"/>
    <col min="12291" max="12291" width="9.140625" style="2" customWidth="1"/>
    <col min="12292" max="12292" width="12" style="2" customWidth="1"/>
    <col min="12293" max="12293" width="10.42578125" style="2" customWidth="1"/>
    <col min="12294" max="12294" width="10.140625" style="2" customWidth="1"/>
    <col min="12295" max="12295" width="11.5703125" style="2" customWidth="1"/>
    <col min="12296" max="12296" width="12.42578125" style="2" customWidth="1"/>
    <col min="12297" max="12297" width="12" style="2" customWidth="1"/>
    <col min="12298" max="12298" width="19.28515625" style="2" bestFit="1" customWidth="1"/>
    <col min="12299" max="12301" width="9.140625" style="2" customWidth="1"/>
    <col min="12302" max="12302" width="11.5703125" style="2" customWidth="1"/>
    <col min="12303" max="12305" width="9.140625" style="2" customWidth="1"/>
    <col min="12306" max="12541" width="9.140625" style="2"/>
    <col min="12542" max="12544" width="9.140625" style="2" customWidth="1"/>
    <col min="12545" max="12545" width="2.5703125" style="2" customWidth="1"/>
    <col min="12546" max="12546" width="15.85546875" style="2" customWidth="1"/>
    <col min="12547" max="12547" width="9.140625" style="2" customWidth="1"/>
    <col min="12548" max="12548" width="12" style="2" customWidth="1"/>
    <col min="12549" max="12549" width="10.42578125" style="2" customWidth="1"/>
    <col min="12550" max="12550" width="10.140625" style="2" customWidth="1"/>
    <col min="12551" max="12551" width="11.5703125" style="2" customWidth="1"/>
    <col min="12552" max="12552" width="12.42578125" style="2" customWidth="1"/>
    <col min="12553" max="12553" width="12" style="2" customWidth="1"/>
    <col min="12554" max="12554" width="19.28515625" style="2" bestFit="1" customWidth="1"/>
    <col min="12555" max="12557" width="9.140625" style="2" customWidth="1"/>
    <col min="12558" max="12558" width="11.5703125" style="2" customWidth="1"/>
    <col min="12559" max="12561" width="9.140625" style="2" customWidth="1"/>
    <col min="12562" max="12797" width="9.140625" style="2"/>
    <col min="12798" max="12800" width="9.140625" style="2" customWidth="1"/>
    <col min="12801" max="12801" width="2.5703125" style="2" customWidth="1"/>
    <col min="12802" max="12802" width="15.85546875" style="2" customWidth="1"/>
    <col min="12803" max="12803" width="9.140625" style="2" customWidth="1"/>
    <col min="12804" max="12804" width="12" style="2" customWidth="1"/>
    <col min="12805" max="12805" width="10.42578125" style="2" customWidth="1"/>
    <col min="12806" max="12806" width="10.140625" style="2" customWidth="1"/>
    <col min="12807" max="12807" width="11.5703125" style="2" customWidth="1"/>
    <col min="12808" max="12808" width="12.42578125" style="2" customWidth="1"/>
    <col min="12809" max="12809" width="12" style="2" customWidth="1"/>
    <col min="12810" max="12810" width="19.28515625" style="2" bestFit="1" customWidth="1"/>
    <col min="12811" max="12813" width="9.140625" style="2" customWidth="1"/>
    <col min="12814" max="12814" width="11.5703125" style="2" customWidth="1"/>
    <col min="12815" max="12817" width="9.140625" style="2" customWidth="1"/>
    <col min="12818" max="13053" width="9.140625" style="2"/>
    <col min="13054" max="13056" width="9.140625" style="2" customWidth="1"/>
    <col min="13057" max="13057" width="2.5703125" style="2" customWidth="1"/>
    <col min="13058" max="13058" width="15.85546875" style="2" customWidth="1"/>
    <col min="13059" max="13059" width="9.140625" style="2" customWidth="1"/>
    <col min="13060" max="13060" width="12" style="2" customWidth="1"/>
    <col min="13061" max="13061" width="10.42578125" style="2" customWidth="1"/>
    <col min="13062" max="13062" width="10.140625" style="2" customWidth="1"/>
    <col min="13063" max="13063" width="11.5703125" style="2" customWidth="1"/>
    <col min="13064" max="13064" width="12.42578125" style="2" customWidth="1"/>
    <col min="13065" max="13065" width="12" style="2" customWidth="1"/>
    <col min="13066" max="13066" width="19.28515625" style="2" bestFit="1" customWidth="1"/>
    <col min="13067" max="13069" width="9.140625" style="2" customWidth="1"/>
    <col min="13070" max="13070" width="11.5703125" style="2" customWidth="1"/>
    <col min="13071" max="13073" width="9.140625" style="2" customWidth="1"/>
    <col min="13074" max="13309" width="9.140625" style="2"/>
    <col min="13310" max="13312" width="9.140625" style="2" customWidth="1"/>
    <col min="13313" max="13313" width="2.5703125" style="2" customWidth="1"/>
    <col min="13314" max="13314" width="15.85546875" style="2" customWidth="1"/>
    <col min="13315" max="13315" width="9.140625" style="2" customWidth="1"/>
    <col min="13316" max="13316" width="12" style="2" customWidth="1"/>
    <col min="13317" max="13317" width="10.42578125" style="2" customWidth="1"/>
    <col min="13318" max="13318" width="10.140625" style="2" customWidth="1"/>
    <col min="13319" max="13319" width="11.5703125" style="2" customWidth="1"/>
    <col min="13320" max="13320" width="12.42578125" style="2" customWidth="1"/>
    <col min="13321" max="13321" width="12" style="2" customWidth="1"/>
    <col min="13322" max="13322" width="19.28515625" style="2" bestFit="1" customWidth="1"/>
    <col min="13323" max="13325" width="9.140625" style="2" customWidth="1"/>
    <col min="13326" max="13326" width="11.5703125" style="2" customWidth="1"/>
    <col min="13327" max="13329" width="9.140625" style="2" customWidth="1"/>
    <col min="13330" max="13565" width="9.140625" style="2"/>
    <col min="13566" max="13568" width="9.140625" style="2" customWidth="1"/>
    <col min="13569" max="13569" width="2.5703125" style="2" customWidth="1"/>
    <col min="13570" max="13570" width="15.85546875" style="2" customWidth="1"/>
    <col min="13571" max="13571" width="9.140625" style="2" customWidth="1"/>
    <col min="13572" max="13572" width="12" style="2" customWidth="1"/>
    <col min="13573" max="13573" width="10.42578125" style="2" customWidth="1"/>
    <col min="13574" max="13574" width="10.140625" style="2" customWidth="1"/>
    <col min="13575" max="13575" width="11.5703125" style="2" customWidth="1"/>
    <col min="13576" max="13576" width="12.42578125" style="2" customWidth="1"/>
    <col min="13577" max="13577" width="12" style="2" customWidth="1"/>
    <col min="13578" max="13578" width="19.28515625" style="2" bestFit="1" customWidth="1"/>
    <col min="13579" max="13581" width="9.140625" style="2" customWidth="1"/>
    <col min="13582" max="13582" width="11.5703125" style="2" customWidth="1"/>
    <col min="13583" max="13585" width="9.140625" style="2" customWidth="1"/>
    <col min="13586" max="13821" width="9.140625" style="2"/>
    <col min="13822" max="13824" width="9.140625" style="2" customWidth="1"/>
    <col min="13825" max="13825" width="2.5703125" style="2" customWidth="1"/>
    <col min="13826" max="13826" width="15.85546875" style="2" customWidth="1"/>
    <col min="13827" max="13827" width="9.140625" style="2" customWidth="1"/>
    <col min="13828" max="13828" width="12" style="2" customWidth="1"/>
    <col min="13829" max="13829" width="10.42578125" style="2" customWidth="1"/>
    <col min="13830" max="13830" width="10.140625" style="2" customWidth="1"/>
    <col min="13831" max="13831" width="11.5703125" style="2" customWidth="1"/>
    <col min="13832" max="13832" width="12.42578125" style="2" customWidth="1"/>
    <col min="13833" max="13833" width="12" style="2" customWidth="1"/>
    <col min="13834" max="13834" width="19.28515625" style="2" bestFit="1" customWidth="1"/>
    <col min="13835" max="13837" width="9.140625" style="2" customWidth="1"/>
    <col min="13838" max="13838" width="11.5703125" style="2" customWidth="1"/>
    <col min="13839" max="13841" width="9.140625" style="2" customWidth="1"/>
    <col min="13842" max="14077" width="9.140625" style="2"/>
    <col min="14078" max="14080" width="9.140625" style="2" customWidth="1"/>
    <col min="14081" max="14081" width="2.5703125" style="2" customWidth="1"/>
    <col min="14082" max="14082" width="15.85546875" style="2" customWidth="1"/>
    <col min="14083" max="14083" width="9.140625" style="2" customWidth="1"/>
    <col min="14084" max="14084" width="12" style="2" customWidth="1"/>
    <col min="14085" max="14085" width="10.42578125" style="2" customWidth="1"/>
    <col min="14086" max="14086" width="10.140625" style="2" customWidth="1"/>
    <col min="14087" max="14087" width="11.5703125" style="2" customWidth="1"/>
    <col min="14088" max="14088" width="12.42578125" style="2" customWidth="1"/>
    <col min="14089" max="14089" width="12" style="2" customWidth="1"/>
    <col min="14090" max="14090" width="19.28515625" style="2" bestFit="1" customWidth="1"/>
    <col min="14091" max="14093" width="9.140625" style="2" customWidth="1"/>
    <col min="14094" max="14094" width="11.5703125" style="2" customWidth="1"/>
    <col min="14095" max="14097" width="9.140625" style="2" customWidth="1"/>
    <col min="14098" max="14333" width="9.140625" style="2"/>
    <col min="14334" max="14336" width="9.140625" style="2" customWidth="1"/>
    <col min="14337" max="14337" width="2.5703125" style="2" customWidth="1"/>
    <col min="14338" max="14338" width="15.85546875" style="2" customWidth="1"/>
    <col min="14339" max="14339" width="9.140625" style="2" customWidth="1"/>
    <col min="14340" max="14340" width="12" style="2" customWidth="1"/>
    <col min="14341" max="14341" width="10.42578125" style="2" customWidth="1"/>
    <col min="14342" max="14342" width="10.140625" style="2" customWidth="1"/>
    <col min="14343" max="14343" width="11.5703125" style="2" customWidth="1"/>
    <col min="14344" max="14344" width="12.42578125" style="2" customWidth="1"/>
    <col min="14345" max="14345" width="12" style="2" customWidth="1"/>
    <col min="14346" max="14346" width="19.28515625" style="2" bestFit="1" customWidth="1"/>
    <col min="14347" max="14349" width="9.140625" style="2" customWidth="1"/>
    <col min="14350" max="14350" width="11.5703125" style="2" customWidth="1"/>
    <col min="14351" max="14353" width="9.140625" style="2" customWidth="1"/>
    <col min="14354" max="14589" width="9.140625" style="2"/>
    <col min="14590" max="14592" width="9.140625" style="2" customWidth="1"/>
    <col min="14593" max="14593" width="2.5703125" style="2" customWidth="1"/>
    <col min="14594" max="14594" width="15.85546875" style="2" customWidth="1"/>
    <col min="14595" max="14595" width="9.140625" style="2" customWidth="1"/>
    <col min="14596" max="14596" width="12" style="2" customWidth="1"/>
    <col min="14597" max="14597" width="10.42578125" style="2" customWidth="1"/>
    <col min="14598" max="14598" width="10.140625" style="2" customWidth="1"/>
    <col min="14599" max="14599" width="11.5703125" style="2" customWidth="1"/>
    <col min="14600" max="14600" width="12.42578125" style="2" customWidth="1"/>
    <col min="14601" max="14601" width="12" style="2" customWidth="1"/>
    <col min="14602" max="14602" width="19.28515625" style="2" bestFit="1" customWidth="1"/>
    <col min="14603" max="14605" width="9.140625" style="2" customWidth="1"/>
    <col min="14606" max="14606" width="11.5703125" style="2" customWidth="1"/>
    <col min="14607" max="14609" width="9.140625" style="2" customWidth="1"/>
    <col min="14610" max="14845" width="9.140625" style="2"/>
    <col min="14846" max="14848" width="9.140625" style="2" customWidth="1"/>
    <col min="14849" max="14849" width="2.5703125" style="2" customWidth="1"/>
    <col min="14850" max="14850" width="15.85546875" style="2" customWidth="1"/>
    <col min="14851" max="14851" width="9.140625" style="2" customWidth="1"/>
    <col min="14852" max="14852" width="12" style="2" customWidth="1"/>
    <col min="14853" max="14853" width="10.42578125" style="2" customWidth="1"/>
    <col min="14854" max="14854" width="10.140625" style="2" customWidth="1"/>
    <col min="14855" max="14855" width="11.5703125" style="2" customWidth="1"/>
    <col min="14856" max="14856" width="12.42578125" style="2" customWidth="1"/>
    <col min="14857" max="14857" width="12" style="2" customWidth="1"/>
    <col min="14858" max="14858" width="19.28515625" style="2" bestFit="1" customWidth="1"/>
    <col min="14859" max="14861" width="9.140625" style="2" customWidth="1"/>
    <col min="14862" max="14862" width="11.5703125" style="2" customWidth="1"/>
    <col min="14863" max="14865" width="9.140625" style="2" customWidth="1"/>
    <col min="14866" max="15101" width="9.140625" style="2"/>
    <col min="15102" max="15104" width="9.140625" style="2" customWidth="1"/>
    <col min="15105" max="15105" width="2.5703125" style="2" customWidth="1"/>
    <col min="15106" max="15106" width="15.85546875" style="2" customWidth="1"/>
    <col min="15107" max="15107" width="9.140625" style="2" customWidth="1"/>
    <col min="15108" max="15108" width="12" style="2" customWidth="1"/>
    <col min="15109" max="15109" width="10.42578125" style="2" customWidth="1"/>
    <col min="15110" max="15110" width="10.140625" style="2" customWidth="1"/>
    <col min="15111" max="15111" width="11.5703125" style="2" customWidth="1"/>
    <col min="15112" max="15112" width="12.42578125" style="2" customWidth="1"/>
    <col min="15113" max="15113" width="12" style="2" customWidth="1"/>
    <col min="15114" max="15114" width="19.28515625" style="2" bestFit="1" customWidth="1"/>
    <col min="15115" max="15117" width="9.140625" style="2" customWidth="1"/>
    <col min="15118" max="15118" width="11.5703125" style="2" customWidth="1"/>
    <col min="15119" max="15121" width="9.140625" style="2" customWidth="1"/>
    <col min="15122" max="15357" width="9.140625" style="2"/>
    <col min="15358" max="15360" width="9.140625" style="2" customWidth="1"/>
    <col min="15361" max="15361" width="2.5703125" style="2" customWidth="1"/>
    <col min="15362" max="15362" width="15.85546875" style="2" customWidth="1"/>
    <col min="15363" max="15363" width="9.140625" style="2" customWidth="1"/>
    <col min="15364" max="15364" width="12" style="2" customWidth="1"/>
    <col min="15365" max="15365" width="10.42578125" style="2" customWidth="1"/>
    <col min="15366" max="15366" width="10.140625" style="2" customWidth="1"/>
    <col min="15367" max="15367" width="11.5703125" style="2" customWidth="1"/>
    <col min="15368" max="15368" width="12.42578125" style="2" customWidth="1"/>
    <col min="15369" max="15369" width="12" style="2" customWidth="1"/>
    <col min="15370" max="15370" width="19.28515625" style="2" bestFit="1" customWidth="1"/>
    <col min="15371" max="15373" width="9.140625" style="2" customWidth="1"/>
    <col min="15374" max="15374" width="11.5703125" style="2" customWidth="1"/>
    <col min="15375" max="15377" width="9.140625" style="2" customWidth="1"/>
    <col min="15378" max="15613" width="9.140625" style="2"/>
    <col min="15614" max="15616" width="9.140625" style="2" customWidth="1"/>
    <col min="15617" max="15617" width="2.5703125" style="2" customWidth="1"/>
    <col min="15618" max="15618" width="15.85546875" style="2" customWidth="1"/>
    <col min="15619" max="15619" width="9.140625" style="2" customWidth="1"/>
    <col min="15620" max="15620" width="12" style="2" customWidth="1"/>
    <col min="15621" max="15621" width="10.42578125" style="2" customWidth="1"/>
    <col min="15622" max="15622" width="10.140625" style="2" customWidth="1"/>
    <col min="15623" max="15623" width="11.5703125" style="2" customWidth="1"/>
    <col min="15624" max="15624" width="12.42578125" style="2" customWidth="1"/>
    <col min="15625" max="15625" width="12" style="2" customWidth="1"/>
    <col min="15626" max="15626" width="19.28515625" style="2" bestFit="1" customWidth="1"/>
    <col min="15627" max="15629" width="9.140625" style="2" customWidth="1"/>
    <col min="15630" max="15630" width="11.5703125" style="2" customWidth="1"/>
    <col min="15631" max="15633" width="9.140625" style="2" customWidth="1"/>
    <col min="15634" max="15869" width="9.140625" style="2"/>
    <col min="15870" max="15872" width="9.140625" style="2" customWidth="1"/>
    <col min="15873" max="15873" width="2.5703125" style="2" customWidth="1"/>
    <col min="15874" max="15874" width="15.85546875" style="2" customWidth="1"/>
    <col min="15875" max="15875" width="9.140625" style="2" customWidth="1"/>
    <col min="15876" max="15876" width="12" style="2" customWidth="1"/>
    <col min="15877" max="15877" width="10.42578125" style="2" customWidth="1"/>
    <col min="15878" max="15878" width="10.140625" style="2" customWidth="1"/>
    <col min="15879" max="15879" width="11.5703125" style="2" customWidth="1"/>
    <col min="15880" max="15880" width="12.42578125" style="2" customWidth="1"/>
    <col min="15881" max="15881" width="12" style="2" customWidth="1"/>
    <col min="15882" max="15882" width="19.28515625" style="2" bestFit="1" customWidth="1"/>
    <col min="15883" max="15885" width="9.140625" style="2" customWidth="1"/>
    <col min="15886" max="15886" width="11.5703125" style="2" customWidth="1"/>
    <col min="15887" max="15889" width="9.140625" style="2" customWidth="1"/>
    <col min="15890" max="16125" width="9.140625" style="2"/>
    <col min="16126" max="16128" width="9.140625" style="2" customWidth="1"/>
    <col min="16129" max="16129" width="2.5703125" style="2" customWidth="1"/>
    <col min="16130" max="16130" width="15.85546875" style="2" customWidth="1"/>
    <col min="16131" max="16131" width="9.140625" style="2" customWidth="1"/>
    <col min="16132" max="16132" width="12" style="2" customWidth="1"/>
    <col min="16133" max="16133" width="10.42578125" style="2" customWidth="1"/>
    <col min="16134" max="16134" width="10.140625" style="2" customWidth="1"/>
    <col min="16135" max="16135" width="11.5703125" style="2" customWidth="1"/>
    <col min="16136" max="16136" width="12.42578125" style="2" customWidth="1"/>
    <col min="16137" max="16137" width="12" style="2" customWidth="1"/>
    <col min="16138" max="16138" width="19.28515625" style="2" bestFit="1" customWidth="1"/>
    <col min="16139" max="16141" width="9.140625" style="2" customWidth="1"/>
    <col min="16142" max="16142" width="11.5703125" style="2" customWidth="1"/>
    <col min="16143" max="16145" width="9.140625" style="2" customWidth="1"/>
    <col min="16146" max="16384" width="9.140625" style="2"/>
  </cols>
  <sheetData>
    <row r="1" spans="1:28" s="27" customFormat="1" ht="45.75" customHeight="1">
      <c r="E1" s="28"/>
      <c r="F1" s="28"/>
      <c r="G1" s="104" t="s">
        <v>5</v>
      </c>
      <c r="H1" s="105" t="s">
        <v>28</v>
      </c>
      <c r="I1" s="106" t="s">
        <v>29</v>
      </c>
      <c r="J1" s="105" t="s">
        <v>30</v>
      </c>
      <c r="K1" s="105" t="s">
        <v>31</v>
      </c>
      <c r="L1" s="104" t="s">
        <v>6</v>
      </c>
      <c r="M1" s="104" t="s">
        <v>9</v>
      </c>
      <c r="N1" s="104" t="s">
        <v>11</v>
      </c>
      <c r="O1" s="105" t="s">
        <v>12</v>
      </c>
      <c r="P1" s="105" t="s">
        <v>24</v>
      </c>
      <c r="Q1" s="105" t="s">
        <v>25</v>
      </c>
      <c r="R1" s="105" t="s">
        <v>26</v>
      </c>
      <c r="S1" s="105" t="s">
        <v>1</v>
      </c>
      <c r="T1" s="29">
        <f>U1*V1</f>
        <v>168</v>
      </c>
      <c r="U1" s="30">
        <v>7</v>
      </c>
      <c r="V1" s="31">
        <v>24</v>
      </c>
      <c r="W1" s="74">
        <f>S59</f>
        <v>7</v>
      </c>
      <c r="Y1" s="87" t="s">
        <v>38</v>
      </c>
      <c r="Z1" s="87" t="s">
        <v>36</v>
      </c>
      <c r="AA1" s="87" t="s">
        <v>34</v>
      </c>
      <c r="AB1" s="87" t="s">
        <v>37</v>
      </c>
    </row>
    <row r="2" spans="1:28" s="1" customFormat="1">
      <c r="A2" s="1" t="str">
        <f>IFERROR(VLOOKUP($D2,$Z:$AB,3,0),"")</f>
        <v>SUPPORT</v>
      </c>
      <c r="B2" s="1" t="str">
        <f>IFERROR(VLOOKUP($D2,$Z:$AB,2,0),"")</f>
        <v>DOZER</v>
      </c>
      <c r="D2" s="1" t="str">
        <f>IF(AND(T2=0,S2="IDWP")," ",IF(S2="RFSA"," ",LEFT(G2,6)))</f>
        <v>BDKM15</v>
      </c>
      <c r="E2" s="2" t="str">
        <f>D2&amp;S2</f>
        <v>BDKM15INPR</v>
      </c>
      <c r="F2" s="2"/>
      <c r="G2" s="107" t="s">
        <v>143</v>
      </c>
      <c r="H2" s="96">
        <f>IFERROR(IF(AND(T2=0,S2="IDWP")," ",IF(S2=0," ",IF(S2="RFSA"," ",VLOOKUP($G2,'Raw Data KPI ( ZMC5042R )'!$B:$P,15,0)))),"")</f>
        <v>100</v>
      </c>
      <c r="I2" s="97">
        <f>IFERROR(IF(AND(T2=0,S2="IDWP")," ",IF(S2="RFSA"," ",IF(S2=0," ",IF(AND(U2=0,V2=0)," ",VLOOKUP($G2,'Raw Data KPI ( ZMC5042R )'!$B:$S,18,0))))),"")</f>
        <v>0</v>
      </c>
      <c r="J2" s="97">
        <f>IFERROR(IF(AND(T2=0,S2="IDWP")," ",IF(S2="RFSA"," ",IF(S2=0," ",IF(AND(U2=0,V2=0)," ",VLOOKUP($G2,'Raw Data KPI ( ZMC5042R )'!$B:$T,19,0))))),"")</f>
        <v>139</v>
      </c>
      <c r="K2" s="98">
        <f>IFERROR(IF(AND(T2=0,S2="IDWP")," ",IF(S2="RFSA"," ",IF(S2=0," ",VLOOKUP($G2,'Raw Data KPI ( ZMC5042R )'!$B:$L,11,0)))),"")</f>
        <v>0</v>
      </c>
      <c r="L2" s="100">
        <f>IFERROR(IF(AND(T2=0,S2="IDWP")," ",IF(S2="RFSA"," ",IF(S2=0," ",VLOOKUP($G2,'Raw Data KPI ( ZMC5042R )'!$B:$N,13,0)))),"")</f>
        <v>0</v>
      </c>
      <c r="M2" s="108">
        <f>IFERROR(+L2/24," ")</f>
        <v>0</v>
      </c>
      <c r="N2" s="99">
        <f>IFERROR(IF(AND(T2=0,S2="IDWP")," ",IF(S2="RFSA"," ",IF(S2=0," ",VLOOKUP($G2,'Raw Data KPI ( ZMC5042R )'!$B:$Q,16,0)))),"")</f>
        <v>0</v>
      </c>
      <c r="O2" s="100">
        <f>IFERROR(IF(AND(T2=0,S2="IDWP")," ",IF(S2="RFSA"," ",IF(S2=0," ",VLOOKUP($G2,'Raw Data KPI ( ZMC5042R )'!$B:$E,4,0)))),"")</f>
        <v>0</v>
      </c>
      <c r="P2" s="100">
        <f>IFERROR((24*$W$1*0.12)-L2," ")</f>
        <v>20.16</v>
      </c>
      <c r="Q2" s="101">
        <f>COUNTIFS('Raw Event BD ( ZMC8011R )'!$E:$E,$G2,'Raw Event BD ( ZMC8011R )'!$H:$H,"Breakdown Schedule")</f>
        <v>0</v>
      </c>
      <c r="R2" s="101">
        <f>COUNTIFS('Raw Event BD ( ZMC8011R )'!$E:$E,$G2,'Raw Event BD ( ZMC8011R )'!$H:$H,"Breakdown Unschedule")</f>
        <v>0</v>
      </c>
      <c r="S2" s="102" t="str">
        <f>IFERROR(VLOOKUP($G2,'Raw Data KPI ( ZMC5042R )'!$B:$U,20,0),"")</f>
        <v>INPR</v>
      </c>
      <c r="T2" s="103">
        <f>IFERROR(VLOOKUP($G2,'Raw Data KPI ( ZMC5042R )'!$B:$V,21,0),"")</f>
        <v>168</v>
      </c>
      <c r="U2" s="72">
        <f>IFERROR(VLOOKUP($G2,'Raw Data KPI ( ZMC5042R )'!$B:$C,2,0),"")</f>
        <v>135.93600000000001</v>
      </c>
      <c r="V2" s="72">
        <f>IFERROR(VLOOKUP($G2,'Raw Data KPI ( ZMC5042R )'!$B:$K,10,0),"")</f>
        <v>0</v>
      </c>
      <c r="W2" s="1" t="b">
        <f>N2=SUM(Q2:R2)</f>
        <v>1</v>
      </c>
      <c r="Y2" s="92" t="s">
        <v>46</v>
      </c>
      <c r="Z2" s="92" t="s">
        <v>16</v>
      </c>
      <c r="AA2" s="92" t="s">
        <v>59</v>
      </c>
      <c r="AB2" s="92" t="s">
        <v>21</v>
      </c>
    </row>
    <row r="3" spans="1:28" s="1" customFormat="1">
      <c r="A3" s="1" t="str">
        <f>IFERROR(VLOOKUP($D3,$Z:$AB,3,0),"")</f>
        <v>SUPPORT</v>
      </c>
      <c r="B3" s="1" t="str">
        <f>IFERROR(VLOOKUP($D3,$Z:$AB,2,0),"")</f>
        <v>DOZER</v>
      </c>
      <c r="D3" s="1" t="str">
        <f t="shared" ref="D3:D52" si="0">IF(AND(T3=0,S3="IDWP")," ",IF(S3="RFSA"," ",LEFT(G3,6)))</f>
        <v>BDKM15</v>
      </c>
      <c r="E3" s="2" t="str">
        <f t="shared" ref="E3:E55" si="1">D3&amp;S3</f>
        <v>BDKM15INPR</v>
      </c>
      <c r="F3" s="2"/>
      <c r="G3" s="107" t="s">
        <v>144</v>
      </c>
      <c r="H3" s="96">
        <f>IFERROR(IF(AND(T3=0,S3="IDWP")," ",IF(S3=0," ",IF(S3="RFSA"," ",VLOOKUP($G3,'Raw Data KPI ( ZMC5042R )'!$B:$P,15,0)))),"")</f>
        <v>93.67</v>
      </c>
      <c r="I3" s="97">
        <f>IFERROR(IF(AND(T3=0,S3="IDWP")," ",IF(S3="RFSA"," ",IF(S3=0," ",IF(AND(U3=0,V3=0)," ",VLOOKUP($G3,'Raw Data KPI ( ZMC5042R )'!$B:$S,18,0))))),"")</f>
        <v>5.32</v>
      </c>
      <c r="J3" s="97">
        <f>IFERROR(IF(AND(T3=0,S3="IDWP")," ",IF(S3="RFSA"," ",IF(S3=0," ",IF(AND(U3=0,V3=0)," ",VLOOKUP($G3,'Raw Data KPI ( ZMC5042R )'!$B:$T,19,0))))),"")</f>
        <v>60.5</v>
      </c>
      <c r="K3" s="98">
        <f>IFERROR(IF(AND(T3=0,S3="IDWP")," ",IF(S3="RFSA"," ",IF(S3=0," ",VLOOKUP($G3,'Raw Data KPI ( ZMC5042R )'!$B:$L,11,0)))),"")</f>
        <v>83.853999999999999</v>
      </c>
      <c r="L3" s="100">
        <f>IFERROR(IF(AND(T3=0,S3="IDWP")," ",IF(S3="RFSA"," ",IF(S3=0," ",VLOOKUP($G3,'Raw Data KPI ( ZMC5042R )'!$B:$N,13,0)))),"")</f>
        <v>10.634</v>
      </c>
      <c r="M3" s="108">
        <f t="shared" ref="M3:M54" si="2">IFERROR(+L3/24," ")</f>
        <v>0.44308333333333333</v>
      </c>
      <c r="N3" s="99">
        <f>IFERROR(IF(AND(T3=0,S3="IDWP")," ",IF(S3="RFSA"," ",IF(S3=0," ",VLOOKUP($G3,'Raw Data KPI ( ZMC5042R )'!$B:$Q,16,0)))),"")</f>
        <v>2</v>
      </c>
      <c r="O3" s="100">
        <f>IFERROR(IF(AND(T3=0,S3="IDWP")," ",IF(S3="RFSA"," ",IF(S3=0," ",VLOOKUP($G3,'Raw Data KPI ( ZMC5042R )'!$B:$E,4,0)))),"")</f>
        <v>8.9169999999999998</v>
      </c>
      <c r="P3" s="100">
        <f t="shared" ref="P3:P54" si="3">IFERROR((24*$W$1*0.12)-L3," ")</f>
        <v>9.5259999999999998</v>
      </c>
      <c r="Q3" s="101">
        <f>COUNTIFS('Raw Event BD ( ZMC8011R )'!$E:$E,$G3,'Raw Event BD ( ZMC8011R )'!$H:$H,"Breakdown Schedule")</f>
        <v>1</v>
      </c>
      <c r="R3" s="101">
        <f>COUNTIFS('Raw Event BD ( ZMC8011R )'!$E:$E,$G3,'Raw Event BD ( ZMC8011R )'!$H:$H,"Breakdown Unschedule")</f>
        <v>1</v>
      </c>
      <c r="S3" s="102" t="str">
        <f>IFERROR(VLOOKUP($G3,'Raw Data KPI ( ZMC5042R )'!$B:$U,20,0),"")</f>
        <v>INPR</v>
      </c>
      <c r="T3" s="103">
        <f>IFERROR(VLOOKUP($G3,'Raw Data KPI ( ZMC5042R )'!$B:$V,21,0),"")</f>
        <v>168</v>
      </c>
      <c r="U3" s="72">
        <f>IFERROR(VLOOKUP($G3,'Raw Data KPI ( ZMC5042R )'!$B:$C,2,0),"")</f>
        <v>114.83499999999999</v>
      </c>
      <c r="V3" s="72">
        <f>IFERROR(VLOOKUP($G3,'Raw Data KPI ( ZMC5042R )'!$B:$K,10,0),"")</f>
        <v>10.634</v>
      </c>
      <c r="W3" s="1" t="b">
        <f t="shared" ref="W3:W54" si="4">N3=SUM(Q3:R3)</f>
        <v>1</v>
      </c>
      <c r="Y3" s="92" t="s">
        <v>47</v>
      </c>
      <c r="Z3" s="86" t="s">
        <v>42</v>
      </c>
      <c r="AA3" s="86" t="s">
        <v>59</v>
      </c>
      <c r="AB3" s="86" t="s">
        <v>21</v>
      </c>
    </row>
    <row r="4" spans="1:28" s="1" customFormat="1">
      <c r="A4" s="1" t="str">
        <f>IFERROR(VLOOKUP($D4,$Z:$AB,3,0),"")</f>
        <v>SUPPORT</v>
      </c>
      <c r="B4" s="1" t="str">
        <f>IFERROR(VLOOKUP($D4,$Z:$AB,2,0),"")</f>
        <v>DOZER</v>
      </c>
      <c r="D4" s="1" t="str">
        <f>IF(AND(T4=0,S4="IDWP")," ",IF(S4="RFSA"," ",LEFT(G4,6)))</f>
        <v>BDKM15</v>
      </c>
      <c r="E4" s="120" t="str">
        <f t="shared" ref="E4" si="5">D4&amp;S4</f>
        <v>BDKM15INPR</v>
      </c>
      <c r="F4" s="120"/>
      <c r="G4" s="107" t="s">
        <v>145</v>
      </c>
      <c r="H4" s="96">
        <f>IFERROR(IF(AND(T4=0,S4="IDWP")," ",IF(S4=0," ",IF(S4="RFSA"," ",VLOOKUP($G4,'Raw Data KPI ( ZMC5042R )'!$B:$P,15,0)))),"")</f>
        <v>99.4</v>
      </c>
      <c r="I4" s="97">
        <f>IFERROR(IF(AND(T4=0,S4="IDWP")," ",IF(S4="RFSA"," ",IF(S4=0," ",IF(AND(U4=0,V4=0)," ",VLOOKUP($G4,'Raw Data KPI ( ZMC5042R )'!$B:$S,18,0))))),"")</f>
        <v>1</v>
      </c>
      <c r="J4" s="97">
        <f>IFERROR(IF(AND(T4=0,S4="IDWP")," ",IF(S4="RFSA"," ",IF(S4=0," ",IF(AND(U4=0,V4=0)," ",VLOOKUP($G4,'Raw Data KPI ( ZMC5042R )'!$B:$T,19,0))))),"")</f>
        <v>134</v>
      </c>
      <c r="K4" s="98">
        <f>IFERROR(IF(AND(T4=0,S4="IDWP")," ",IF(S4="RFSA"," ",IF(S4=0," ",VLOOKUP($G4,'Raw Data KPI ( ZMC5042R )'!$B:$L,11,0)))),"")</f>
        <v>100</v>
      </c>
      <c r="L4" s="100">
        <f>IFERROR(IF(AND(T4=0,S4="IDWP")," ",IF(S4="RFSA"," ",IF(S4=0," ",VLOOKUP($G4,'Raw Data KPI ( ZMC5042R )'!$B:$N,13,0)))),"")</f>
        <v>1</v>
      </c>
      <c r="M4" s="108">
        <f t="shared" si="2"/>
        <v>4.1666666666666664E-2</v>
      </c>
      <c r="N4" s="99">
        <f>IFERROR(IF(AND(T4=0,S4="IDWP")," ",IF(S4="RFSA"," ",IF(S4=0," ",VLOOKUP($G4,'Raw Data KPI ( ZMC5042R )'!$B:$Q,16,0)))),"")</f>
        <v>1</v>
      </c>
      <c r="O4" s="100">
        <f>IFERROR(IF(AND(T4=0,S4="IDWP")," ",IF(S4="RFSA"," ",IF(S4=0," ",VLOOKUP($G4,'Raw Data KPI ( ZMC5042R )'!$B:$E,4,0)))),"")</f>
        <v>1</v>
      </c>
      <c r="P4" s="100">
        <f t="shared" si="3"/>
        <v>19.16</v>
      </c>
      <c r="Q4" s="101">
        <f>COUNTIFS('Raw Event BD ( ZMC8011R )'!$E:$E,$G4,'Raw Event BD ( ZMC8011R )'!$H:$H,"Breakdown Schedule")</f>
        <v>1</v>
      </c>
      <c r="R4" s="101">
        <f>COUNTIFS('Raw Event BD ( ZMC8011R )'!$E:$E,$G4,'Raw Event BD ( ZMC8011R )'!$H:$H,"Breakdown Unschedule")</f>
        <v>0</v>
      </c>
      <c r="S4" s="102" t="str">
        <f>IFERROR(VLOOKUP($G4,'Raw Data KPI ( ZMC5042R )'!$B:$U,20,0),"")</f>
        <v>INPR</v>
      </c>
      <c r="T4" s="103">
        <f>IFERROR(VLOOKUP($G4,'Raw Data KPI ( ZMC5042R )'!$B:$V,21,0),"")</f>
        <v>168</v>
      </c>
      <c r="U4" s="72">
        <f>IFERROR(VLOOKUP($G4,'Raw Data KPI ( ZMC5042R )'!$B:$C,2,0),"")</f>
        <v>130.76900000000001</v>
      </c>
      <c r="V4" s="72">
        <f>IFERROR(VLOOKUP($G4,'Raw Data KPI ( ZMC5042R )'!$B:$K,10,0),"")</f>
        <v>1</v>
      </c>
      <c r="W4" s="1" t="b">
        <f t="shared" si="4"/>
        <v>1</v>
      </c>
      <c r="Y4" s="92" t="s">
        <v>18</v>
      </c>
      <c r="Z4" s="86" t="s">
        <v>17</v>
      </c>
      <c r="AA4" s="86" t="s">
        <v>59</v>
      </c>
      <c r="AB4" s="86" t="s">
        <v>21</v>
      </c>
    </row>
    <row r="5" spans="1:28" s="1" customFormat="1">
      <c r="A5" s="1" t="str">
        <f>IFERROR(VLOOKUP($D5,$Z:$AB,3,0),"")</f>
        <v>SUPPORT</v>
      </c>
      <c r="B5" s="1" t="str">
        <f>IFERROR(VLOOKUP($D5,$Z:$AB,2,0),"")</f>
        <v>DOZER</v>
      </c>
      <c r="D5" s="1" t="str">
        <f>IF(AND(T5=0,S5="IDWP")," ",IF(S5="RFSA"," ",LEFT(G5,6)))</f>
        <v>BDKM37</v>
      </c>
      <c r="E5" s="115" t="str">
        <f t="shared" si="1"/>
        <v>BDKM37INPR</v>
      </c>
      <c r="F5" s="115"/>
      <c r="G5" s="107" t="s">
        <v>146</v>
      </c>
      <c r="H5" s="96">
        <f>IFERROR(IF(AND(T5=0,S5="IDWP")," ",IF(S5=0," ",IF(S5="RFSA"," ",VLOOKUP($G5,'Raw Data KPI ( ZMC5042R )'!$B:$P,15,0)))),"")</f>
        <v>100</v>
      </c>
      <c r="I5" s="97">
        <f>IFERROR(IF(AND(T5=0,S5="IDWP")," ",IF(S5="RFSA"," ",IF(S5=0," ",IF(AND(U5=0,V5=0)," ",VLOOKUP($G5,'Raw Data KPI ( ZMC5042R )'!$B:$S,18,0))))),"")</f>
        <v>0</v>
      </c>
      <c r="J5" s="97">
        <f>IFERROR(IF(AND(T5=0,S5="IDWP")," ",IF(S5="RFSA"," ",IF(S5=0," ",IF(AND(U5=0,V5=0)," ",VLOOKUP($G5,'Raw Data KPI ( ZMC5042R )'!$B:$T,19,0))))),"")</f>
        <v>120</v>
      </c>
      <c r="K5" s="98">
        <f>IFERROR(IF(AND(T5=0,S5="IDWP")," ",IF(S5="RFSA"," ",IF(S5=0," ",VLOOKUP($G5,'Raw Data KPI ( ZMC5042R )'!$B:$L,11,0)))),"")</f>
        <v>0</v>
      </c>
      <c r="L5" s="100">
        <f>IFERROR(IF(AND(T5=0,S5="IDWP")," ",IF(S5="RFSA"," ",IF(S5=0," ",VLOOKUP($G5,'Raw Data KPI ( ZMC5042R )'!$B:$N,13,0)))),"")</f>
        <v>0</v>
      </c>
      <c r="M5" s="108">
        <f t="shared" si="2"/>
        <v>0</v>
      </c>
      <c r="N5" s="99">
        <f>IFERROR(IF(AND(T5=0,S5="IDWP")," ",IF(S5="RFSA"," ",IF(S5=0," ",VLOOKUP($G5,'Raw Data KPI ( ZMC5042R )'!$B:$Q,16,0)))),"")</f>
        <v>0</v>
      </c>
      <c r="O5" s="100">
        <f>IFERROR(IF(AND(T5=0,S5="IDWP")," ",IF(S5="RFSA"," ",IF(S5=0," ",VLOOKUP($G5,'Raw Data KPI ( ZMC5042R )'!$B:$E,4,0)))),"")</f>
        <v>0</v>
      </c>
      <c r="P5" s="100">
        <f t="shared" si="3"/>
        <v>20.16</v>
      </c>
      <c r="Q5" s="101">
        <f>COUNTIFS('Raw Event BD ( ZMC8011R )'!$E:$E,$G5,'Raw Event BD ( ZMC8011R )'!$H:$H,"Breakdown Schedule")</f>
        <v>0</v>
      </c>
      <c r="R5" s="101">
        <f>COUNTIFS('Raw Event BD ( ZMC8011R )'!$E:$E,$G5,'Raw Event BD ( ZMC8011R )'!$H:$H,"Breakdown Unschedule")</f>
        <v>0</v>
      </c>
      <c r="S5" s="102" t="str">
        <f>IFERROR(VLOOKUP($G5,'Raw Data KPI ( ZMC5042R )'!$B:$U,20,0),"")</f>
        <v>INPR</v>
      </c>
      <c r="T5" s="103">
        <f>IFERROR(VLOOKUP($G5,'Raw Data KPI ( ZMC5042R )'!$B:$V,21,0),"")</f>
        <v>168</v>
      </c>
      <c r="U5" s="72">
        <f>IFERROR(VLOOKUP($G5,'Raw Data KPI ( ZMC5042R )'!$B:$C,2,0),"")</f>
        <v>118.499</v>
      </c>
      <c r="V5" s="72">
        <f>IFERROR(VLOOKUP($G5,'Raw Data KPI ( ZMC5042R )'!$B:$K,10,0),"")</f>
        <v>0</v>
      </c>
      <c r="W5" s="1" t="b">
        <f t="shared" si="4"/>
        <v>1</v>
      </c>
      <c r="Y5" s="92" t="s">
        <v>195</v>
      </c>
      <c r="Z5" s="86" t="s">
        <v>196</v>
      </c>
      <c r="AA5" s="86" t="s">
        <v>40</v>
      </c>
      <c r="AB5" s="86" t="s">
        <v>40</v>
      </c>
    </row>
    <row r="6" spans="1:28" s="1" customFormat="1">
      <c r="A6" s="1" t="str">
        <f>IFERROR(VLOOKUP($D6,$Z:$AB,3,0),"")</f>
        <v/>
      </c>
      <c r="B6" s="1" t="str">
        <f>IFERROR(VLOOKUP($D6,$Z:$AB,2,0),"")</f>
        <v/>
      </c>
      <c r="D6" s="1" t="str">
        <f t="shared" si="0"/>
        <v xml:space="preserve"> </v>
      </c>
      <c r="E6" s="2" t="str">
        <f t="shared" si="1"/>
        <v xml:space="preserve"> IDWP</v>
      </c>
      <c r="F6" s="2"/>
      <c r="G6" s="107" t="s">
        <v>147</v>
      </c>
      <c r="H6" s="96" t="str">
        <f>IFERROR(IF(AND(T6=0,S6="IDWP")," ",IF(S6=0," ",IF(S6="RFSA"," ",VLOOKUP($G6,'Raw Data KPI ( ZMC5042R )'!$B:$P,15,0)))),"")</f>
        <v xml:space="preserve"> </v>
      </c>
      <c r="I6" s="97" t="str">
        <f>IFERROR(IF(AND(T6=0,S6="IDWP")," ",IF(S6="RFSA"," ",IF(S6=0," ",IF(AND(U6=0,V6=0)," ",VLOOKUP($G6,'Raw Data KPI ( ZMC5042R )'!$B:$S,18,0))))),"")</f>
        <v xml:space="preserve"> </v>
      </c>
      <c r="J6" s="97" t="str">
        <f>IFERROR(IF(AND(T6=0,S6="IDWP")," ",IF(S6="RFSA"," ",IF(S6=0," ",IF(AND(U6=0,V6=0)," ",VLOOKUP($G6,'Raw Data KPI ( ZMC5042R )'!$B:$T,19,0))))),"")</f>
        <v xml:space="preserve"> </v>
      </c>
      <c r="K6" s="98" t="str">
        <f>IFERROR(IF(AND(T6=0,S6="IDWP")," ",IF(S6="RFSA"," ",IF(S6=0," ",VLOOKUP($G6,'Raw Data KPI ( ZMC5042R )'!$B:$L,11,0)))),"")</f>
        <v xml:space="preserve"> </v>
      </c>
      <c r="L6" s="100" t="str">
        <f>IFERROR(IF(AND(T6=0,S6="IDWP")," ",IF(S6="RFSA"," ",IF(S6=0," ",VLOOKUP($G6,'Raw Data KPI ( ZMC5042R )'!$B:$N,13,0)))),"")</f>
        <v xml:space="preserve"> </v>
      </c>
      <c r="M6" s="108" t="str">
        <f t="shared" si="2"/>
        <v xml:space="preserve"> </v>
      </c>
      <c r="N6" s="99" t="str">
        <f>IFERROR(IF(AND(T6=0,S6="IDWP")," ",IF(S6="RFSA"," ",IF(S6=0," ",VLOOKUP($G6,'Raw Data KPI ( ZMC5042R )'!$B:$Q,16,0)))),"")</f>
        <v xml:space="preserve"> </v>
      </c>
      <c r="O6" s="100" t="str">
        <f>IFERROR(IF(AND(T6=0,S6="IDWP")," ",IF(S6="RFSA"," ",IF(S6=0," ",VLOOKUP($G6,'Raw Data KPI ( ZMC5042R )'!$B:$E,4,0)))),"")</f>
        <v xml:space="preserve"> </v>
      </c>
      <c r="P6" s="100" t="str">
        <f t="shared" si="3"/>
        <v xml:space="preserve"> </v>
      </c>
      <c r="Q6" s="101">
        <f>COUNTIFS('Raw Event BD ( ZMC8011R )'!$E:$E,$G6,'Raw Event BD ( ZMC8011R )'!$H:$H,"Breakdown Schedule")</f>
        <v>0</v>
      </c>
      <c r="R6" s="101">
        <f>COUNTIFS('Raw Event BD ( ZMC8011R )'!$E:$E,$G6,'Raw Event BD ( ZMC8011R )'!$H:$H,"Breakdown Unschedule")</f>
        <v>0</v>
      </c>
      <c r="S6" s="102" t="str">
        <f>IFERROR(VLOOKUP($G6,'Raw Data KPI ( ZMC5042R )'!$B:$U,20,0),"")</f>
        <v>IDWP</v>
      </c>
      <c r="T6" s="103">
        <f>IFERROR(VLOOKUP($G6,'Raw Data KPI ( ZMC5042R )'!$B:$V,21,0),"")</f>
        <v>0</v>
      </c>
      <c r="U6" s="72">
        <f>IFERROR(VLOOKUP($G6,'Raw Data KPI ( ZMC5042R )'!$B:$C,2,0),"")</f>
        <v>0</v>
      </c>
      <c r="V6" s="72">
        <f>IFERROR(VLOOKUP($G6,'Raw Data KPI ( ZMC5042R )'!$B:$K,10,0),"")</f>
        <v>0</v>
      </c>
      <c r="W6" s="1" t="b">
        <f t="shared" si="4"/>
        <v>0</v>
      </c>
      <c r="Y6" s="92">
        <v>773</v>
      </c>
      <c r="Z6" s="86" t="s">
        <v>45</v>
      </c>
      <c r="AA6" s="86" t="s">
        <v>41</v>
      </c>
      <c r="AB6" s="86" t="s">
        <v>41</v>
      </c>
    </row>
    <row r="7" spans="1:28" s="1" customFormat="1">
      <c r="A7" s="1" t="str">
        <f>IFERROR(VLOOKUP($D7,$Z:$AB,3,0),"")</f>
        <v>SUPPORT</v>
      </c>
      <c r="B7" s="1" t="str">
        <f>IFERROR(VLOOKUP($D7,$Z:$AB,2,0),"")</f>
        <v>DOZER</v>
      </c>
      <c r="D7" s="1" t="str">
        <f t="shared" si="0"/>
        <v>BDKM83</v>
      </c>
      <c r="E7" s="2" t="str">
        <f t="shared" si="1"/>
        <v>BDKM83INPR</v>
      </c>
      <c r="F7" s="2"/>
      <c r="G7" s="107" t="s">
        <v>148</v>
      </c>
      <c r="H7" s="96">
        <f>IFERROR(IF(AND(T7=0,S7="IDWP")," ",IF(S7=0," ",IF(S7="RFSA"," ",VLOOKUP($G7,'Raw Data KPI ( ZMC5042R )'!$B:$P,15,0)))),"")</f>
        <v>100</v>
      </c>
      <c r="I7" s="97">
        <f>IFERROR(IF(AND(T7=0,S7="IDWP")," ",IF(S7="RFSA"," ",IF(S7=0," ",IF(AND(U7=0,V7=0)," ",VLOOKUP($G7,'Raw Data KPI ( ZMC5042R )'!$B:$S,18,0))))),"")</f>
        <v>0</v>
      </c>
      <c r="J7" s="97">
        <f>IFERROR(IF(AND(T7=0,S7="IDWP")," ",IF(S7="RFSA"," ",IF(S7=0," ",IF(AND(U7=0,V7=0)," ",VLOOKUP($G7,'Raw Data KPI ( ZMC5042R )'!$B:$T,19,0))))),"")</f>
        <v>115.4</v>
      </c>
      <c r="K7" s="98">
        <f>IFERROR(IF(AND(T7=0,S7="IDWP")," ",IF(S7="RFSA"," ",IF(S7=0," ",VLOOKUP($G7,'Raw Data KPI ( ZMC5042R )'!$B:$L,11,0)))),"")</f>
        <v>0</v>
      </c>
      <c r="L7" s="100">
        <f>IFERROR(IF(AND(T7=0,S7="IDWP")," ",IF(S7="RFSA"," ",IF(S7=0," ",VLOOKUP($G7,'Raw Data KPI ( ZMC5042R )'!$B:$N,13,0)))),"")</f>
        <v>0</v>
      </c>
      <c r="M7" s="108">
        <f t="shared" si="2"/>
        <v>0</v>
      </c>
      <c r="N7" s="99">
        <f>IFERROR(IF(AND(T7=0,S7="IDWP")," ",IF(S7="RFSA"," ",IF(S7=0," ",VLOOKUP($G7,'Raw Data KPI ( ZMC5042R )'!$B:$Q,16,0)))),"")</f>
        <v>0</v>
      </c>
      <c r="O7" s="100">
        <f>IFERROR(IF(AND(T7=0,S7="IDWP")," ",IF(S7="RFSA"," ",IF(S7=0," ",VLOOKUP($G7,'Raw Data KPI ( ZMC5042R )'!$B:$E,4,0)))),"")</f>
        <v>0</v>
      </c>
      <c r="P7" s="100">
        <f t="shared" si="3"/>
        <v>20.16</v>
      </c>
      <c r="Q7" s="101">
        <f>COUNTIFS('Raw Event BD ( ZMC8011R )'!$E:$E,$G7,'Raw Event BD ( ZMC8011R )'!$H:$H,"Breakdown Schedule")</f>
        <v>0</v>
      </c>
      <c r="R7" s="101">
        <f>COUNTIFS('Raw Event BD ( ZMC8011R )'!$E:$E,$G7,'Raw Event BD ( ZMC8011R )'!$H:$H,"Breakdown Unschedule")</f>
        <v>0</v>
      </c>
      <c r="S7" s="102" t="str">
        <f>IFERROR(VLOOKUP($G7,'Raw Data KPI ( ZMC5042R )'!$B:$U,20,0),"")</f>
        <v>INPR</v>
      </c>
      <c r="T7" s="103">
        <f>IFERROR(VLOOKUP($G7,'Raw Data KPI ( ZMC5042R )'!$B:$V,21,0),"")</f>
        <v>168</v>
      </c>
      <c r="U7" s="72">
        <f>IFERROR(VLOOKUP($G7,'Raw Data KPI ( ZMC5042R )'!$B:$C,2,0),"")</f>
        <v>113.468</v>
      </c>
      <c r="V7" s="72">
        <f>IFERROR(VLOOKUP($G7,'Raw Data KPI ( ZMC5042R )'!$B:$K,10,0),"")</f>
        <v>0</v>
      </c>
      <c r="W7" s="1" t="b">
        <f t="shared" si="4"/>
        <v>1</v>
      </c>
      <c r="Y7" s="92" t="s">
        <v>49</v>
      </c>
      <c r="Z7" s="86" t="s">
        <v>35</v>
      </c>
      <c r="AA7" s="86" t="s">
        <v>39</v>
      </c>
      <c r="AB7" s="86" t="s">
        <v>39</v>
      </c>
    </row>
    <row r="8" spans="1:28" s="1" customFormat="1">
      <c r="A8" s="1" t="str">
        <f>IFERROR(VLOOKUP($D8,$Z:$AB,3,0),"")</f>
        <v>SUPPORT</v>
      </c>
      <c r="B8" s="1" t="str">
        <f>IFERROR(VLOOKUP($D8,$Z:$AB,2,0),"")</f>
        <v>DOZER</v>
      </c>
      <c r="D8" s="1" t="str">
        <f t="shared" si="0"/>
        <v>BDKM83</v>
      </c>
      <c r="E8" s="2" t="str">
        <f t="shared" si="1"/>
        <v>BDKM83INPR</v>
      </c>
      <c r="F8" s="2"/>
      <c r="G8" s="107" t="s">
        <v>149</v>
      </c>
      <c r="H8" s="96">
        <f>IFERROR(IF(AND(T8=0,S8="IDWP")," ",IF(S8=0," ",IF(S8="RFSA"," ",VLOOKUP($G8,'Raw Data KPI ( ZMC5042R )'!$B:$P,15,0)))),"")</f>
        <v>100</v>
      </c>
      <c r="I8" s="97">
        <f>IFERROR(IF(AND(T8=0,S8="IDWP")," ",IF(S8="RFSA"," ",IF(S8=0," ",IF(AND(U8=0,V8=0)," ",VLOOKUP($G8,'Raw Data KPI ( ZMC5042R )'!$B:$S,18,0))))),"")</f>
        <v>0</v>
      </c>
      <c r="J8" s="97">
        <f>IFERROR(IF(AND(T8=0,S8="IDWP")," ",IF(S8="RFSA"," ",IF(S8=0," ",IF(AND(U8=0,V8=0)," ",VLOOKUP($G8,'Raw Data KPI ( ZMC5042R )'!$B:$T,19,0))))),"")</f>
        <v>143.9</v>
      </c>
      <c r="K8" s="98">
        <f>IFERROR(IF(AND(T8=0,S8="IDWP")," ",IF(S8="RFSA"," ",IF(S8=0," ",VLOOKUP($G8,'Raw Data KPI ( ZMC5042R )'!$B:$L,11,0)))),"")</f>
        <v>0</v>
      </c>
      <c r="L8" s="100">
        <f>IFERROR(IF(AND(T8=0,S8="IDWP")," ",IF(S8="RFSA"," ",IF(S8=0," ",VLOOKUP($G8,'Raw Data KPI ( ZMC5042R )'!$B:$N,13,0)))),"")</f>
        <v>0</v>
      </c>
      <c r="M8" s="108">
        <f t="shared" si="2"/>
        <v>0</v>
      </c>
      <c r="N8" s="99">
        <f>IFERROR(IF(AND(T8=0,S8="IDWP")," ",IF(S8="RFSA"," ",IF(S8=0," ",VLOOKUP($G8,'Raw Data KPI ( ZMC5042R )'!$B:$Q,16,0)))),"")</f>
        <v>0</v>
      </c>
      <c r="O8" s="100">
        <f>IFERROR(IF(AND(T8=0,S8="IDWP")," ",IF(S8="RFSA"," ",IF(S8=0," ",VLOOKUP($G8,'Raw Data KPI ( ZMC5042R )'!$B:$E,4,0)))),"")</f>
        <v>0</v>
      </c>
      <c r="P8" s="100">
        <f t="shared" si="3"/>
        <v>20.16</v>
      </c>
      <c r="Q8" s="101">
        <f>COUNTIFS('Raw Event BD ( ZMC8011R )'!$E:$E,$G8,'Raw Event BD ( ZMC8011R )'!$H:$H,"Breakdown Schedule")</f>
        <v>0</v>
      </c>
      <c r="R8" s="101">
        <f>COUNTIFS('Raw Event BD ( ZMC8011R )'!$E:$E,$G8,'Raw Event BD ( ZMC8011R )'!$H:$H,"Breakdown Unschedule")</f>
        <v>0</v>
      </c>
      <c r="S8" s="102" t="str">
        <f>IFERROR(VLOOKUP($G8,'Raw Data KPI ( ZMC5042R )'!$B:$U,20,0),"")</f>
        <v>INPR</v>
      </c>
      <c r="T8" s="103">
        <f>IFERROR(VLOOKUP($G8,'Raw Data KPI ( ZMC5042R )'!$B:$V,21,0),"")</f>
        <v>168</v>
      </c>
      <c r="U8" s="72">
        <f>IFERROR(VLOOKUP($G8,'Raw Data KPI ( ZMC5042R )'!$B:$C,2,0),"")</f>
        <v>140</v>
      </c>
      <c r="V8" s="72">
        <f>IFERROR(VLOOKUP($G8,'Raw Data KPI ( ZMC5042R )'!$B:$K,10,0),"")</f>
        <v>0</v>
      </c>
      <c r="W8" s="1" t="b">
        <f t="shared" si="4"/>
        <v>1</v>
      </c>
      <c r="Y8" s="92" t="s">
        <v>50</v>
      </c>
      <c r="Z8" s="86" t="s">
        <v>20</v>
      </c>
      <c r="AA8" s="86" t="s">
        <v>142</v>
      </c>
      <c r="AB8" s="86" t="s">
        <v>21</v>
      </c>
    </row>
    <row r="9" spans="1:28" s="1" customFormat="1">
      <c r="A9" s="1" t="str">
        <f>IFERROR(VLOOKUP($D9,$Z:$AB,3,0),"")</f>
        <v>SUPPORT</v>
      </c>
      <c r="B9" s="1" t="str">
        <f>IFERROR(VLOOKUP($D9,$Z:$AB,2,0),"")</f>
        <v>DOZER</v>
      </c>
      <c r="D9" s="1" t="str">
        <f t="shared" si="0"/>
        <v>BDKM83</v>
      </c>
      <c r="E9" s="2" t="str">
        <f t="shared" si="1"/>
        <v>BDKM83INPR</v>
      </c>
      <c r="F9" s="2"/>
      <c r="G9" s="107" t="s">
        <v>150</v>
      </c>
      <c r="H9" s="96">
        <f>IFERROR(IF(AND(T9=0,S9="IDWP")," ",IF(S9=0," ",IF(S9="RFSA"," ",VLOOKUP($G9,'Raw Data KPI ( ZMC5042R )'!$B:$P,15,0)))),"")</f>
        <v>95.41</v>
      </c>
      <c r="I9" s="97">
        <f>IFERROR(IF(AND(T9=0,S9="IDWP")," ",IF(S9="RFSA"," ",IF(S9=0," ",IF(AND(U9=0,V9=0)," ",VLOOKUP($G9,'Raw Data KPI ( ZMC5042R )'!$B:$S,18,0))))),"")</f>
        <v>3.86</v>
      </c>
      <c r="J9" s="97">
        <f>IFERROR(IF(AND(T9=0,S9="IDWP")," ",IF(S9="RFSA"," ",IF(S9=0," ",IF(AND(U9=0,V9=0)," ",VLOOKUP($G9,'Raw Data KPI ( ZMC5042R )'!$B:$T,19,0))))),"")</f>
        <v>59</v>
      </c>
      <c r="K9" s="98">
        <f>IFERROR(IF(AND(T9=0,S9="IDWP")," ",IF(S9="RFSA"," ",IF(S9=0," ",VLOOKUP($G9,'Raw Data KPI ( ZMC5042R )'!$B:$L,11,0)))),"")</f>
        <v>62.2</v>
      </c>
      <c r="L9" s="100">
        <f>IFERROR(IF(AND(T9=0,S9="IDWP")," ",IF(S9="RFSA"," ",IF(S9=0," ",VLOOKUP($G9,'Raw Data KPI ( ZMC5042R )'!$B:$N,13,0)))),"")</f>
        <v>7.7169999999999996</v>
      </c>
      <c r="M9" s="108">
        <f t="shared" si="2"/>
        <v>0.32154166666666667</v>
      </c>
      <c r="N9" s="99">
        <f>IFERROR(IF(AND(T9=0,S9="IDWP")," ",IF(S9="RFSA"," ",IF(S9=0," ",VLOOKUP($G9,'Raw Data KPI ( ZMC5042R )'!$B:$Q,16,0)))),"")</f>
        <v>2</v>
      </c>
      <c r="O9" s="100">
        <f>IFERROR(IF(AND(T9=0,S9="IDWP")," ",IF(S9="RFSA"," ",IF(S9=0," ",VLOOKUP($G9,'Raw Data KPI ( ZMC5042R )'!$B:$E,4,0)))),"")</f>
        <v>4.8</v>
      </c>
      <c r="P9" s="100">
        <f t="shared" si="3"/>
        <v>12.443000000000001</v>
      </c>
      <c r="Q9" s="101">
        <f>COUNTIFS('Raw Event BD ( ZMC8011R )'!$E:$E,$G9,'Raw Event BD ( ZMC8011R )'!$H:$H,"Breakdown Schedule")</f>
        <v>1</v>
      </c>
      <c r="R9" s="101">
        <f>COUNTIFS('Raw Event BD ( ZMC8011R )'!$E:$E,$G9,'Raw Event BD ( ZMC8011R )'!$H:$H,"Breakdown Unschedule")</f>
        <v>1</v>
      </c>
      <c r="S9" s="102" t="str">
        <f>IFERROR(VLOOKUP($G9,'Raw Data KPI ( ZMC5042R )'!$B:$U,20,0),"")</f>
        <v>INPR</v>
      </c>
      <c r="T9" s="103">
        <f>IFERROR(VLOOKUP($G9,'Raw Data KPI ( ZMC5042R )'!$B:$V,21,0),"")</f>
        <v>168</v>
      </c>
      <c r="U9" s="72">
        <f>IFERROR(VLOOKUP($G9,'Raw Data KPI ( ZMC5042R )'!$B:$C,2,0),"")</f>
        <v>114.28400000000001</v>
      </c>
      <c r="V9" s="72">
        <f>IFERROR(VLOOKUP($G9,'Raw Data KPI ( ZMC5042R )'!$B:$K,10,0),"")</f>
        <v>7.7169999999999996</v>
      </c>
      <c r="W9" s="1" t="b">
        <f t="shared" si="4"/>
        <v>1</v>
      </c>
      <c r="Y9" s="92" t="s">
        <v>51</v>
      </c>
      <c r="Z9" s="86" t="s">
        <v>27</v>
      </c>
      <c r="AA9" s="86" t="s">
        <v>23</v>
      </c>
      <c r="AB9" s="86" t="s">
        <v>23</v>
      </c>
    </row>
    <row r="10" spans="1:28" s="1" customFormat="1">
      <c r="A10" s="1" t="str">
        <f>IFERROR(VLOOKUP($D10,$Z:$AB,3,0),"")</f>
        <v>SUPPORT</v>
      </c>
      <c r="B10" s="1" t="str">
        <f>IFERROR(VLOOKUP($D10,$Z:$AB,2,0),"")</f>
        <v>DOZER</v>
      </c>
      <c r="D10" s="1" t="str">
        <f t="shared" si="0"/>
        <v>BDKM83</v>
      </c>
      <c r="E10" s="2" t="str">
        <f t="shared" si="1"/>
        <v>BDKM83INPR</v>
      </c>
      <c r="F10" s="2"/>
      <c r="G10" s="107" t="s">
        <v>151</v>
      </c>
      <c r="H10" s="96">
        <f>IFERROR(IF(AND(T10=0,S10="IDWP")," ",IF(S10=0," ",IF(S10="RFSA"," ",VLOOKUP($G10,'Raw Data KPI ( ZMC5042R )'!$B:$P,15,0)))),"")</f>
        <v>98.58</v>
      </c>
      <c r="I10" s="97">
        <f>IFERROR(IF(AND(T10=0,S10="IDWP")," ",IF(S10="RFSA"," ",IF(S10=0," ",IF(AND(U10=0,V10=0)," ",VLOOKUP($G10,'Raw Data KPI ( ZMC5042R )'!$B:$S,18,0))))),"")</f>
        <v>2.38</v>
      </c>
      <c r="J10" s="97">
        <f>IFERROR(IF(AND(T10=0,S10="IDWP")," ",IF(S10="RFSA"," ",IF(S10=0," ",IF(AND(U10=0,V10=0)," ",VLOOKUP($G10,'Raw Data KPI ( ZMC5042R )'!$B:$T,19,0))))),"")</f>
        <v>109.7</v>
      </c>
      <c r="K10" s="98">
        <f>IFERROR(IF(AND(T10=0,S10="IDWP")," ",IF(S10="RFSA"," ",IF(S10=0," ",VLOOKUP($G10,'Raw Data KPI ( ZMC5042R )'!$B:$L,11,0)))),"")</f>
        <v>100</v>
      </c>
      <c r="L10" s="100">
        <f>IFERROR(IF(AND(T10=0,S10="IDWP")," ",IF(S10="RFSA"," ",IF(S10=0," ",VLOOKUP($G10,'Raw Data KPI ( ZMC5042R )'!$B:$N,13,0)))),"")</f>
        <v>2.383</v>
      </c>
      <c r="M10" s="108">
        <f t="shared" si="2"/>
        <v>9.9291666666666667E-2</v>
      </c>
      <c r="N10" s="99">
        <f>IFERROR(IF(AND(T10=0,S10="IDWP")," ",IF(S10="RFSA"," ",IF(S10=0," ",VLOOKUP($G10,'Raw Data KPI ( ZMC5042R )'!$B:$Q,16,0)))),"")</f>
        <v>1</v>
      </c>
      <c r="O10" s="100">
        <f>IFERROR(IF(AND(T10=0,S10="IDWP")," ",IF(S10="RFSA"," ",IF(S10=0," ",VLOOKUP($G10,'Raw Data KPI ( ZMC5042R )'!$B:$E,4,0)))),"")</f>
        <v>2.383</v>
      </c>
      <c r="P10" s="100">
        <f t="shared" si="3"/>
        <v>17.777000000000001</v>
      </c>
      <c r="Q10" s="101">
        <f>COUNTIFS('Raw Event BD ( ZMC8011R )'!$E:$E,$G10,'Raw Event BD ( ZMC8011R )'!$H:$H,"Breakdown Schedule")</f>
        <v>1</v>
      </c>
      <c r="R10" s="101">
        <f>COUNTIFS('Raw Event BD ( ZMC8011R )'!$E:$E,$G10,'Raw Event BD ( ZMC8011R )'!$H:$H,"Breakdown Unschedule")</f>
        <v>0</v>
      </c>
      <c r="S10" s="102" t="str">
        <f>IFERROR(VLOOKUP($G10,'Raw Data KPI ( ZMC5042R )'!$B:$U,20,0),"")</f>
        <v>INPR</v>
      </c>
      <c r="T10" s="103">
        <f>IFERROR(VLOOKUP($G10,'Raw Data KPI ( ZMC5042R )'!$B:$V,21,0),"")</f>
        <v>168</v>
      </c>
      <c r="U10" s="72">
        <f>IFERROR(VLOOKUP($G10,'Raw Data KPI ( ZMC5042R )'!$B:$C,2,0),"")</f>
        <v>108.71599999999999</v>
      </c>
      <c r="V10" s="72">
        <f>IFERROR(VLOOKUP($G10,'Raw Data KPI ( ZMC5042R )'!$B:$K,10,0),"")</f>
        <v>2.383</v>
      </c>
      <c r="W10" s="1" t="b">
        <f t="shared" si="4"/>
        <v>1</v>
      </c>
      <c r="Y10" s="92" t="s">
        <v>52</v>
      </c>
      <c r="Z10" s="86" t="s">
        <v>19</v>
      </c>
      <c r="AA10" s="86" t="s">
        <v>60</v>
      </c>
      <c r="AB10" s="86" t="s">
        <v>21</v>
      </c>
    </row>
    <row r="11" spans="1:28" s="1" customFormat="1">
      <c r="A11" s="1" t="str">
        <f>IFERROR(VLOOKUP($D11,$Z:$AB,3,0),"")</f>
        <v>COAL HAULER</v>
      </c>
      <c r="B11" s="1" t="str">
        <f>IFERROR(VLOOKUP($D11,$Z:$AB,2,0),"")</f>
        <v>COAL HAULER</v>
      </c>
      <c r="D11" s="1" t="str">
        <f t="shared" si="0"/>
        <v>DTVV44</v>
      </c>
      <c r="E11" s="2" t="str">
        <f t="shared" si="1"/>
        <v>DTVV44</v>
      </c>
      <c r="F11" s="2"/>
      <c r="G11" s="107" t="s">
        <v>152</v>
      </c>
      <c r="H11" s="96" t="str">
        <f>IFERROR(IF(AND(T11=0,S11="IDWP")," ",IF(S11=0," ",IF(S11="RFSA"," ",VLOOKUP($G11,'Raw Data KPI ( ZMC5042R )'!$B:$P,15,0)))),"")</f>
        <v/>
      </c>
      <c r="I11" s="97" t="str">
        <f>IFERROR(IF(AND(T11=0,S11="IDWP")," ",IF(S11="RFSA"," ",IF(S11=0," ",IF(AND(U11=0,V11=0)," ",VLOOKUP($G11,'Raw Data KPI ( ZMC5042R )'!$B:$S,18,0))))),"")</f>
        <v/>
      </c>
      <c r="J11" s="97" t="str">
        <f>IFERROR(IF(AND(T11=0,S11="IDWP")," ",IF(S11="RFSA"," ",IF(S11=0," ",IF(AND(U11=0,V11=0)," ",VLOOKUP($G11,'Raw Data KPI ( ZMC5042R )'!$B:$T,19,0))))),"")</f>
        <v/>
      </c>
      <c r="K11" s="98" t="str">
        <f>IFERROR(IF(AND(T11=0,S11="IDWP")," ",IF(S11="RFSA"," ",IF(S11=0," ",VLOOKUP($G11,'Raw Data KPI ( ZMC5042R )'!$B:$L,11,0)))),"")</f>
        <v/>
      </c>
      <c r="L11" s="100" t="str">
        <f>IFERROR(IF(AND(T11=0,S11="IDWP")," ",IF(S11="RFSA"," ",IF(S11=0," ",VLOOKUP($G11,'Raw Data KPI ( ZMC5042R )'!$B:$N,13,0)))),"")</f>
        <v/>
      </c>
      <c r="M11" s="108" t="str">
        <f t="shared" si="2"/>
        <v xml:space="preserve"> </v>
      </c>
      <c r="N11" s="99" t="str">
        <f>IFERROR(IF(AND(T11=0,S11="IDWP")," ",IF(S11="RFSA"," ",IF(S11=0," ",VLOOKUP($G11,'Raw Data KPI ( ZMC5042R )'!$B:$Q,16,0)))),"")</f>
        <v/>
      </c>
      <c r="O11" s="100" t="str">
        <f>IFERROR(IF(AND(T11=0,S11="IDWP")," ",IF(S11="RFSA"," ",IF(S11=0," ",VLOOKUP($G11,'Raw Data KPI ( ZMC5042R )'!$B:$E,4,0)))),"")</f>
        <v/>
      </c>
      <c r="P11" s="100" t="str">
        <f t="shared" si="3"/>
        <v xml:space="preserve"> </v>
      </c>
      <c r="Q11" s="101">
        <f>COUNTIFS('Raw Event BD ( ZMC8011R )'!$E:$E,$G11,'Raw Event BD ( ZMC8011R )'!$H:$H,"Breakdown Schedule")</f>
        <v>0</v>
      </c>
      <c r="R11" s="101">
        <f>COUNTIFS('Raw Event BD ( ZMC8011R )'!$E:$E,$G11,'Raw Event BD ( ZMC8011R )'!$H:$H,"Breakdown Unschedule")</f>
        <v>0</v>
      </c>
      <c r="S11" s="102" t="str">
        <f>IFERROR(VLOOKUP($G11,'Raw Data KPI ( ZMC5042R )'!$B:$U,20,0),"")</f>
        <v/>
      </c>
      <c r="T11" s="103" t="str">
        <f>IFERROR(VLOOKUP($G11,'Raw Data KPI ( ZMC5042R )'!$B:$V,21,0),"")</f>
        <v/>
      </c>
      <c r="U11" s="72" t="str">
        <f>IFERROR(VLOOKUP($G11,'Raw Data KPI ( ZMC5042R )'!$B:$C,2,0),"")</f>
        <v/>
      </c>
      <c r="V11" s="72" t="str">
        <f>IFERROR(VLOOKUP($G11,'Raw Data KPI ( ZMC5042R )'!$B:$K,10,0),"")</f>
        <v/>
      </c>
      <c r="W11" s="1" t="b">
        <f t="shared" si="4"/>
        <v>0</v>
      </c>
      <c r="Y11" s="92" t="s">
        <v>44</v>
      </c>
      <c r="Z11" s="86" t="s">
        <v>197</v>
      </c>
      <c r="AA11" s="86" t="s">
        <v>22</v>
      </c>
      <c r="AB11" s="86" t="s">
        <v>22</v>
      </c>
    </row>
    <row r="12" spans="1:28" s="1" customFormat="1">
      <c r="A12" s="1" t="str">
        <f>IFERROR(VLOOKUP($D12,$Z:$AB,3,0),"")</f>
        <v>COAL HAULER</v>
      </c>
      <c r="B12" s="1" t="str">
        <f>IFERROR(VLOOKUP($D12,$Z:$AB,2,0),"")</f>
        <v>COAL HAULER</v>
      </c>
      <c r="D12" s="1" t="str">
        <f t="shared" si="0"/>
        <v>DTVV44</v>
      </c>
      <c r="E12" s="2" t="str">
        <f t="shared" si="1"/>
        <v>DTVV44</v>
      </c>
      <c r="F12" s="2"/>
      <c r="G12" s="107" t="s">
        <v>153</v>
      </c>
      <c r="H12" s="96" t="str">
        <f>IFERROR(IF(AND(T12=0,S12="IDWP")," ",IF(S12=0," ",IF(S12="RFSA"," ",VLOOKUP($G12,'Raw Data KPI ( ZMC5042R )'!$B:$P,15,0)))),"")</f>
        <v/>
      </c>
      <c r="I12" s="97" t="str">
        <f>IFERROR(IF(AND(T12=0,S12="IDWP")," ",IF(S12="RFSA"," ",IF(S12=0," ",IF(AND(U12=0,V12=0)," ",VLOOKUP($G12,'Raw Data KPI ( ZMC5042R )'!$B:$S,18,0))))),"")</f>
        <v/>
      </c>
      <c r="J12" s="97" t="str">
        <f>IFERROR(IF(AND(T12=0,S12="IDWP")," ",IF(S12="RFSA"," ",IF(S12=0," ",IF(AND(U12=0,V12=0)," ",VLOOKUP($G12,'Raw Data KPI ( ZMC5042R )'!$B:$T,19,0))))),"")</f>
        <v/>
      </c>
      <c r="K12" s="98" t="str">
        <f>IFERROR(IF(AND(T12=0,S12="IDWP")," ",IF(S12="RFSA"," ",IF(S12=0," ",VLOOKUP($G12,'Raw Data KPI ( ZMC5042R )'!$B:$L,11,0)))),"")</f>
        <v/>
      </c>
      <c r="L12" s="100" t="str">
        <f>IFERROR(IF(AND(T12=0,S12="IDWP")," ",IF(S12="RFSA"," ",IF(S12=0," ",VLOOKUP($G12,'Raw Data KPI ( ZMC5042R )'!$B:$N,13,0)))),"")</f>
        <v/>
      </c>
      <c r="M12" s="108" t="str">
        <f t="shared" si="2"/>
        <v xml:space="preserve"> </v>
      </c>
      <c r="N12" s="99" t="str">
        <f>IFERROR(IF(AND(T12=0,S12="IDWP")," ",IF(S12="RFSA"," ",IF(S12=0," ",VLOOKUP($G12,'Raw Data KPI ( ZMC5042R )'!$B:$Q,16,0)))),"")</f>
        <v/>
      </c>
      <c r="O12" s="100" t="str">
        <f>IFERROR(IF(AND(T12=0,S12="IDWP")," ",IF(S12="RFSA"," ",IF(S12=0," ",VLOOKUP($G12,'Raw Data KPI ( ZMC5042R )'!$B:$E,4,0)))),"")</f>
        <v/>
      </c>
      <c r="P12" s="100" t="str">
        <f t="shared" si="3"/>
        <v xml:space="preserve"> </v>
      </c>
      <c r="Q12" s="101">
        <f>COUNTIFS('Raw Event BD ( ZMC8011R )'!$E:$E,$G12,'Raw Event BD ( ZMC8011R )'!$H:$H,"Breakdown Schedule")</f>
        <v>0</v>
      </c>
      <c r="R12" s="101">
        <f>COUNTIFS('Raw Event BD ( ZMC8011R )'!$E:$E,$G12,'Raw Event BD ( ZMC8011R )'!$H:$H,"Breakdown Unschedule")</f>
        <v>0</v>
      </c>
      <c r="S12" s="102" t="str">
        <f>IFERROR(VLOOKUP($G12,'Raw Data KPI ( ZMC5042R )'!$B:$U,20,0),"")</f>
        <v/>
      </c>
      <c r="T12" s="103" t="str">
        <f>IFERROR(VLOOKUP($G12,'Raw Data KPI ( ZMC5042R )'!$B:$V,21,0),"")</f>
        <v/>
      </c>
      <c r="U12" s="72" t="str">
        <f>IFERROR(VLOOKUP($G12,'Raw Data KPI ( ZMC5042R )'!$B:$C,2,0),"")</f>
        <v/>
      </c>
      <c r="V12" s="72" t="str">
        <f>IFERROR(VLOOKUP($G12,'Raw Data KPI ( ZMC5042R )'!$B:$K,10,0),"")</f>
        <v/>
      </c>
      <c r="W12" s="1" t="b">
        <f t="shared" si="4"/>
        <v>0</v>
      </c>
      <c r="Y12" s="92" t="s">
        <v>54</v>
      </c>
      <c r="Z12" s="86" t="s">
        <v>43</v>
      </c>
      <c r="AA12" s="86" t="s">
        <v>59</v>
      </c>
      <c r="AB12" s="86" t="s">
        <v>21</v>
      </c>
    </row>
    <row r="13" spans="1:28" s="1" customFormat="1">
      <c r="A13" s="1" t="str">
        <f>IFERROR(VLOOKUP($D13,$Z:$AB,3,0),"")</f>
        <v>COAL HAULER</v>
      </c>
      <c r="B13" s="1" t="str">
        <f>IFERROR(VLOOKUP($D13,$Z:$AB,2,0),"")</f>
        <v>COAL HAULER</v>
      </c>
      <c r="D13" s="1" t="str">
        <f t="shared" si="0"/>
        <v>DTVV44</v>
      </c>
      <c r="E13" s="2" t="str">
        <f t="shared" si="1"/>
        <v>DTVV44</v>
      </c>
      <c r="F13" s="2"/>
      <c r="G13" s="107" t="s">
        <v>154</v>
      </c>
      <c r="H13" s="96" t="str">
        <f>IFERROR(IF(AND(T13=0,S13="IDWP")," ",IF(S13=0," ",IF(S13="RFSA"," ",VLOOKUP($G13,'Raw Data KPI ( ZMC5042R )'!$B:$P,15,0)))),"")</f>
        <v/>
      </c>
      <c r="I13" s="97" t="str">
        <f>IFERROR(IF(AND(T13=0,S13="IDWP")," ",IF(S13="RFSA"," ",IF(S13=0," ",IF(AND(U13=0,V13=0)," ",VLOOKUP($G13,'Raw Data KPI ( ZMC5042R )'!$B:$S,18,0))))),"")</f>
        <v/>
      </c>
      <c r="J13" s="97" t="str">
        <f>IFERROR(IF(AND(T13=0,S13="IDWP")," ",IF(S13="RFSA"," ",IF(S13=0," ",IF(AND(U13=0,V13=0)," ",VLOOKUP($G13,'Raw Data KPI ( ZMC5042R )'!$B:$T,19,0))))),"")</f>
        <v/>
      </c>
      <c r="K13" s="98" t="str">
        <f>IFERROR(IF(AND(T13=0,S13="IDWP")," ",IF(S13="RFSA"," ",IF(S13=0," ",VLOOKUP($G13,'Raw Data KPI ( ZMC5042R )'!$B:$L,11,0)))),"")</f>
        <v/>
      </c>
      <c r="L13" s="100" t="str">
        <f>IFERROR(IF(AND(T13=0,S13="IDWP")," ",IF(S13="RFSA"," ",IF(S13=0," ",VLOOKUP($G13,'Raw Data KPI ( ZMC5042R )'!$B:$N,13,0)))),"")</f>
        <v/>
      </c>
      <c r="M13" s="108" t="str">
        <f t="shared" si="2"/>
        <v xml:space="preserve"> </v>
      </c>
      <c r="N13" s="99" t="str">
        <f>IFERROR(IF(AND(T13=0,S13="IDWP")," ",IF(S13="RFSA"," ",IF(S13=0," ",VLOOKUP($G13,'Raw Data KPI ( ZMC5042R )'!$B:$Q,16,0)))),"")</f>
        <v/>
      </c>
      <c r="O13" s="100" t="str">
        <f>IFERROR(IF(AND(T13=0,S13="IDWP")," ",IF(S13="RFSA"," ",IF(S13=0," ",VLOOKUP($G13,'Raw Data KPI ( ZMC5042R )'!$B:$E,4,0)))),"")</f>
        <v/>
      </c>
      <c r="P13" s="100" t="str">
        <f t="shared" si="3"/>
        <v xml:space="preserve"> </v>
      </c>
      <c r="Q13" s="101">
        <f>COUNTIFS('Raw Event BD ( ZMC8011R )'!$E:$E,$G13,'Raw Event BD ( ZMC8011R )'!$H:$H,"Breakdown Schedule")</f>
        <v>0</v>
      </c>
      <c r="R13" s="101">
        <f>COUNTIFS('Raw Event BD ( ZMC8011R )'!$E:$E,$G13,'Raw Event BD ( ZMC8011R )'!$H:$H,"Breakdown Unschedule")</f>
        <v>0</v>
      </c>
      <c r="S13" s="102" t="str">
        <f>IFERROR(VLOOKUP($G13,'Raw Data KPI ( ZMC5042R )'!$B:$U,20,0),"")</f>
        <v/>
      </c>
      <c r="T13" s="103" t="str">
        <f>IFERROR(VLOOKUP($G13,'Raw Data KPI ( ZMC5042R )'!$B:$V,21,0),"")</f>
        <v/>
      </c>
      <c r="U13" s="72" t="str">
        <f>IFERROR(VLOOKUP($G13,'Raw Data KPI ( ZMC5042R )'!$B:$C,2,0),"")</f>
        <v/>
      </c>
      <c r="V13" s="72" t="str">
        <f>IFERROR(VLOOKUP($G13,'Raw Data KPI ( ZMC5042R )'!$B:$K,10,0),"")</f>
        <v/>
      </c>
      <c r="W13" s="1" t="b">
        <f t="shared" si="4"/>
        <v>0</v>
      </c>
      <c r="Y13" s="92" t="s">
        <v>99</v>
      </c>
      <c r="Z13" s="86" t="s">
        <v>100</v>
      </c>
      <c r="AA13" s="86" t="s">
        <v>22</v>
      </c>
      <c r="AB13" s="86" t="s">
        <v>22</v>
      </c>
    </row>
    <row r="14" spans="1:28" s="1" customFormat="1">
      <c r="A14" s="1" t="str">
        <f>IFERROR(VLOOKUP($D14,$Z:$AB,3,0),"")</f>
        <v>COAL HAULER</v>
      </c>
      <c r="B14" s="1" t="str">
        <f>IFERROR(VLOOKUP($D14,$Z:$AB,2,0),"")</f>
        <v>COAL HAULER</v>
      </c>
      <c r="D14" s="1" t="str">
        <f t="shared" si="0"/>
        <v>DTVV44</v>
      </c>
      <c r="E14" s="2" t="str">
        <f t="shared" si="1"/>
        <v>DTVV44</v>
      </c>
      <c r="F14" s="2"/>
      <c r="G14" s="107" t="s">
        <v>155</v>
      </c>
      <c r="H14" s="96" t="str">
        <f>IFERROR(IF(AND(T14=0,S14="IDWP")," ",IF(S14=0," ",IF(S14="RFSA"," ",VLOOKUP($G14,'Raw Data KPI ( ZMC5042R )'!$B:$P,15,0)))),"")</f>
        <v/>
      </c>
      <c r="I14" s="97" t="str">
        <f>IFERROR(IF(AND(T14=0,S14="IDWP")," ",IF(S14="RFSA"," ",IF(S14=0," ",IF(AND(U14=0,V14=0)," ",VLOOKUP($G14,'Raw Data KPI ( ZMC5042R )'!$B:$S,18,0))))),"")</f>
        <v/>
      </c>
      <c r="J14" s="97" t="str">
        <f>IFERROR(IF(AND(T14=0,S14="IDWP")," ",IF(S14="RFSA"," ",IF(S14=0," ",IF(AND(U14=0,V14=0)," ",VLOOKUP($G14,'Raw Data KPI ( ZMC5042R )'!$B:$T,19,0))))),"")</f>
        <v/>
      </c>
      <c r="K14" s="98" t="str">
        <f>IFERROR(IF(AND(T14=0,S14="IDWP")," ",IF(S14="RFSA"," ",IF(S14=0," ",VLOOKUP($G14,'Raw Data KPI ( ZMC5042R )'!$B:$L,11,0)))),"")</f>
        <v/>
      </c>
      <c r="L14" s="100" t="str">
        <f>IFERROR(IF(AND(T14=0,S14="IDWP")," ",IF(S14="RFSA"," ",IF(S14=0," ",VLOOKUP($G14,'Raw Data KPI ( ZMC5042R )'!$B:$N,13,0)))),"")</f>
        <v/>
      </c>
      <c r="M14" s="108" t="str">
        <f t="shared" si="2"/>
        <v xml:space="preserve"> </v>
      </c>
      <c r="N14" s="99" t="str">
        <f>IFERROR(IF(AND(T14=0,S14="IDWP")," ",IF(S14="RFSA"," ",IF(S14=0," ",VLOOKUP($G14,'Raw Data KPI ( ZMC5042R )'!$B:$Q,16,0)))),"")</f>
        <v/>
      </c>
      <c r="O14" s="100" t="str">
        <f>IFERROR(IF(AND(T14=0,S14="IDWP")," ",IF(S14="RFSA"," ",IF(S14=0," ",VLOOKUP($G14,'Raw Data KPI ( ZMC5042R )'!$B:$E,4,0)))),"")</f>
        <v/>
      </c>
      <c r="P14" s="100" t="str">
        <f t="shared" si="3"/>
        <v xml:space="preserve"> </v>
      </c>
      <c r="Q14" s="101">
        <f>COUNTIFS('Raw Event BD ( ZMC8011R )'!$E:$E,$G14,'Raw Event BD ( ZMC8011R )'!$H:$H,"Breakdown Schedule")</f>
        <v>0</v>
      </c>
      <c r="R14" s="101">
        <f>COUNTIFS('Raw Event BD ( ZMC8011R )'!$E:$E,$G14,'Raw Event BD ( ZMC8011R )'!$H:$H,"Breakdown Unschedule")</f>
        <v>0</v>
      </c>
      <c r="S14" s="102" t="str">
        <f>IFERROR(VLOOKUP($G14,'Raw Data KPI ( ZMC5042R )'!$B:$U,20,0),"")</f>
        <v/>
      </c>
      <c r="T14" s="103" t="str">
        <f>IFERROR(VLOOKUP($G14,'Raw Data KPI ( ZMC5042R )'!$B:$V,21,0),"")</f>
        <v/>
      </c>
      <c r="U14" s="72" t="str">
        <f>IFERROR(VLOOKUP($G14,'Raw Data KPI ( ZMC5042R )'!$B:$C,2,0),"")</f>
        <v/>
      </c>
      <c r="V14" s="72" t="str">
        <f>IFERROR(VLOOKUP($G14,'Raw Data KPI ( ZMC5042R )'!$B:$K,10,0),"")</f>
        <v/>
      </c>
      <c r="W14" s="1" t="b">
        <f t="shared" si="4"/>
        <v>0</v>
      </c>
    </row>
    <row r="15" spans="1:28" s="1" customFormat="1">
      <c r="A15" s="1" t="str">
        <f>IFERROR(VLOOKUP($D15,$Z:$AB,3,0),"")</f>
        <v>COAL HAULER</v>
      </c>
      <c r="B15" s="1" t="str">
        <f>IFERROR(VLOOKUP($D15,$Z:$AB,2,0),"")</f>
        <v>COAL HAULER</v>
      </c>
      <c r="D15" s="1" t="str">
        <f t="shared" si="0"/>
        <v>DTVV44</v>
      </c>
      <c r="E15" s="2" t="str">
        <f t="shared" si="1"/>
        <v>DTVV44</v>
      </c>
      <c r="F15" s="2"/>
      <c r="G15" s="107" t="s">
        <v>156</v>
      </c>
      <c r="H15" s="96" t="str">
        <f>IFERROR(IF(AND(T15=0,S15="IDWP")," ",IF(S15=0," ",IF(S15="RFSA"," ",VLOOKUP($G15,'Raw Data KPI ( ZMC5042R )'!$B:$P,15,0)))),"")</f>
        <v/>
      </c>
      <c r="I15" s="97" t="str">
        <f>IFERROR(IF(AND(T15=0,S15="IDWP")," ",IF(S15="RFSA"," ",IF(S15=0," ",IF(AND(U15=0,V15=0)," ",VLOOKUP($G15,'Raw Data KPI ( ZMC5042R )'!$B:$S,18,0))))),"")</f>
        <v/>
      </c>
      <c r="J15" s="97" t="str">
        <f>IFERROR(IF(AND(T15=0,S15="IDWP")," ",IF(S15="RFSA"," ",IF(S15=0," ",IF(AND(U15=0,V15=0)," ",VLOOKUP($G15,'Raw Data KPI ( ZMC5042R )'!$B:$T,19,0))))),"")</f>
        <v/>
      </c>
      <c r="K15" s="98" t="str">
        <f>IFERROR(IF(AND(T15=0,S15="IDWP")," ",IF(S15="RFSA"," ",IF(S15=0," ",VLOOKUP($G15,'Raw Data KPI ( ZMC5042R )'!$B:$L,11,0)))),"")</f>
        <v/>
      </c>
      <c r="L15" s="100" t="str">
        <f>IFERROR(IF(AND(T15=0,S15="IDWP")," ",IF(S15="RFSA"," ",IF(S15=0," ",VLOOKUP($G15,'Raw Data KPI ( ZMC5042R )'!$B:$N,13,0)))),"")</f>
        <v/>
      </c>
      <c r="M15" s="108" t="str">
        <f t="shared" si="2"/>
        <v xml:space="preserve"> </v>
      </c>
      <c r="N15" s="99" t="str">
        <f>IFERROR(IF(AND(T15=0,S15="IDWP")," ",IF(S15="RFSA"," ",IF(S15=0," ",VLOOKUP($G15,'Raw Data KPI ( ZMC5042R )'!$B:$Q,16,0)))),"")</f>
        <v/>
      </c>
      <c r="O15" s="100" t="str">
        <f>IFERROR(IF(AND(T15=0,S15="IDWP")," ",IF(S15="RFSA"," ",IF(S15=0," ",VLOOKUP($G15,'Raw Data KPI ( ZMC5042R )'!$B:$E,4,0)))),"")</f>
        <v/>
      </c>
      <c r="P15" s="100" t="str">
        <f t="shared" si="3"/>
        <v xml:space="preserve"> </v>
      </c>
      <c r="Q15" s="101">
        <f>COUNTIFS('Raw Event BD ( ZMC8011R )'!$E:$E,$G15,'Raw Event BD ( ZMC8011R )'!$H:$H,"Breakdown Schedule")</f>
        <v>0</v>
      </c>
      <c r="R15" s="101">
        <f>COUNTIFS('Raw Event BD ( ZMC8011R )'!$E:$E,$G15,'Raw Event BD ( ZMC8011R )'!$H:$H,"Breakdown Unschedule")</f>
        <v>0</v>
      </c>
      <c r="S15" s="102" t="str">
        <f>IFERROR(VLOOKUP($G15,'Raw Data KPI ( ZMC5042R )'!$B:$U,20,0),"")</f>
        <v/>
      </c>
      <c r="T15" s="103" t="str">
        <f>IFERROR(VLOOKUP($G15,'Raw Data KPI ( ZMC5042R )'!$B:$V,21,0),"")</f>
        <v/>
      </c>
      <c r="U15" s="72" t="str">
        <f>IFERROR(VLOOKUP($G15,'Raw Data KPI ( ZMC5042R )'!$B:$C,2,0),"")</f>
        <v/>
      </c>
      <c r="V15" s="72" t="str">
        <f>IFERROR(VLOOKUP($G15,'Raw Data KPI ( ZMC5042R )'!$B:$K,10,0),"")</f>
        <v/>
      </c>
      <c r="W15" s="1" t="b">
        <f t="shared" si="4"/>
        <v>0</v>
      </c>
    </row>
    <row r="16" spans="1:28" s="1" customFormat="1">
      <c r="A16" s="1" t="str">
        <f>IFERROR(VLOOKUP($D16,$Z:$AB,3,0),"")</f>
        <v>OB LOADER</v>
      </c>
      <c r="B16" s="1" t="str">
        <f>IFERROR(VLOOKUP($D16,$Z:$AB,2,0),"")</f>
        <v>OB LOADER</v>
      </c>
      <c r="D16" s="1" t="str">
        <f t="shared" si="0"/>
        <v>EXCT61</v>
      </c>
      <c r="E16" s="2" t="str">
        <f t="shared" si="1"/>
        <v>EXCT61INPR</v>
      </c>
      <c r="F16" s="2"/>
      <c r="G16" s="107" t="s">
        <v>157</v>
      </c>
      <c r="H16" s="96">
        <f>IFERROR(IF(AND(T16=0,S16="IDWP")," ",IF(S16=0," ",IF(S16="RFSA"," ",VLOOKUP($G16,'Raw Data KPI ( ZMC5042R )'!$B:$P,15,0)))),"")</f>
        <v>100</v>
      </c>
      <c r="I16" s="97">
        <f>IFERROR(IF(AND(T16=0,S16="IDWP")," ",IF(S16="RFSA"," ",IF(S16=0," ",IF(AND(U16=0,V16=0)," ",VLOOKUP($G16,'Raw Data KPI ( ZMC5042R )'!$B:$S,18,0))))),"")</f>
        <v>0</v>
      </c>
      <c r="J16" s="97">
        <f>IFERROR(IF(AND(T16=0,S16="IDWP")," ",IF(S16="RFSA"," ",IF(S16=0," ",IF(AND(U16=0,V16=0)," ",VLOOKUP($G16,'Raw Data KPI ( ZMC5042R )'!$B:$T,19,0))))),"")</f>
        <v>135.80000000000001</v>
      </c>
      <c r="K16" s="98">
        <f>IFERROR(IF(AND(T16=0,S16="IDWP")," ",IF(S16="RFSA"," ",IF(S16=0," ",VLOOKUP($G16,'Raw Data KPI ( ZMC5042R )'!$B:$L,11,0)))),"")</f>
        <v>0</v>
      </c>
      <c r="L16" s="100">
        <f>IFERROR(IF(AND(T16=0,S16="IDWP")," ",IF(S16="RFSA"," ",IF(S16=0," ",VLOOKUP($G16,'Raw Data KPI ( ZMC5042R )'!$B:$N,13,0)))),"")</f>
        <v>0</v>
      </c>
      <c r="M16" s="108">
        <f t="shared" si="2"/>
        <v>0</v>
      </c>
      <c r="N16" s="99">
        <f>IFERROR(IF(AND(T16=0,S16="IDWP")," ",IF(S16="RFSA"," ",IF(S16=0," ",VLOOKUP($G16,'Raw Data KPI ( ZMC5042R )'!$B:$Q,16,0)))),"")</f>
        <v>0</v>
      </c>
      <c r="O16" s="100">
        <f>IFERROR(IF(AND(T16=0,S16="IDWP")," ",IF(S16="RFSA"," ",IF(S16=0," ",VLOOKUP($G16,'Raw Data KPI ( ZMC5042R )'!$B:$E,4,0)))),"")</f>
        <v>0</v>
      </c>
      <c r="P16" s="100">
        <f t="shared" si="3"/>
        <v>20.16</v>
      </c>
      <c r="Q16" s="101">
        <f>COUNTIFS('Raw Event BD ( ZMC8011R )'!$E:$E,$G16,'Raw Event BD ( ZMC8011R )'!$H:$H,"Breakdown Schedule")</f>
        <v>0</v>
      </c>
      <c r="R16" s="101">
        <f>COUNTIFS('Raw Event BD ( ZMC8011R )'!$E:$E,$G16,'Raw Event BD ( ZMC8011R )'!$H:$H,"Breakdown Unschedule")</f>
        <v>0</v>
      </c>
      <c r="S16" s="102" t="str">
        <f>IFERROR(VLOOKUP($G16,'Raw Data KPI ( ZMC5042R )'!$B:$U,20,0),"")</f>
        <v>INPR</v>
      </c>
      <c r="T16" s="103">
        <f>IFERROR(VLOOKUP($G16,'Raw Data KPI ( ZMC5042R )'!$B:$V,21,0),"")</f>
        <v>168</v>
      </c>
      <c r="U16" s="72">
        <f>IFERROR(VLOOKUP($G16,'Raw Data KPI ( ZMC5042R )'!$B:$C,2,0),"")</f>
        <v>130.88399999999999</v>
      </c>
      <c r="V16" s="72">
        <f>IFERROR(VLOOKUP($G16,'Raw Data KPI ( ZMC5042R )'!$B:$K,10,0),"")</f>
        <v>0</v>
      </c>
      <c r="W16" s="1" t="b">
        <f t="shared" si="4"/>
        <v>1</v>
      </c>
    </row>
    <row r="17" spans="1:28" s="1" customFormat="1">
      <c r="A17" s="1" t="str">
        <f>IFERROR(VLOOKUP($D17,$Z:$AB,3,0),"")</f>
        <v>OB LOADER</v>
      </c>
      <c r="B17" s="1" t="str">
        <f>IFERROR(VLOOKUP($D17,$Z:$AB,2,0),"")</f>
        <v>OB LOADER</v>
      </c>
      <c r="D17" s="1" t="str">
        <f t="shared" si="0"/>
        <v>EXCT61</v>
      </c>
      <c r="E17" s="2" t="str">
        <f t="shared" si="1"/>
        <v>EXCT61INPR</v>
      </c>
      <c r="F17" s="2"/>
      <c r="G17" s="107" t="s">
        <v>158</v>
      </c>
      <c r="H17" s="96">
        <f>IFERROR(IF(AND(T17=0,S17="IDWP")," ",IF(S17=0," ",IF(S17="RFSA"," ",VLOOKUP($G17,'Raw Data KPI ( ZMC5042R )'!$B:$P,15,0)))),"")</f>
        <v>100</v>
      </c>
      <c r="I17" s="97">
        <f>IFERROR(IF(AND(T17=0,S17="IDWP")," ",IF(S17="RFSA"," ",IF(S17=0," ",IF(AND(U17=0,V17=0)," ",VLOOKUP($G17,'Raw Data KPI ( ZMC5042R )'!$B:$S,18,0))))),"")</f>
        <v>0</v>
      </c>
      <c r="J17" s="97">
        <f>IFERROR(IF(AND(T17=0,S17="IDWP")," ",IF(S17="RFSA"," ",IF(S17=0," ",IF(AND(U17=0,V17=0)," ",VLOOKUP($G17,'Raw Data KPI ( ZMC5042R )'!$B:$T,19,0))))),"")</f>
        <v>129.1</v>
      </c>
      <c r="K17" s="98">
        <f>IFERROR(IF(AND(T17=0,S17="IDWP")," ",IF(S17="RFSA"," ",IF(S17=0," ",VLOOKUP($G17,'Raw Data KPI ( ZMC5042R )'!$B:$L,11,0)))),"")</f>
        <v>0</v>
      </c>
      <c r="L17" s="100">
        <f>IFERROR(IF(AND(T17=0,S17="IDWP")," ",IF(S17="RFSA"," ",IF(S17=0," ",VLOOKUP($G17,'Raw Data KPI ( ZMC5042R )'!$B:$N,13,0)))),"")</f>
        <v>0</v>
      </c>
      <c r="M17" s="108">
        <f t="shared" si="2"/>
        <v>0</v>
      </c>
      <c r="N17" s="99">
        <f>IFERROR(IF(AND(T17=0,S17="IDWP")," ",IF(S17="RFSA"," ",IF(S17=0," ",VLOOKUP($G17,'Raw Data KPI ( ZMC5042R )'!$B:$Q,16,0)))),"")</f>
        <v>0</v>
      </c>
      <c r="O17" s="100">
        <f>IFERROR(IF(AND(T17=0,S17="IDWP")," ",IF(S17="RFSA"," ",IF(S17=0," ",VLOOKUP($G17,'Raw Data KPI ( ZMC5042R )'!$B:$E,4,0)))),"")</f>
        <v>0</v>
      </c>
      <c r="P17" s="100">
        <f t="shared" si="3"/>
        <v>20.16</v>
      </c>
      <c r="Q17" s="101">
        <f>COUNTIFS('Raw Event BD ( ZMC8011R )'!$E:$E,$G17,'Raw Event BD ( ZMC8011R )'!$H:$H,"Breakdown Schedule")</f>
        <v>0</v>
      </c>
      <c r="R17" s="101">
        <f>COUNTIFS('Raw Event BD ( ZMC8011R )'!$E:$E,$G17,'Raw Event BD ( ZMC8011R )'!$H:$H,"Breakdown Unschedule")</f>
        <v>0</v>
      </c>
      <c r="S17" s="102" t="str">
        <f>IFERROR(VLOOKUP($G17,'Raw Data KPI ( ZMC5042R )'!$B:$U,20,0),"")</f>
        <v>INPR</v>
      </c>
      <c r="T17" s="103">
        <f>IFERROR(VLOOKUP($G17,'Raw Data KPI ( ZMC5042R )'!$B:$V,21,0),"")</f>
        <v>168</v>
      </c>
      <c r="U17" s="72">
        <f>IFERROR(VLOOKUP($G17,'Raw Data KPI ( ZMC5042R )'!$B:$C,2,0),"")</f>
        <v>122.535</v>
      </c>
      <c r="V17" s="72">
        <f>IFERROR(VLOOKUP($G17,'Raw Data KPI ( ZMC5042R )'!$B:$K,10,0),"")</f>
        <v>0</v>
      </c>
      <c r="W17" s="1" t="b">
        <f t="shared" si="4"/>
        <v>1</v>
      </c>
    </row>
    <row r="18" spans="1:28" s="1" customFormat="1">
      <c r="A18" s="1" t="str">
        <f>IFERROR(VLOOKUP($D18,$Z:$AB,3,0),"")</f>
        <v>OB LOADER</v>
      </c>
      <c r="B18" s="1" t="str">
        <f>IFERROR(VLOOKUP($D18,$Z:$AB,2,0),"")</f>
        <v>OB LOADER</v>
      </c>
      <c r="D18" s="1" t="str">
        <f t="shared" si="0"/>
        <v>EXCT61</v>
      </c>
      <c r="E18" s="2" t="str">
        <f t="shared" si="1"/>
        <v>EXCT61INPR</v>
      </c>
      <c r="F18" s="2"/>
      <c r="G18" s="107" t="s">
        <v>159</v>
      </c>
      <c r="H18" s="96">
        <f>IFERROR(IF(AND(T18=0,S18="IDWP")," ",IF(S18=0," ",IF(S18="RFSA"," ",VLOOKUP($G18,'Raw Data KPI ( ZMC5042R )'!$B:$P,15,0)))),"")</f>
        <v>95.43</v>
      </c>
      <c r="I18" s="97">
        <f>IFERROR(IF(AND(T18=0,S18="IDWP")," ",IF(S18="RFSA"," ",IF(S18=0," ",IF(AND(U18=0,V18=0)," ",VLOOKUP($G18,'Raw Data KPI ( ZMC5042R )'!$B:$S,18,0))))),"")</f>
        <v>7.68</v>
      </c>
      <c r="J18" s="97">
        <f>IFERROR(IF(AND(T18=0,S18="IDWP")," ",IF(S18="RFSA"," ",IF(S18=0," ",IF(AND(U18=0,V18=0)," ",VLOOKUP($G18,'Raw Data KPI ( ZMC5042R )'!$B:$T,19,0))))),"")</f>
        <v>126.5</v>
      </c>
      <c r="K18" s="98">
        <f>IFERROR(IF(AND(T18=0,S18="IDWP")," ",IF(S18="RFSA"," ",IF(S18=0," ",VLOOKUP($G18,'Raw Data KPI ( ZMC5042R )'!$B:$L,11,0)))),"")</f>
        <v>100</v>
      </c>
      <c r="L18" s="100">
        <f>IFERROR(IF(AND(T18=0,S18="IDWP")," ",IF(S18="RFSA"," ",IF(S18=0," ",VLOOKUP($G18,'Raw Data KPI ( ZMC5042R )'!$B:$N,13,0)))),"")</f>
        <v>7.6829999999999998</v>
      </c>
      <c r="M18" s="108">
        <f t="shared" si="2"/>
        <v>0.32012499999999999</v>
      </c>
      <c r="N18" s="99">
        <f>IFERROR(IF(AND(T18=0,S18="IDWP")," ",IF(S18="RFSA"," ",IF(S18=0," ",VLOOKUP($G18,'Raw Data KPI ( ZMC5042R )'!$B:$Q,16,0)))),"")</f>
        <v>1</v>
      </c>
      <c r="O18" s="100">
        <f>IFERROR(IF(AND(T18=0,S18="IDWP")," ",IF(S18="RFSA"," ",IF(S18=0," ",VLOOKUP($G18,'Raw Data KPI ( ZMC5042R )'!$B:$E,4,0)))),"")</f>
        <v>7.6829999999999998</v>
      </c>
      <c r="P18" s="100">
        <f t="shared" si="3"/>
        <v>12.477</v>
      </c>
      <c r="Q18" s="101">
        <f>COUNTIFS('Raw Event BD ( ZMC8011R )'!$E:$E,$G18,'Raw Event BD ( ZMC8011R )'!$H:$H,"Breakdown Schedule")</f>
        <v>1</v>
      </c>
      <c r="R18" s="101">
        <f>COUNTIFS('Raw Event BD ( ZMC8011R )'!$E:$E,$G18,'Raw Event BD ( ZMC8011R )'!$H:$H,"Breakdown Unschedule")</f>
        <v>0</v>
      </c>
      <c r="S18" s="102" t="str">
        <f>IFERROR(VLOOKUP($G18,'Raw Data KPI ( ZMC5042R )'!$B:$U,20,0),"")</f>
        <v>INPR</v>
      </c>
      <c r="T18" s="103">
        <f>IFERROR(VLOOKUP($G18,'Raw Data KPI ( ZMC5042R )'!$B:$V,21,0),"")</f>
        <v>168</v>
      </c>
      <c r="U18" s="72">
        <f>IFERROR(VLOOKUP($G18,'Raw Data KPI ( ZMC5042R )'!$B:$C,2,0),"")</f>
        <v>122.58499999999999</v>
      </c>
      <c r="V18" s="72">
        <f>IFERROR(VLOOKUP($G18,'Raw Data KPI ( ZMC5042R )'!$B:$K,10,0),"")</f>
        <v>7.6829999999999998</v>
      </c>
      <c r="W18" s="1" t="b">
        <f t="shared" si="4"/>
        <v>1</v>
      </c>
    </row>
    <row r="19" spans="1:28" s="1" customFormat="1">
      <c r="A19" s="1" t="str">
        <f>IFERROR(VLOOKUP($D19,$Z:$AB,3,0),"")</f>
        <v>OB LOADER</v>
      </c>
      <c r="B19" s="1" t="str">
        <f>IFERROR(VLOOKUP($D19,$Z:$AB,2,0),"")</f>
        <v>OB LOADER</v>
      </c>
      <c r="D19" s="1" t="str">
        <f t="shared" si="0"/>
        <v>EXCT61</v>
      </c>
      <c r="E19" s="2" t="str">
        <f t="shared" si="1"/>
        <v>EXCT61INPR</v>
      </c>
      <c r="F19" s="2"/>
      <c r="G19" s="107" t="s">
        <v>160</v>
      </c>
      <c r="H19" s="96">
        <f>IFERROR(IF(AND(T19=0,S19="IDWP")," ",IF(S19=0," ",IF(S19="RFSA"," ",VLOOKUP($G19,'Raw Data KPI ( ZMC5042R )'!$B:$P,15,0)))),"")</f>
        <v>100</v>
      </c>
      <c r="I19" s="97">
        <f>IFERROR(IF(AND(T19=0,S19="IDWP")," ",IF(S19="RFSA"," ",IF(S19=0," ",IF(AND(U19=0,V19=0)," ",VLOOKUP($G19,'Raw Data KPI ( ZMC5042R )'!$B:$S,18,0))))),"")</f>
        <v>0</v>
      </c>
      <c r="J19" s="97">
        <f>IFERROR(IF(AND(T19=0,S19="IDWP")," ",IF(S19="RFSA"," ",IF(S19=0," ",IF(AND(U19=0,V19=0)," ",VLOOKUP($G19,'Raw Data KPI ( ZMC5042R )'!$B:$T,19,0))))),"")</f>
        <v>129.9</v>
      </c>
      <c r="K19" s="98">
        <f>IFERROR(IF(AND(T19=0,S19="IDWP")," ",IF(S19="RFSA"," ",IF(S19=0," ",VLOOKUP($G19,'Raw Data KPI ( ZMC5042R )'!$B:$L,11,0)))),"")</f>
        <v>0</v>
      </c>
      <c r="L19" s="100">
        <f>IFERROR(IF(AND(T19=0,S19="IDWP")," ",IF(S19="RFSA"," ",IF(S19=0," ",VLOOKUP($G19,'Raw Data KPI ( ZMC5042R )'!$B:$N,13,0)))),"")</f>
        <v>0</v>
      </c>
      <c r="M19" s="108">
        <f t="shared" si="2"/>
        <v>0</v>
      </c>
      <c r="N19" s="99">
        <f>IFERROR(IF(AND(T19=0,S19="IDWP")," ",IF(S19="RFSA"," ",IF(S19=0," ",VLOOKUP($G19,'Raw Data KPI ( ZMC5042R )'!$B:$Q,16,0)))),"")</f>
        <v>0</v>
      </c>
      <c r="O19" s="100">
        <f>IFERROR(IF(AND(T19=0,S19="IDWP")," ",IF(S19="RFSA"," ",IF(S19=0," ",VLOOKUP($G19,'Raw Data KPI ( ZMC5042R )'!$B:$E,4,0)))),"")</f>
        <v>0</v>
      </c>
      <c r="P19" s="100">
        <f t="shared" si="3"/>
        <v>20.16</v>
      </c>
      <c r="Q19" s="101">
        <f>COUNTIFS('Raw Event BD ( ZMC8011R )'!$E:$E,$G19,'Raw Event BD ( ZMC8011R )'!$H:$H,"Breakdown Schedule")</f>
        <v>0</v>
      </c>
      <c r="R19" s="101">
        <f>COUNTIFS('Raw Event BD ( ZMC8011R )'!$E:$E,$G19,'Raw Event BD ( ZMC8011R )'!$H:$H,"Breakdown Unschedule")</f>
        <v>0</v>
      </c>
      <c r="S19" s="102" t="str">
        <f>IFERROR(VLOOKUP($G19,'Raw Data KPI ( ZMC5042R )'!$B:$U,20,0),"")</f>
        <v>INPR</v>
      </c>
      <c r="T19" s="103">
        <f>IFERROR(VLOOKUP($G19,'Raw Data KPI ( ZMC5042R )'!$B:$V,21,0),"")</f>
        <v>168</v>
      </c>
      <c r="U19" s="72">
        <f>IFERROR(VLOOKUP($G19,'Raw Data KPI ( ZMC5042R )'!$B:$C,2,0),"")</f>
        <v>124.986</v>
      </c>
      <c r="V19" s="72">
        <f>IFERROR(VLOOKUP($G19,'Raw Data KPI ( ZMC5042R )'!$B:$K,10,0),"")</f>
        <v>0</v>
      </c>
      <c r="W19" s="1" t="b">
        <f t="shared" si="4"/>
        <v>1</v>
      </c>
    </row>
    <row r="20" spans="1:28" s="1" customFormat="1">
      <c r="A20" s="1" t="str">
        <f>IFERROR(VLOOKUP($D20,$Z:$AB,3,0),"")</f>
        <v>SUPPORT</v>
      </c>
      <c r="B20" s="1" t="str">
        <f>IFERROR(VLOOKUP($D20,$Z:$AB,2,0),"")</f>
        <v>LOADER SUPPORT</v>
      </c>
      <c r="D20" s="1" t="str">
        <f t="shared" si="0"/>
        <v>EXKM20</v>
      </c>
      <c r="E20" s="2" t="str">
        <f t="shared" si="1"/>
        <v>EXKM20INPR</v>
      </c>
      <c r="F20" s="2"/>
      <c r="G20" s="107" t="s">
        <v>161</v>
      </c>
      <c r="H20" s="96">
        <f>IFERROR(IF(AND(T20=0,S20="IDWP")," ",IF(S20=0," ",IF(S20="RFSA"," ",VLOOKUP($G20,'Raw Data KPI ( ZMC5042R )'!$B:$P,15,0)))),"")</f>
        <v>100</v>
      </c>
      <c r="I20" s="97">
        <f>IFERROR(IF(AND(T20=0,S20="IDWP")," ",IF(S20="RFSA"," ",IF(S20=0," ",IF(AND(U20=0,V20=0)," ",VLOOKUP($G20,'Raw Data KPI ( ZMC5042R )'!$B:$S,18,0))))),"")</f>
        <v>0</v>
      </c>
      <c r="J20" s="97">
        <f>IFERROR(IF(AND(T20=0,S20="IDWP")," ",IF(S20="RFSA"," ",IF(S20=0," ",IF(AND(U20=0,V20=0)," ",VLOOKUP($G20,'Raw Data KPI ( ZMC5042R )'!$B:$T,19,0))))),"")</f>
        <v>53.2</v>
      </c>
      <c r="K20" s="98">
        <f>IFERROR(IF(AND(T20=0,S20="IDWP")," ",IF(S20="RFSA"," ",IF(S20=0," ",VLOOKUP($G20,'Raw Data KPI ( ZMC5042R )'!$B:$L,11,0)))),"")</f>
        <v>0</v>
      </c>
      <c r="L20" s="100">
        <f>IFERROR(IF(AND(T20=0,S20="IDWP")," ",IF(S20="RFSA"," ",IF(S20=0," ",VLOOKUP($G20,'Raw Data KPI ( ZMC5042R )'!$B:$N,13,0)))),"")</f>
        <v>0</v>
      </c>
      <c r="M20" s="108">
        <f t="shared" si="2"/>
        <v>0</v>
      </c>
      <c r="N20" s="99">
        <f>IFERROR(IF(AND(T20=0,S20="IDWP")," ",IF(S20="RFSA"," ",IF(S20=0," ",VLOOKUP($G20,'Raw Data KPI ( ZMC5042R )'!$B:$Q,16,0)))),"")</f>
        <v>0</v>
      </c>
      <c r="O20" s="100">
        <f>IFERROR(IF(AND(T20=0,S20="IDWP")," ",IF(S20="RFSA"," ",IF(S20=0," ",VLOOKUP($G20,'Raw Data KPI ( ZMC5042R )'!$B:$E,4,0)))),"")</f>
        <v>0</v>
      </c>
      <c r="P20" s="100">
        <f t="shared" si="3"/>
        <v>20.16</v>
      </c>
      <c r="Q20" s="101">
        <f>COUNTIFS('Raw Event BD ( ZMC8011R )'!$E:$E,$G20,'Raw Event BD ( ZMC8011R )'!$H:$H,"Breakdown Schedule")</f>
        <v>0</v>
      </c>
      <c r="R20" s="101">
        <f>COUNTIFS('Raw Event BD ( ZMC8011R )'!$E:$E,$G20,'Raw Event BD ( ZMC8011R )'!$H:$H,"Breakdown Unschedule")</f>
        <v>0</v>
      </c>
      <c r="S20" s="102" t="str">
        <f>IFERROR(VLOOKUP($G20,'Raw Data KPI ( ZMC5042R )'!$B:$U,20,0),"")</f>
        <v>INPR</v>
      </c>
      <c r="T20" s="103">
        <f>IFERROR(VLOOKUP($G20,'Raw Data KPI ( ZMC5042R )'!$B:$V,21,0),"")</f>
        <v>168</v>
      </c>
      <c r="U20" s="72">
        <f>IFERROR(VLOOKUP($G20,'Raw Data KPI ( ZMC5042R )'!$B:$C,2,0),"")</f>
        <v>52.366999999999997</v>
      </c>
      <c r="V20" s="72">
        <f>IFERROR(VLOOKUP($G20,'Raw Data KPI ( ZMC5042R )'!$B:$K,10,0),"")</f>
        <v>0</v>
      </c>
      <c r="W20" s="1" t="b">
        <f t="shared" si="4"/>
        <v>1</v>
      </c>
    </row>
    <row r="21" spans="1:28" s="1" customFormat="1">
      <c r="A21" s="1" t="str">
        <f>IFERROR(VLOOKUP($D21,$Z:$AB,3,0),"")</f>
        <v>SUPPORT</v>
      </c>
      <c r="B21" s="1" t="str">
        <f>IFERROR(VLOOKUP($D21,$Z:$AB,2,0),"")</f>
        <v>LOADER SUPPORT</v>
      </c>
      <c r="D21" s="1" t="str">
        <f t="shared" si="0"/>
        <v>EXKM20</v>
      </c>
      <c r="E21" s="2" t="str">
        <f t="shared" si="1"/>
        <v>EXKM20INPR</v>
      </c>
      <c r="F21" s="2"/>
      <c r="G21" s="107" t="s">
        <v>162</v>
      </c>
      <c r="H21" s="96">
        <f>IFERROR(IF(AND(T21=0,S21="IDWP")," ",IF(S21=0," ",IF(S21="RFSA"," ",VLOOKUP($G21,'Raw Data KPI ( ZMC5042R )'!$B:$P,15,0)))),"")</f>
        <v>98.34</v>
      </c>
      <c r="I21" s="97">
        <f>IFERROR(IF(AND(T21=0,S21="IDWP")," ",IF(S21="RFSA"," ",IF(S21=0," ",IF(AND(U21=0,V21=0)," ",VLOOKUP($G21,'Raw Data KPI ( ZMC5042R )'!$B:$S,18,0))))),"")</f>
        <v>2.78</v>
      </c>
      <c r="J21" s="97">
        <f>IFERROR(IF(AND(T21=0,S21="IDWP")," ",IF(S21="RFSA"," ",IF(S21=0," ",IF(AND(U21=0,V21=0)," ",VLOOKUP($G21,'Raw Data KPI ( ZMC5042R )'!$B:$T,19,0))))),"")</f>
        <v>74.3</v>
      </c>
      <c r="K21" s="98">
        <f>IFERROR(IF(AND(T21=0,S21="IDWP")," ",IF(S21="RFSA"," ",IF(S21=0," ",VLOOKUP($G21,'Raw Data KPI ( ZMC5042R )'!$B:$L,11,0)))),"")</f>
        <v>100</v>
      </c>
      <c r="L21" s="100">
        <f>IFERROR(IF(AND(T21=0,S21="IDWP")," ",IF(S21="RFSA"," ",IF(S21=0," ",VLOOKUP($G21,'Raw Data KPI ( ZMC5042R )'!$B:$N,13,0)))),"")</f>
        <v>2.7829999999999999</v>
      </c>
      <c r="M21" s="108">
        <f t="shared" si="2"/>
        <v>0.11595833333333333</v>
      </c>
      <c r="N21" s="99">
        <f>IFERROR(IF(AND(T21=0,S21="IDWP")," ",IF(S21="RFSA"," ",IF(S21=0," ",VLOOKUP($G21,'Raw Data KPI ( ZMC5042R )'!$B:$Q,16,0)))),"")</f>
        <v>1</v>
      </c>
      <c r="O21" s="100">
        <f>IFERROR(IF(AND(T21=0,S21="IDWP")," ",IF(S21="RFSA"," ",IF(S21=0," ",VLOOKUP($G21,'Raw Data KPI ( ZMC5042R )'!$B:$E,4,0)))),"")</f>
        <v>2.7829999999999999</v>
      </c>
      <c r="P21" s="100">
        <f t="shared" si="3"/>
        <v>17.376999999999999</v>
      </c>
      <c r="Q21" s="101">
        <f>COUNTIFS('Raw Event BD ( ZMC8011R )'!$E:$E,$G21,'Raw Event BD ( ZMC8011R )'!$H:$H,"Breakdown Schedule")</f>
        <v>1</v>
      </c>
      <c r="R21" s="101">
        <f>COUNTIFS('Raw Event BD ( ZMC8011R )'!$E:$E,$G21,'Raw Event BD ( ZMC8011R )'!$H:$H,"Breakdown Unschedule")</f>
        <v>0</v>
      </c>
      <c r="S21" s="102" t="str">
        <f>IFERROR(VLOOKUP($G21,'Raw Data KPI ( ZMC5042R )'!$B:$U,20,0),"")</f>
        <v>INPR</v>
      </c>
      <c r="T21" s="103">
        <f>IFERROR(VLOOKUP($G21,'Raw Data KPI ( ZMC5042R )'!$B:$V,21,0),"")</f>
        <v>168</v>
      </c>
      <c r="U21" s="72">
        <f>IFERROR(VLOOKUP($G21,'Raw Data KPI ( ZMC5042R )'!$B:$C,2,0),"")</f>
        <v>71.966999999999999</v>
      </c>
      <c r="V21" s="72">
        <f>IFERROR(VLOOKUP($G21,'Raw Data KPI ( ZMC5042R )'!$B:$K,10,0),"")</f>
        <v>2.7829999999999999</v>
      </c>
      <c r="W21" s="1" t="b">
        <f t="shared" si="4"/>
        <v>1</v>
      </c>
    </row>
    <row r="22" spans="1:28" s="1" customFormat="1">
      <c r="A22" s="1" t="str">
        <f>IFERROR(VLOOKUP($D22,$Z:$AB,3,0),"")</f>
        <v>SUPPORT</v>
      </c>
      <c r="B22" s="1" t="str">
        <f>IFERROR(VLOOKUP($D22,$Z:$AB,2,0),"")</f>
        <v>LOADER SUPPORT</v>
      </c>
      <c r="D22" s="1" t="str">
        <f t="shared" si="0"/>
        <v>EXKM20</v>
      </c>
      <c r="E22" s="120" t="str">
        <f t="shared" si="1"/>
        <v>EXKM20INPR</v>
      </c>
      <c r="F22" s="120"/>
      <c r="G22" s="107" t="s">
        <v>163</v>
      </c>
      <c r="H22" s="96">
        <f>IFERROR(IF(AND(T22=0,S22="IDWP")," ",IF(S22=0," ",IF(S22="RFSA"," ",VLOOKUP($G22,'Raw Data KPI ( ZMC5042R )'!$B:$P,15,0)))),"")</f>
        <v>100</v>
      </c>
      <c r="I22" s="97" t="str">
        <f>IFERROR(IF(AND(T22=0,S22="IDWP")," ",IF(S22="RFSA"," ",IF(S22=0," ",IF(AND(U22=0,V22=0)," ",VLOOKUP($G22,'Raw Data KPI ( ZMC5042R )'!$B:$S,18,0))))),"")</f>
        <v xml:space="preserve"> </v>
      </c>
      <c r="J22" s="97" t="str">
        <f>IFERROR(IF(AND(T22=0,S22="IDWP")," ",IF(S22="RFSA"," ",IF(S22=0," ",IF(AND(U22=0,V22=0)," ",VLOOKUP($G22,'Raw Data KPI ( ZMC5042R )'!$B:$T,19,0))))),"")</f>
        <v xml:space="preserve"> </v>
      </c>
      <c r="K22" s="98">
        <f>IFERROR(IF(AND(T22=0,S22="IDWP")," ",IF(S22="RFSA"," ",IF(S22=0," ",VLOOKUP($G22,'Raw Data KPI ( ZMC5042R )'!$B:$L,11,0)))),"")</f>
        <v>0</v>
      </c>
      <c r="L22" s="100">
        <f>IFERROR(IF(AND(T22=0,S22="IDWP")," ",IF(S22="RFSA"," ",IF(S22=0," ",VLOOKUP($G22,'Raw Data KPI ( ZMC5042R )'!$B:$N,13,0)))),"")</f>
        <v>0</v>
      </c>
      <c r="M22" s="108">
        <f t="shared" si="2"/>
        <v>0</v>
      </c>
      <c r="N22" s="99">
        <f>IFERROR(IF(AND(T22=0,S22="IDWP")," ",IF(S22="RFSA"," ",IF(S22=0," ",VLOOKUP($G22,'Raw Data KPI ( ZMC5042R )'!$B:$Q,16,0)))),"")</f>
        <v>0</v>
      </c>
      <c r="O22" s="100">
        <f>IFERROR(IF(AND(T22=0,S22="IDWP")," ",IF(S22="RFSA"," ",IF(S22=0," ",VLOOKUP($G22,'Raw Data KPI ( ZMC5042R )'!$B:$E,4,0)))),"")</f>
        <v>0</v>
      </c>
      <c r="P22" s="100">
        <f t="shared" si="3"/>
        <v>20.16</v>
      </c>
      <c r="Q22" s="101">
        <f>COUNTIFS('Raw Event BD ( ZMC8011R )'!$E:$E,$G22,'Raw Event BD ( ZMC8011R )'!$H:$H,"Breakdown Schedule")</f>
        <v>0</v>
      </c>
      <c r="R22" s="101">
        <f>COUNTIFS('Raw Event BD ( ZMC8011R )'!$E:$E,$G22,'Raw Event BD ( ZMC8011R )'!$H:$H,"Breakdown Unschedule")</f>
        <v>0</v>
      </c>
      <c r="S22" s="102" t="str">
        <f>IFERROR(VLOOKUP($G22,'Raw Data KPI ( ZMC5042R )'!$B:$U,20,0),"")</f>
        <v>INPR</v>
      </c>
      <c r="T22" s="103">
        <f>IFERROR(VLOOKUP($G22,'Raw Data KPI ( ZMC5042R )'!$B:$V,21,0),"")</f>
        <v>168</v>
      </c>
      <c r="U22" s="72">
        <f>IFERROR(VLOOKUP($G22,'Raw Data KPI ( ZMC5042R )'!$B:$C,2,0),"")</f>
        <v>0</v>
      </c>
      <c r="V22" s="72">
        <f>IFERROR(VLOOKUP($G22,'Raw Data KPI ( ZMC5042R )'!$B:$K,10,0),"")</f>
        <v>0</v>
      </c>
      <c r="W22" s="1" t="b">
        <f t="shared" si="4"/>
        <v>1</v>
      </c>
      <c r="Y22" s="116"/>
      <c r="Z22" s="116"/>
      <c r="AA22" s="116"/>
      <c r="AB22" s="116"/>
    </row>
    <row r="23" spans="1:28" s="1" customFormat="1">
      <c r="A23" s="1" t="str">
        <f>IFERROR(VLOOKUP($D23,$Z:$AB,3,0),"")</f>
        <v>SUPPORT</v>
      </c>
      <c r="B23" s="1" t="str">
        <f>IFERROR(VLOOKUP($D23,$Z:$AB,2,0),"")</f>
        <v>LOADER SUPPORT</v>
      </c>
      <c r="D23" s="1" t="str">
        <f t="shared" ref="D23" si="6">IF(AND(T23=0,S23="IDWP")," ",IF(S23="RFSA"," ",LEFT(G23,6)))</f>
        <v>EXKM20</v>
      </c>
      <c r="E23" s="115" t="str">
        <f t="shared" ref="E23" si="7">D23&amp;S23</f>
        <v>EXKM20INPR</v>
      </c>
      <c r="F23" s="115"/>
      <c r="G23" s="107" t="s">
        <v>164</v>
      </c>
      <c r="H23" s="96">
        <f>IFERROR(IF(AND(T23=0,S23="IDWP")," ",IF(S23=0," ",IF(S23="RFSA"," ",VLOOKUP($G23,'Raw Data KPI ( ZMC5042R )'!$B:$P,15,0)))),"")</f>
        <v>100</v>
      </c>
      <c r="I23" s="97">
        <f>IFERROR(IF(AND(T23=0,S23="IDWP")," ",IF(S23="RFSA"," ",IF(S23=0," ",IF(AND(U23=0,V23=0)," ",VLOOKUP($G23,'Raw Data KPI ( ZMC5042R )'!$B:$S,18,0))))),"")</f>
        <v>0</v>
      </c>
      <c r="J23" s="97">
        <f>IFERROR(IF(AND(T23=0,S23="IDWP")," ",IF(S23="RFSA"," ",IF(S23=0," ",IF(AND(U23=0,V23=0)," ",VLOOKUP($G23,'Raw Data KPI ( ZMC5042R )'!$B:$T,19,0))))),"")</f>
        <v>81.5</v>
      </c>
      <c r="K23" s="98">
        <f>IFERROR(IF(AND(T23=0,S23="IDWP")," ",IF(S23="RFSA"," ",IF(S23=0," ",VLOOKUP($G23,'Raw Data KPI ( ZMC5042R )'!$B:$L,11,0)))),"")</f>
        <v>0</v>
      </c>
      <c r="L23" s="100">
        <f>IFERROR(IF(AND(T23=0,S23="IDWP")," ",IF(S23="RFSA"," ",IF(S23=0," ",VLOOKUP($G23,'Raw Data KPI ( ZMC5042R )'!$B:$N,13,0)))),"")</f>
        <v>0</v>
      </c>
      <c r="M23" s="108">
        <f t="shared" si="2"/>
        <v>0</v>
      </c>
      <c r="N23" s="99">
        <f>IFERROR(IF(AND(T23=0,S23="IDWP")," ",IF(S23="RFSA"," ",IF(S23=0," ",VLOOKUP($G23,'Raw Data KPI ( ZMC5042R )'!$B:$Q,16,0)))),"")</f>
        <v>0</v>
      </c>
      <c r="O23" s="100">
        <f>IFERROR(IF(AND(T23=0,S23="IDWP")," ",IF(S23="RFSA"," ",IF(S23=0," ",VLOOKUP($G23,'Raw Data KPI ( ZMC5042R )'!$B:$E,4,0)))),"")</f>
        <v>0</v>
      </c>
      <c r="P23" s="100">
        <f t="shared" si="3"/>
        <v>20.16</v>
      </c>
      <c r="Q23" s="101">
        <f>COUNTIFS('Raw Event BD ( ZMC8011R )'!$E:$E,$G23,'Raw Event BD ( ZMC8011R )'!$H:$H,"Breakdown Schedule")</f>
        <v>0</v>
      </c>
      <c r="R23" s="101">
        <f>COUNTIFS('Raw Event BD ( ZMC8011R )'!$E:$E,$G23,'Raw Event BD ( ZMC8011R )'!$H:$H,"Breakdown Unschedule")</f>
        <v>0</v>
      </c>
      <c r="S23" s="102" t="str">
        <f>IFERROR(VLOOKUP($G23,'Raw Data KPI ( ZMC5042R )'!$B:$U,20,0),"")</f>
        <v>INPR</v>
      </c>
      <c r="T23" s="103">
        <f>IFERROR(VLOOKUP($G23,'Raw Data KPI ( ZMC5042R )'!$B:$V,21,0),"")</f>
        <v>168</v>
      </c>
      <c r="U23" s="72">
        <f>IFERROR(VLOOKUP($G23,'Raw Data KPI ( ZMC5042R )'!$B:$C,2,0),"")</f>
        <v>80.001999999999995</v>
      </c>
      <c r="V23" s="72">
        <f>IFERROR(VLOOKUP($G23,'Raw Data KPI ( ZMC5042R )'!$B:$K,10,0),"")</f>
        <v>0</v>
      </c>
      <c r="W23" s="1" t="b">
        <f t="shared" si="4"/>
        <v>1</v>
      </c>
      <c r="Y23" s="116"/>
      <c r="Z23" s="116"/>
    </row>
    <row r="24" spans="1:28" s="1" customFormat="1">
      <c r="A24" s="1" t="str">
        <f>IFERROR(VLOOKUP($D24,$Z:$AB,3,0),"")</f>
        <v>SUPPORT</v>
      </c>
      <c r="B24" s="1" t="str">
        <f>IFERROR(VLOOKUP($D24,$Z:$AB,2,0),"")</f>
        <v>LOADER SUPPORT</v>
      </c>
      <c r="D24" s="1" t="str">
        <f t="shared" si="0"/>
        <v>EXKM20</v>
      </c>
      <c r="E24" s="2" t="str">
        <f t="shared" si="1"/>
        <v>EXKM20INPR</v>
      </c>
      <c r="F24" s="2"/>
      <c r="G24" s="107" t="s">
        <v>165</v>
      </c>
      <c r="H24" s="96">
        <f>IFERROR(IF(AND(T24=0,S24="IDWP")," ",IF(S24=0," ",IF(S24="RFSA"," ",VLOOKUP($G24,'Raw Data KPI ( ZMC5042R )'!$B:$P,15,0)))),"")</f>
        <v>100</v>
      </c>
      <c r="I24" s="97">
        <f>IFERROR(IF(AND(T24=0,S24="IDWP")," ",IF(S24="RFSA"," ",IF(S24=0," ",IF(AND(U24=0,V24=0)," ",VLOOKUP($G24,'Raw Data KPI ( ZMC5042R )'!$B:$S,18,0))))),"")</f>
        <v>0</v>
      </c>
      <c r="J24" s="97">
        <f>IFERROR(IF(AND(T24=0,S24="IDWP")," ",IF(S24="RFSA"," ",IF(S24=0," ",IF(AND(U24=0,V24=0)," ",VLOOKUP($G24,'Raw Data KPI ( ZMC5042R )'!$B:$T,19,0))))),"")</f>
        <v>54</v>
      </c>
      <c r="K24" s="98">
        <f>IFERROR(IF(AND(T24=0,S24="IDWP")," ",IF(S24="RFSA"," ",IF(S24=0," ",VLOOKUP($G24,'Raw Data KPI ( ZMC5042R )'!$B:$L,11,0)))),"")</f>
        <v>0</v>
      </c>
      <c r="L24" s="100">
        <f>IFERROR(IF(AND(T24=0,S24="IDWP")," ",IF(S24="RFSA"," ",IF(S24=0," ",VLOOKUP($G24,'Raw Data KPI ( ZMC5042R )'!$B:$N,13,0)))),"")</f>
        <v>0</v>
      </c>
      <c r="M24" s="108">
        <f t="shared" si="2"/>
        <v>0</v>
      </c>
      <c r="N24" s="99">
        <f>IFERROR(IF(AND(T24=0,S24="IDWP")," ",IF(S24="RFSA"," ",IF(S24=0," ",VLOOKUP($G24,'Raw Data KPI ( ZMC5042R )'!$B:$Q,16,0)))),"")</f>
        <v>0</v>
      </c>
      <c r="O24" s="100">
        <f>IFERROR(IF(AND(T24=0,S24="IDWP")," ",IF(S24="RFSA"," ",IF(S24=0," ",VLOOKUP($G24,'Raw Data KPI ( ZMC5042R )'!$B:$E,4,0)))),"")</f>
        <v>0</v>
      </c>
      <c r="P24" s="100">
        <f t="shared" si="3"/>
        <v>20.16</v>
      </c>
      <c r="Q24" s="101">
        <f>COUNTIFS('Raw Event BD ( ZMC8011R )'!$E:$E,$G24,'Raw Event BD ( ZMC8011R )'!$H:$H,"Breakdown Schedule")</f>
        <v>0</v>
      </c>
      <c r="R24" s="101">
        <f>COUNTIFS('Raw Event BD ( ZMC8011R )'!$E:$E,$G24,'Raw Event BD ( ZMC8011R )'!$H:$H,"Breakdown Unschedule")</f>
        <v>0</v>
      </c>
      <c r="S24" s="102" t="str">
        <f>IFERROR(VLOOKUP($G24,'Raw Data KPI ( ZMC5042R )'!$B:$U,20,0),"")</f>
        <v>INPR</v>
      </c>
      <c r="T24" s="103">
        <f>IFERROR(VLOOKUP($G24,'Raw Data KPI ( ZMC5042R )'!$B:$V,21,0),"")</f>
        <v>168</v>
      </c>
      <c r="U24" s="72">
        <f>IFERROR(VLOOKUP($G24,'Raw Data KPI ( ZMC5042R )'!$B:$C,2,0),"")</f>
        <v>52.317</v>
      </c>
      <c r="V24" s="72">
        <f>IFERROR(VLOOKUP($G24,'Raw Data KPI ( ZMC5042R )'!$B:$K,10,0),"")</f>
        <v>0</v>
      </c>
      <c r="W24" s="1" t="b">
        <f t="shared" si="4"/>
        <v>1</v>
      </c>
      <c r="Y24" s="116"/>
      <c r="Z24" s="116"/>
    </row>
    <row r="25" spans="1:28" s="1" customFormat="1">
      <c r="A25" s="1" t="str">
        <f>IFERROR(VLOOKUP($D25,$Z:$AB,3,0),"")</f>
        <v>COAL LOADER</v>
      </c>
      <c r="B25" s="1" t="str">
        <f>IFERROR(VLOOKUP($D25,$Z:$AB,2,0),"")</f>
        <v>COAL LOADER</v>
      </c>
      <c r="D25" s="1" t="str">
        <f t="shared" si="0"/>
        <v>EXKM40</v>
      </c>
      <c r="E25" s="2" t="str">
        <f t="shared" si="1"/>
        <v>EXKM40INPR</v>
      </c>
      <c r="F25" s="2"/>
      <c r="G25" s="107" t="s">
        <v>166</v>
      </c>
      <c r="H25" s="96">
        <f>IFERROR(IF(AND(T25=0,S25="IDWP")," ",IF(S25=0," ",IF(S25="RFSA"," ",VLOOKUP($G25,'Raw Data KPI ( ZMC5042R )'!$B:$P,15,0)))),"")</f>
        <v>97.85</v>
      </c>
      <c r="I25" s="97">
        <f>IFERROR(IF(AND(T25=0,S25="IDWP")," ",IF(S25="RFSA"," ",IF(S25=0," ",IF(AND(U25=0,V25=0)," ",VLOOKUP($G25,'Raw Data KPI ( ZMC5042R )'!$B:$S,18,0))))),"")</f>
        <v>3.62</v>
      </c>
      <c r="J25" s="97">
        <f>IFERROR(IF(AND(T25=0,S25="IDWP")," ",IF(S25="RFSA"," ",IF(S25=0," ",IF(AND(U25=0,V25=0)," ",VLOOKUP($G25,'Raw Data KPI ( ZMC5042R )'!$B:$T,19,0))))),"")</f>
        <v>73</v>
      </c>
      <c r="K25" s="98">
        <f>IFERROR(IF(AND(T25=0,S25="IDWP")," ",IF(S25="RFSA"," ",IF(S25=0," ",VLOOKUP($G25,'Raw Data KPI ( ZMC5042R )'!$B:$L,11,0)))),"")</f>
        <v>100</v>
      </c>
      <c r="L25" s="100">
        <f>IFERROR(IF(AND(T25=0,S25="IDWP")," ",IF(S25="RFSA"," ",IF(S25=0," ",VLOOKUP($G25,'Raw Data KPI ( ZMC5042R )'!$B:$N,13,0)))),"")</f>
        <v>3.617</v>
      </c>
      <c r="M25" s="108">
        <f t="shared" si="2"/>
        <v>0.15070833333333333</v>
      </c>
      <c r="N25" s="99">
        <f>IFERROR(IF(AND(T25=0,S25="IDWP")," ",IF(S25="RFSA"," ",IF(S25=0," ",VLOOKUP($G25,'Raw Data KPI ( ZMC5042R )'!$B:$Q,16,0)))),"")</f>
        <v>1</v>
      </c>
      <c r="O25" s="100">
        <f>IFERROR(IF(AND(T25=0,S25="IDWP")," ",IF(S25="RFSA"," ",IF(S25=0," ",VLOOKUP($G25,'Raw Data KPI ( ZMC5042R )'!$B:$E,4,0)))),"")</f>
        <v>3.617</v>
      </c>
      <c r="P25" s="100">
        <f t="shared" si="3"/>
        <v>16.542999999999999</v>
      </c>
      <c r="Q25" s="101">
        <f>COUNTIFS('Raw Event BD ( ZMC8011R )'!$E:$E,$G25,'Raw Event BD ( ZMC8011R )'!$H:$H,"Breakdown Schedule")</f>
        <v>1</v>
      </c>
      <c r="R25" s="101">
        <f>COUNTIFS('Raw Event BD ( ZMC8011R )'!$E:$E,$G25,'Raw Event BD ( ZMC8011R )'!$H:$H,"Breakdown Unschedule")</f>
        <v>0</v>
      </c>
      <c r="S25" s="102" t="str">
        <f>IFERROR(VLOOKUP($G25,'Raw Data KPI ( ZMC5042R )'!$B:$U,20,0),"")</f>
        <v>INPR</v>
      </c>
      <c r="T25" s="103">
        <f>IFERROR(VLOOKUP($G25,'Raw Data KPI ( ZMC5042R )'!$B:$V,21,0),"")</f>
        <v>168</v>
      </c>
      <c r="U25" s="72">
        <f>IFERROR(VLOOKUP($G25,'Raw Data KPI ( ZMC5042R )'!$B:$C,2,0),"")</f>
        <v>71.650999999999996</v>
      </c>
      <c r="V25" s="72">
        <f>IFERROR(VLOOKUP($G25,'Raw Data KPI ( ZMC5042R )'!$B:$K,10,0),"")</f>
        <v>3.617</v>
      </c>
      <c r="W25" s="1" t="b">
        <f t="shared" si="4"/>
        <v>1</v>
      </c>
      <c r="Z25" s="116"/>
      <c r="AA25" s="116"/>
    </row>
    <row r="26" spans="1:28" s="1" customFormat="1">
      <c r="A26" s="1" t="str">
        <f>IFERROR(VLOOKUP($D26,$Z:$AB,3,0),"")</f>
        <v>COAL LOADER</v>
      </c>
      <c r="B26" s="1" t="str">
        <f>IFERROR(VLOOKUP($D26,$Z:$AB,2,0),"")</f>
        <v>COAL LOADER</v>
      </c>
      <c r="D26" s="1" t="str">
        <f t="shared" si="0"/>
        <v>EXKM40</v>
      </c>
      <c r="E26" s="2" t="str">
        <f t="shared" si="1"/>
        <v>EXKM40INPR</v>
      </c>
      <c r="F26" s="2"/>
      <c r="G26" s="107" t="s">
        <v>167</v>
      </c>
      <c r="H26" s="96">
        <f>IFERROR(IF(AND(T26=0,S26="IDWP")," ",IF(S26=0," ",IF(S26="RFSA"," ",VLOOKUP($G26,'Raw Data KPI ( ZMC5042R )'!$B:$P,15,0)))),"")</f>
        <v>100</v>
      </c>
      <c r="I26" s="97">
        <f>IFERROR(IF(AND(T26=0,S26="IDWP")," ",IF(S26="RFSA"," ",IF(S26=0," ",IF(AND(U26=0,V26=0)," ",VLOOKUP($G26,'Raw Data KPI ( ZMC5042R )'!$B:$S,18,0))))),"")</f>
        <v>0</v>
      </c>
      <c r="J26" s="97">
        <f>IFERROR(IF(AND(T26=0,S26="IDWP")," ",IF(S26="RFSA"," ",IF(S26=0," ",IF(AND(U26=0,V26=0)," ",VLOOKUP($G26,'Raw Data KPI ( ZMC5042R )'!$B:$T,19,0))))),"")</f>
        <v>90</v>
      </c>
      <c r="K26" s="98">
        <f>IFERROR(IF(AND(T26=0,S26="IDWP")," ",IF(S26="RFSA"," ",IF(S26=0," ",VLOOKUP($G26,'Raw Data KPI ( ZMC5042R )'!$B:$L,11,0)))),"")</f>
        <v>0</v>
      </c>
      <c r="L26" s="100">
        <f>IFERROR(IF(AND(T26=0,S26="IDWP")," ",IF(S26="RFSA"," ",IF(S26=0," ",VLOOKUP($G26,'Raw Data KPI ( ZMC5042R )'!$B:$N,13,0)))),"")</f>
        <v>0</v>
      </c>
      <c r="M26" s="108">
        <f t="shared" si="2"/>
        <v>0</v>
      </c>
      <c r="N26" s="99">
        <f>IFERROR(IF(AND(T26=0,S26="IDWP")," ",IF(S26="RFSA"," ",IF(S26=0," ",VLOOKUP($G26,'Raw Data KPI ( ZMC5042R )'!$B:$Q,16,0)))),"")</f>
        <v>0</v>
      </c>
      <c r="O26" s="100">
        <f>IFERROR(IF(AND(T26=0,S26="IDWP")," ",IF(S26="RFSA"," ",IF(S26=0," ",VLOOKUP($G26,'Raw Data KPI ( ZMC5042R )'!$B:$E,4,0)))),"")</f>
        <v>0</v>
      </c>
      <c r="P26" s="100">
        <f t="shared" si="3"/>
        <v>20.16</v>
      </c>
      <c r="Q26" s="101">
        <f>COUNTIFS('Raw Event BD ( ZMC8011R )'!$E:$E,$G26,'Raw Event BD ( ZMC8011R )'!$H:$H,"Breakdown Schedule")</f>
        <v>0</v>
      </c>
      <c r="R26" s="101">
        <f>COUNTIFS('Raw Event BD ( ZMC8011R )'!$E:$E,$G26,'Raw Event BD ( ZMC8011R )'!$H:$H,"Breakdown Unschedule")</f>
        <v>0</v>
      </c>
      <c r="S26" s="102" t="str">
        <f>IFERROR(VLOOKUP($G26,'Raw Data KPI ( ZMC5042R )'!$B:$U,20,0),"")</f>
        <v>INPR</v>
      </c>
      <c r="T26" s="103">
        <f>IFERROR(VLOOKUP($G26,'Raw Data KPI ( ZMC5042R )'!$B:$V,21,0),"")</f>
        <v>168</v>
      </c>
      <c r="U26" s="72">
        <f>IFERROR(VLOOKUP($G26,'Raw Data KPI ( ZMC5042R )'!$B:$C,2,0),"")</f>
        <v>88.667000000000002</v>
      </c>
      <c r="V26" s="72">
        <f>IFERROR(VLOOKUP($G26,'Raw Data KPI ( ZMC5042R )'!$B:$K,10,0),"")</f>
        <v>0</v>
      </c>
      <c r="W26" s="1" t="b">
        <f t="shared" si="4"/>
        <v>1</v>
      </c>
      <c r="Z26" s="116"/>
      <c r="AA26" s="116"/>
    </row>
    <row r="27" spans="1:28" s="1" customFormat="1">
      <c r="A27" s="1" t="str">
        <f>IFERROR(VLOOKUP($D27,$Z:$AB,3,0),"")</f>
        <v>COAL LOADER</v>
      </c>
      <c r="B27" s="1" t="str">
        <f>IFERROR(VLOOKUP($D27,$Z:$AB,2,0),"")</f>
        <v>COAL LOADER</v>
      </c>
      <c r="D27" s="1" t="str">
        <f t="shared" si="0"/>
        <v>EXKM40</v>
      </c>
      <c r="E27" s="2" t="str">
        <f t="shared" si="1"/>
        <v>EXKM40INPR</v>
      </c>
      <c r="F27" s="2"/>
      <c r="G27" s="107" t="s">
        <v>168</v>
      </c>
      <c r="H27" s="96">
        <f>IFERROR(IF(AND(T27=0,S27="IDWP")," ",IF(S27=0," ",IF(S27="RFSA"," ",VLOOKUP($G27,'Raw Data KPI ( ZMC5042R )'!$B:$P,15,0)))),"")</f>
        <v>100</v>
      </c>
      <c r="I27" s="97">
        <f>IFERROR(IF(AND(T27=0,S27="IDWP")," ",IF(S27="RFSA"," ",IF(S27=0," ",IF(AND(U27=0,V27=0)," ",VLOOKUP($G27,'Raw Data KPI ( ZMC5042R )'!$B:$S,18,0))))),"")</f>
        <v>0</v>
      </c>
      <c r="J27" s="97">
        <f>IFERROR(IF(AND(T27=0,S27="IDWP")," ",IF(S27="RFSA"," ",IF(S27=0," ",IF(AND(U27=0,V27=0)," ",VLOOKUP($G27,'Raw Data KPI ( ZMC5042R )'!$B:$T,19,0))))),"")</f>
        <v>93</v>
      </c>
      <c r="K27" s="98">
        <f>IFERROR(IF(AND(T27=0,S27="IDWP")," ",IF(S27="RFSA"," ",IF(S27=0," ",VLOOKUP($G27,'Raw Data KPI ( ZMC5042R )'!$B:$L,11,0)))),"")</f>
        <v>0</v>
      </c>
      <c r="L27" s="100">
        <f>IFERROR(IF(AND(T27=0,S27="IDWP")," ",IF(S27="RFSA"," ",IF(S27=0," ",VLOOKUP($G27,'Raw Data KPI ( ZMC5042R )'!$B:$N,13,0)))),"")</f>
        <v>0</v>
      </c>
      <c r="M27" s="108">
        <f t="shared" si="2"/>
        <v>0</v>
      </c>
      <c r="N27" s="99">
        <f>IFERROR(IF(AND(T27=0,S27="IDWP")," ",IF(S27="RFSA"," ",IF(S27=0," ",VLOOKUP($G27,'Raw Data KPI ( ZMC5042R )'!$B:$Q,16,0)))),"")</f>
        <v>0</v>
      </c>
      <c r="O27" s="100">
        <f>IFERROR(IF(AND(T27=0,S27="IDWP")," ",IF(S27="RFSA"," ",IF(S27=0," ",VLOOKUP($G27,'Raw Data KPI ( ZMC5042R )'!$B:$E,4,0)))),"")</f>
        <v>0</v>
      </c>
      <c r="P27" s="100">
        <f t="shared" si="3"/>
        <v>20.16</v>
      </c>
      <c r="Q27" s="101">
        <f>COUNTIFS('Raw Event BD ( ZMC8011R )'!$E:$E,$G27,'Raw Event BD ( ZMC8011R )'!$H:$H,"Breakdown Schedule")</f>
        <v>0</v>
      </c>
      <c r="R27" s="101">
        <f>COUNTIFS('Raw Event BD ( ZMC8011R )'!$E:$E,$G27,'Raw Event BD ( ZMC8011R )'!$H:$H,"Breakdown Unschedule")</f>
        <v>0</v>
      </c>
      <c r="S27" s="102" t="str">
        <f>IFERROR(VLOOKUP($G27,'Raw Data KPI ( ZMC5042R )'!$B:$U,20,0),"")</f>
        <v>INPR</v>
      </c>
      <c r="T27" s="103">
        <f>IFERROR(VLOOKUP($G27,'Raw Data KPI ( ZMC5042R )'!$B:$V,21,0),"")</f>
        <v>168</v>
      </c>
      <c r="U27" s="72">
        <f>IFERROR(VLOOKUP($G27,'Raw Data KPI ( ZMC5042R )'!$B:$C,2,0),"")</f>
        <v>91.834000000000003</v>
      </c>
      <c r="V27" s="72">
        <f>IFERROR(VLOOKUP($G27,'Raw Data KPI ( ZMC5042R )'!$B:$K,10,0),"")</f>
        <v>0</v>
      </c>
      <c r="W27" s="1" t="b">
        <f t="shared" si="4"/>
        <v>1</v>
      </c>
      <c r="Z27" s="116"/>
      <c r="AA27" s="116"/>
    </row>
    <row r="28" spans="1:28" s="1" customFormat="1">
      <c r="A28" s="1" t="str">
        <f>IFERROR(VLOOKUP($D28,$Z:$AB,3,0),"")</f>
        <v>SUPPORT</v>
      </c>
      <c r="B28" s="1" t="str">
        <f>IFERROR(VLOOKUP($D28,$Z:$AB,2,0),"")</f>
        <v>GRADER</v>
      </c>
      <c r="D28" s="1" t="str">
        <f t="shared" si="0"/>
        <v>GDKM82</v>
      </c>
      <c r="E28" s="2" t="str">
        <f t="shared" si="1"/>
        <v>GDKM82INPR</v>
      </c>
      <c r="F28" s="2"/>
      <c r="G28" s="107" t="s">
        <v>169</v>
      </c>
      <c r="H28" s="96">
        <f>IFERROR(IF(AND(T28=0,S28="IDWP")," ",IF(S28=0," ",IF(S28="RFSA"," ",VLOOKUP($G28,'Raw Data KPI ( ZMC5042R )'!$B:$P,15,0)))),"")</f>
        <v>94.85</v>
      </c>
      <c r="I28" s="97">
        <f>IFERROR(IF(AND(T28=0,S28="IDWP")," ",IF(S28="RFSA"," ",IF(S28=0," ",IF(AND(U28=0,V28=0)," ",VLOOKUP($G28,'Raw Data KPI ( ZMC5042R )'!$B:$S,18,0))))),"")</f>
        <v>8.65</v>
      </c>
      <c r="J28" s="97">
        <f>IFERROR(IF(AND(T28=0,S28="IDWP")," ",IF(S28="RFSA"," ",IF(S28=0," ",IF(AND(U28=0,V28=0)," ",VLOOKUP($G28,'Raw Data KPI ( ZMC5042R )'!$B:$T,19,0))))),"")</f>
        <v>128</v>
      </c>
      <c r="K28" s="98">
        <f>IFERROR(IF(AND(T28=0,S28="IDWP")," ",IF(S28="RFSA"," ",IF(S28=0," ",VLOOKUP($G28,'Raw Data KPI ( ZMC5042R )'!$B:$L,11,0)))),"")</f>
        <v>100</v>
      </c>
      <c r="L28" s="100">
        <f>IFERROR(IF(AND(T28=0,S28="IDWP")," ",IF(S28="RFSA"," ",IF(S28=0," ",VLOOKUP($G28,'Raw Data KPI ( ZMC5042R )'!$B:$N,13,0)))),"")</f>
        <v>8.65</v>
      </c>
      <c r="M28" s="108">
        <f t="shared" si="2"/>
        <v>0.36041666666666666</v>
      </c>
      <c r="N28" s="99">
        <f>IFERROR(IF(AND(T28=0,S28="IDWP")," ",IF(S28="RFSA"," ",IF(S28=0," ",VLOOKUP($G28,'Raw Data KPI ( ZMC5042R )'!$B:$Q,16,0)))),"")</f>
        <v>1</v>
      </c>
      <c r="O28" s="100">
        <f>IFERROR(IF(AND(T28=0,S28="IDWP")," ",IF(S28="RFSA"," ",IF(S28=0," ",VLOOKUP($G28,'Raw Data KPI ( ZMC5042R )'!$B:$E,4,0)))),"")</f>
        <v>8.65</v>
      </c>
      <c r="P28" s="100">
        <f t="shared" si="3"/>
        <v>11.51</v>
      </c>
      <c r="Q28" s="101">
        <f>COUNTIFS('Raw Event BD ( ZMC8011R )'!$E:$E,$G28,'Raw Event BD ( ZMC8011R )'!$H:$H,"Breakdown Schedule")</f>
        <v>1</v>
      </c>
      <c r="R28" s="101">
        <f>COUNTIFS('Raw Event BD ( ZMC8011R )'!$E:$E,$G28,'Raw Event BD ( ZMC8011R )'!$H:$H,"Breakdown Unschedule")</f>
        <v>0</v>
      </c>
      <c r="S28" s="102" t="str">
        <f>IFERROR(VLOOKUP($G28,'Raw Data KPI ( ZMC5042R )'!$B:$U,20,0),"")</f>
        <v>INPR</v>
      </c>
      <c r="T28" s="103">
        <f>IFERROR(VLOOKUP($G28,'Raw Data KPI ( ZMC5042R )'!$B:$V,21,0),"")</f>
        <v>168</v>
      </c>
      <c r="U28" s="72">
        <f>IFERROR(VLOOKUP($G28,'Raw Data KPI ( ZMC5042R )'!$B:$C,2,0),"")</f>
        <v>124.318</v>
      </c>
      <c r="V28" s="72">
        <f>IFERROR(VLOOKUP($G28,'Raw Data KPI ( ZMC5042R )'!$B:$K,10,0),"")</f>
        <v>8.65</v>
      </c>
      <c r="W28" s="1" t="b">
        <f t="shared" si="4"/>
        <v>1</v>
      </c>
      <c r="Z28" s="116"/>
      <c r="AA28" s="116"/>
    </row>
    <row r="29" spans="1:28" s="1" customFormat="1">
      <c r="A29" s="1" t="str">
        <f>IFERROR(VLOOKUP($D29,$Z:$AB,3,0),"")</f>
        <v>SUPPORT</v>
      </c>
      <c r="B29" s="1" t="str">
        <f>IFERROR(VLOOKUP($D29,$Z:$AB,2,0),"")</f>
        <v>GRADER</v>
      </c>
      <c r="D29" s="1" t="str">
        <f t="shared" si="0"/>
        <v>GDKM82</v>
      </c>
      <c r="E29" s="2" t="str">
        <f t="shared" si="1"/>
        <v>GDKM82INPR</v>
      </c>
      <c r="F29" s="2"/>
      <c r="G29" s="107" t="s">
        <v>170</v>
      </c>
      <c r="H29" s="96">
        <f>IFERROR(IF(AND(T29=0,S29="IDWP")," ",IF(S29=0," ",IF(S29="RFSA"," ",VLOOKUP($G29,'Raw Data KPI ( ZMC5042R )'!$B:$P,15,0)))),"")</f>
        <v>100</v>
      </c>
      <c r="I29" s="97">
        <f>IFERROR(IF(AND(T29=0,S29="IDWP")," ",IF(S29="RFSA"," ",IF(S29=0," ",IF(AND(U29=0,V29=0)," ",VLOOKUP($G29,'Raw Data KPI ( ZMC5042R )'!$B:$S,18,0))))),"")</f>
        <v>0</v>
      </c>
      <c r="J29" s="97">
        <f>IFERROR(IF(AND(T29=0,S29="IDWP")," ",IF(S29="RFSA"," ",IF(S29=0," ",IF(AND(U29=0,V29=0)," ",VLOOKUP($G29,'Raw Data KPI ( ZMC5042R )'!$B:$T,19,0))))),"")</f>
        <v>123</v>
      </c>
      <c r="K29" s="98">
        <f>IFERROR(IF(AND(T29=0,S29="IDWP")," ",IF(S29="RFSA"," ",IF(S29=0," ",VLOOKUP($G29,'Raw Data KPI ( ZMC5042R )'!$B:$L,11,0)))),"")</f>
        <v>0</v>
      </c>
      <c r="L29" s="100">
        <f>IFERROR(IF(AND(T29=0,S29="IDWP")," ",IF(S29="RFSA"," ",IF(S29=0," ",VLOOKUP($G29,'Raw Data KPI ( ZMC5042R )'!$B:$N,13,0)))),"")</f>
        <v>0</v>
      </c>
      <c r="M29" s="108">
        <f t="shared" si="2"/>
        <v>0</v>
      </c>
      <c r="N29" s="99">
        <f>IFERROR(IF(AND(T29=0,S29="IDWP")," ",IF(S29="RFSA"," ",IF(S29=0," ",VLOOKUP($G29,'Raw Data KPI ( ZMC5042R )'!$B:$Q,16,0)))),"")</f>
        <v>0</v>
      </c>
      <c r="O29" s="100">
        <f>IFERROR(IF(AND(T29=0,S29="IDWP")," ",IF(S29="RFSA"," ",IF(S29=0," ",VLOOKUP($G29,'Raw Data KPI ( ZMC5042R )'!$B:$E,4,0)))),"")</f>
        <v>0</v>
      </c>
      <c r="P29" s="100">
        <f t="shared" si="3"/>
        <v>20.16</v>
      </c>
      <c r="Q29" s="101">
        <f>COUNTIFS('Raw Event BD ( ZMC8011R )'!$E:$E,$G29,'Raw Event BD ( ZMC8011R )'!$H:$H,"Breakdown Schedule")</f>
        <v>0</v>
      </c>
      <c r="R29" s="101">
        <f>COUNTIFS('Raw Event BD ( ZMC8011R )'!$E:$E,$G29,'Raw Event BD ( ZMC8011R )'!$H:$H,"Breakdown Unschedule")</f>
        <v>0</v>
      </c>
      <c r="S29" s="102" t="str">
        <f>IFERROR(VLOOKUP($G29,'Raw Data KPI ( ZMC5042R )'!$B:$U,20,0),"")</f>
        <v>INPR</v>
      </c>
      <c r="T29" s="103">
        <f>IFERROR(VLOOKUP($G29,'Raw Data KPI ( ZMC5042R )'!$B:$V,21,0),"")</f>
        <v>168</v>
      </c>
      <c r="U29" s="72">
        <f>IFERROR(VLOOKUP($G29,'Raw Data KPI ( ZMC5042R )'!$B:$C,2,0),"")</f>
        <v>118.685</v>
      </c>
      <c r="V29" s="72">
        <f>IFERROR(VLOOKUP($G29,'Raw Data KPI ( ZMC5042R )'!$B:$K,10,0),"")</f>
        <v>0</v>
      </c>
      <c r="W29" s="1" t="b">
        <f t="shared" si="4"/>
        <v>1</v>
      </c>
      <c r="Z29" s="116"/>
      <c r="AA29" s="116"/>
    </row>
    <row r="30" spans="1:28" s="1" customFormat="1">
      <c r="A30" s="1" t="str">
        <f>IFERROR(VLOOKUP($D30,$Z:$AB,3,0),"")</f>
        <v>OB HAULER</v>
      </c>
      <c r="B30" s="1" t="str">
        <f>IFERROR(VLOOKUP($D30,$Z:$AB,2,0),"")</f>
        <v>OB HAULER</v>
      </c>
      <c r="D30" s="1" t="str">
        <f t="shared" si="0"/>
        <v>HDCT73</v>
      </c>
      <c r="E30" s="2" t="str">
        <f t="shared" si="1"/>
        <v>HDCT73INPR</v>
      </c>
      <c r="F30" s="2"/>
      <c r="G30" s="107" t="s">
        <v>171</v>
      </c>
      <c r="H30" s="96">
        <f>IFERROR(IF(AND(T30=0,S30="IDWP")," ",IF(S30=0," ",IF(S30="RFSA"," ",VLOOKUP($G30,'Raw Data KPI ( ZMC5042R )'!$B:$P,15,0)))),"")</f>
        <v>91.33</v>
      </c>
      <c r="I30" s="97">
        <f>IFERROR(IF(AND(T30=0,S30="IDWP")," ",IF(S30="RFSA"," ",IF(S30=0," ",IF(AND(U30=0,V30=0)," ",VLOOKUP($G30,'Raw Data KPI ( ZMC5042R )'!$B:$S,18,0))))),"")</f>
        <v>5.5</v>
      </c>
      <c r="J30" s="97">
        <f>IFERROR(IF(AND(T30=0,S30="IDWP")," ",IF(S30="RFSA"," ",IF(S30=0," ",IF(AND(U30=0,V30=0)," ",VLOOKUP($G30,'Raw Data KPI ( ZMC5042R )'!$B:$T,19,0))))),"")</f>
        <v>57.35</v>
      </c>
      <c r="K30" s="98">
        <f>IFERROR(IF(AND(T30=0,S30="IDWP")," ",IF(S30="RFSA"," ",IF(S30=0," ",VLOOKUP($G30,'Raw Data KPI ( ZMC5042R )'!$B:$L,11,0)))),"")</f>
        <v>62.273000000000003</v>
      </c>
      <c r="L30" s="100">
        <f>IFERROR(IF(AND(T30=0,S30="IDWP")," ",IF(S30="RFSA"," ",IF(S30=0," ",VLOOKUP($G30,'Raw Data KPI ( ZMC5042R )'!$B:$N,13,0)))),"")</f>
        <v>14.567</v>
      </c>
      <c r="M30" s="108">
        <f t="shared" si="2"/>
        <v>0.60695833333333338</v>
      </c>
      <c r="N30" s="99">
        <f>IFERROR(IF(AND(T30=0,S30="IDWP")," ",IF(S30="RFSA"," ",IF(S30=0," ",VLOOKUP($G30,'Raw Data KPI ( ZMC5042R )'!$B:$Q,16,0)))),"")</f>
        <v>2</v>
      </c>
      <c r="O30" s="100">
        <f>IFERROR(IF(AND(T30=0,S30="IDWP")," ",IF(S30="RFSA"," ",IF(S30=0," ",VLOOKUP($G30,'Raw Data KPI ( ZMC5042R )'!$B:$E,4,0)))),"")</f>
        <v>6.85</v>
      </c>
      <c r="P30" s="100">
        <f t="shared" si="3"/>
        <v>5.593</v>
      </c>
      <c r="Q30" s="101">
        <f>COUNTIFS('Raw Event BD ( ZMC8011R )'!$E:$E,$G30,'Raw Event BD ( ZMC8011R )'!$H:$H,"Breakdown Schedule")</f>
        <v>1</v>
      </c>
      <c r="R30" s="101">
        <f>COUNTIFS('Raw Event BD ( ZMC8011R )'!$E:$E,$G30,'Raw Event BD ( ZMC8011R )'!$H:$H,"Breakdown Unschedule")</f>
        <v>2</v>
      </c>
      <c r="S30" s="102" t="str">
        <f>IFERROR(VLOOKUP($G30,'Raw Data KPI ( ZMC5042R )'!$B:$U,20,0),"")</f>
        <v>INPR</v>
      </c>
      <c r="T30" s="103">
        <f>IFERROR(VLOOKUP($G30,'Raw Data KPI ( ZMC5042R )'!$B:$V,21,0),"")</f>
        <v>168</v>
      </c>
      <c r="U30" s="72">
        <f>IFERROR(VLOOKUP($G30,'Raw Data KPI ( ZMC5042R )'!$B:$C,2,0),"")</f>
        <v>111.59399999999999</v>
      </c>
      <c r="V30" s="72">
        <f>IFERROR(VLOOKUP($G30,'Raw Data KPI ( ZMC5042R )'!$B:$K,10,0),"")</f>
        <v>11</v>
      </c>
      <c r="W30" s="1" t="b">
        <f t="shared" si="4"/>
        <v>0</v>
      </c>
      <c r="Z30" s="116"/>
      <c r="AA30" s="116"/>
    </row>
    <row r="31" spans="1:28" s="165" customFormat="1">
      <c r="A31" s="208" t="str">
        <f>IFERROR(VLOOKUP($D31,$Z:$AB,3,0),"")</f>
        <v>OB HAULER</v>
      </c>
      <c r="B31" s="208" t="str">
        <f>IFERROR(VLOOKUP($D31,$Z:$AB,2,0),"")</f>
        <v>OB HAULER</v>
      </c>
      <c r="C31" s="208"/>
      <c r="D31" s="208" t="str">
        <f t="shared" si="0"/>
        <v>HDCT73</v>
      </c>
      <c r="E31" s="209" t="str">
        <f t="shared" si="1"/>
        <v>HDCT73INPR</v>
      </c>
      <c r="F31" s="166"/>
      <c r="G31" s="107" t="s">
        <v>172</v>
      </c>
      <c r="H31" s="96">
        <f>IFERROR(IF(AND(T31=0,S31="IDWP")," ",IF(S31=0," ",IF(S31="RFSA"," ",VLOOKUP($G31,'Raw Data KPI ( ZMC5042R )'!$B:$P,15,0)))),"")</f>
        <v>86.06</v>
      </c>
      <c r="I31" s="97">
        <f>IFERROR(IF(AND(T31=0,S31="IDWP")," ",IF(S31="RFSA"," ",IF(S31=0," ",IF(AND(U31=0,V31=0)," ",VLOOKUP($G31,'Raw Data KPI ( ZMC5042R )'!$B:$S,18,0))))),"")</f>
        <v>11.71</v>
      </c>
      <c r="J31" s="97">
        <f>IFERROR(IF(AND(T31=0,S31="IDWP")," ",IF(S31="RFSA"," ",IF(S31=0," ",IF(AND(U31=0,V31=0)," ",VLOOKUP($G31,'Raw Data KPI ( ZMC5042R )'!$B:$T,19,0))))),"")</f>
        <v>55.85</v>
      </c>
      <c r="K31" s="98">
        <f>IFERROR(IF(AND(T31=0,S31="IDWP")," ",IF(S31="RFSA"," ",IF(S31=0," ",VLOOKUP($G31,'Raw Data KPI ( ZMC5042R )'!$B:$L,11,0)))),"")</f>
        <v>100</v>
      </c>
      <c r="L31" s="100">
        <f>IFERROR(IF(AND(T31=0,S31="IDWP")," ",IF(S31="RFSA"," ",IF(S31=0," ",VLOOKUP($G31,'Raw Data KPI ( ZMC5042R )'!$B:$N,13,0)))),"")</f>
        <v>23.416</v>
      </c>
      <c r="M31" s="108">
        <f t="shared" si="2"/>
        <v>0.97566666666666668</v>
      </c>
      <c r="N31" s="99">
        <f>IFERROR(IF(AND(T31=0,S31="IDWP")," ",IF(S31="RFSA"," ",IF(S31=0," ",VLOOKUP($G31,'Raw Data KPI ( ZMC5042R )'!$B:$Q,16,0)))),"")</f>
        <v>2</v>
      </c>
      <c r="O31" s="100">
        <f>IFERROR(IF(AND(T31=0,S31="IDWP")," ",IF(S31="RFSA"," ",IF(S31=0," ",VLOOKUP($G31,'Raw Data KPI ( ZMC5042R )'!$B:$E,4,0)))),"")</f>
        <v>23.416</v>
      </c>
      <c r="P31" s="100">
        <f t="shared" si="3"/>
        <v>-3.2560000000000002</v>
      </c>
      <c r="Q31" s="101">
        <f>COUNTIFS('Raw Event BD ( ZMC8011R )'!$E:$E,$G31,'Raw Event BD ( ZMC8011R )'!$H:$H,"Breakdown Schedule")</f>
        <v>2</v>
      </c>
      <c r="R31" s="101">
        <f>COUNTIFS('Raw Event BD ( ZMC8011R )'!$E:$E,$G31,'Raw Event BD ( ZMC8011R )'!$H:$H,"Breakdown Unschedule")</f>
        <v>0</v>
      </c>
      <c r="S31" s="102" t="str">
        <f>IFERROR(VLOOKUP($G31,'Raw Data KPI ( ZMC5042R )'!$B:$U,20,0),"")</f>
        <v>INPR</v>
      </c>
      <c r="T31" s="103">
        <f>IFERROR(VLOOKUP($G31,'Raw Data KPI ( ZMC5042R )'!$B:$V,21,0),"")</f>
        <v>168</v>
      </c>
      <c r="U31" s="72">
        <f>IFERROR(VLOOKUP($G31,'Raw Data KPI ( ZMC5042R )'!$B:$C,2,0),"")</f>
        <v>108.72</v>
      </c>
      <c r="V31" s="72">
        <f>IFERROR(VLOOKUP($G31,'Raw Data KPI ( ZMC5042R )'!$B:$K,10,0),"")</f>
        <v>23.416</v>
      </c>
      <c r="W31" s="1" t="b">
        <f t="shared" si="4"/>
        <v>1</v>
      </c>
      <c r="Z31" s="167"/>
      <c r="AA31" s="167"/>
    </row>
    <row r="32" spans="1:28" s="165" customFormat="1">
      <c r="A32" s="208" t="str">
        <f>IFERROR(VLOOKUP($D32,$Z:$AB,3,0),"")</f>
        <v>OB HAULER</v>
      </c>
      <c r="B32" s="208" t="str">
        <f>IFERROR(VLOOKUP($D32,$Z:$AB,2,0),"")</f>
        <v>OB HAULER</v>
      </c>
      <c r="C32" s="208"/>
      <c r="D32" s="208" t="str">
        <f t="shared" ref="D32" si="8">IF(AND(T32=0,S32="IDWP")," ",IF(S32="RFSA"," ",LEFT(G32,6)))</f>
        <v>HDCT73</v>
      </c>
      <c r="E32" s="209" t="str">
        <f t="shared" ref="E32" si="9">D32&amp;S32</f>
        <v>HDCT73INPR</v>
      </c>
      <c r="F32" s="166"/>
      <c r="G32" s="107" t="s">
        <v>173</v>
      </c>
      <c r="H32" s="96">
        <f>IFERROR(IF(AND(T32=0,S32="IDWP")," ",IF(S32=0," ",IF(S32="RFSA"," ",VLOOKUP($G32,'Raw Data KPI ( ZMC5042R )'!$B:$P,15,0)))),"")</f>
        <v>97.06</v>
      </c>
      <c r="I32" s="97">
        <f>IFERROR(IF(AND(T32=0,S32="IDWP")," ",IF(S32="RFSA"," ",IF(S32=0," ",IF(AND(U32=0,V32=0)," ",VLOOKUP($G32,'Raw Data KPI ( ZMC5042R )'!$B:$S,18,0))))),"")</f>
        <v>2.4700000000000002</v>
      </c>
      <c r="J32" s="97">
        <f>IFERROR(IF(AND(T32=0,S32="IDWP")," ",IF(S32="RFSA"," ",IF(S32=0," ",IF(AND(U32=0,V32=0)," ",VLOOKUP($G32,'Raw Data KPI ( ZMC5042R )'!$B:$T,19,0))))),"")</f>
        <v>59.85</v>
      </c>
      <c r="K32" s="98">
        <f>IFERROR(IF(AND(T32=0,S32="IDWP")," ",IF(S32="RFSA"," ",IF(S32=0," ",VLOOKUP($G32,'Raw Data KPI ( ZMC5042R )'!$B:$L,11,0)))),"")</f>
        <v>0</v>
      </c>
      <c r="L32" s="100">
        <f>IFERROR(IF(AND(T32=0,S32="IDWP")," ",IF(S32="RFSA"," ",IF(S32=0," ",VLOOKUP($G32,'Raw Data KPI ( ZMC5042R )'!$B:$N,13,0)))),"")</f>
        <v>4.9329999999999998</v>
      </c>
      <c r="M32" s="108">
        <f t="shared" si="2"/>
        <v>0.20554166666666665</v>
      </c>
      <c r="N32" s="99">
        <f>IFERROR(IF(AND(T32=0,S32="IDWP")," ",IF(S32="RFSA"," ",IF(S32=0," ",VLOOKUP($G32,'Raw Data KPI ( ZMC5042R )'!$B:$Q,16,0)))),"")</f>
        <v>2</v>
      </c>
      <c r="O32" s="100">
        <f>IFERROR(IF(AND(T32=0,S32="IDWP")," ",IF(S32="RFSA"," ",IF(S32=0," ",VLOOKUP($G32,'Raw Data KPI ( ZMC5042R )'!$B:$E,4,0)))),"")</f>
        <v>0</v>
      </c>
      <c r="P32" s="100">
        <f t="shared" si="3"/>
        <v>15.227</v>
      </c>
      <c r="Q32" s="101">
        <f>COUNTIFS('Raw Event BD ( ZMC8011R )'!$E:$E,$G32,'Raw Event BD ( ZMC8011R )'!$H:$H,"Breakdown Schedule")</f>
        <v>0</v>
      </c>
      <c r="R32" s="101">
        <f>COUNTIFS('Raw Event BD ( ZMC8011R )'!$E:$E,$G32,'Raw Event BD ( ZMC8011R )'!$H:$H,"Breakdown Unschedule")</f>
        <v>2</v>
      </c>
      <c r="S32" s="102" t="str">
        <f>IFERROR(VLOOKUP($G32,'Raw Data KPI ( ZMC5042R )'!$B:$U,20,0),"")</f>
        <v>INPR</v>
      </c>
      <c r="T32" s="103">
        <f>IFERROR(VLOOKUP($G32,'Raw Data KPI ( ZMC5042R )'!$B:$V,21,0),"")</f>
        <v>168</v>
      </c>
      <c r="U32" s="72">
        <f>IFERROR(VLOOKUP($G32,'Raw Data KPI ( ZMC5042R )'!$B:$C,2,0),"")</f>
        <v>118.23699999999999</v>
      </c>
      <c r="V32" s="72">
        <f>IFERROR(VLOOKUP($G32,'Raw Data KPI ( ZMC5042R )'!$B:$K,10,0),"")</f>
        <v>4.9329999999999998</v>
      </c>
      <c r="W32" s="1" t="b">
        <f t="shared" si="4"/>
        <v>1</v>
      </c>
      <c r="Z32" s="167"/>
      <c r="AA32" s="167"/>
    </row>
    <row r="33" spans="1:27" s="1" customFormat="1">
      <c r="A33" s="208" t="str">
        <f>IFERROR(VLOOKUP($D33,$Z:$AB,3,0),"")</f>
        <v>OB HAULER</v>
      </c>
      <c r="B33" s="208" t="str">
        <f>IFERROR(VLOOKUP($D33,$Z:$AB,2,0),"")</f>
        <v>OB HAULER</v>
      </c>
      <c r="C33" s="208"/>
      <c r="D33" s="208" t="str">
        <f>IF(AND(T33=0,S33="IDWP")," ",IF(S33="RFSA"," ",LEFT(G33,6)))</f>
        <v>HDCT73</v>
      </c>
      <c r="E33" s="209" t="str">
        <f t="shared" si="1"/>
        <v>HDCT73INPR</v>
      </c>
      <c r="F33" s="2"/>
      <c r="G33" s="107" t="s">
        <v>174</v>
      </c>
      <c r="H33" s="96">
        <f>IFERROR(IF(AND(T33=0,S33="IDWP")," ",IF(S33=0," ",IF(S33="RFSA"," ",VLOOKUP($G33,'Raw Data KPI ( ZMC5042R )'!$B:$P,15,0)))),"")</f>
        <v>97.2</v>
      </c>
      <c r="I33" s="97">
        <f>IFERROR(IF(AND(T33=0,S33="IDWP")," ",IF(S33="RFSA"," ",IF(S33=0," ",IF(AND(U33=0,V33=0)," ",VLOOKUP($G33,'Raw Data KPI ( ZMC5042R )'!$B:$S,18,0))))),"")</f>
        <v>1.18</v>
      </c>
      <c r="J33" s="97">
        <f>IFERROR(IF(AND(T33=0,S33="IDWP")," ",IF(S33="RFSA"," ",IF(S33=0," ",IF(AND(U33=0,V33=0)," ",VLOOKUP($G33,'Raw Data KPI ( ZMC5042R )'!$B:$T,19,0))))),"")</f>
        <v>31</v>
      </c>
      <c r="K33" s="98">
        <f>IFERROR(IF(AND(T33=0,S33="IDWP")," ",IF(S33="RFSA"," ",IF(S33=0," ",VLOOKUP($G33,'Raw Data KPI ( ZMC5042R )'!$B:$L,11,0)))),"")</f>
        <v>0</v>
      </c>
      <c r="L33" s="100">
        <f>IFERROR(IF(AND(T33=0,S33="IDWP")," ",IF(S33="RFSA"," ",IF(S33=0," ",VLOOKUP($G33,'Raw Data KPI ( ZMC5042R )'!$B:$N,13,0)))),"")</f>
        <v>4.7</v>
      </c>
      <c r="M33" s="108">
        <f t="shared" si="2"/>
        <v>0.19583333333333333</v>
      </c>
      <c r="N33" s="99">
        <f>IFERROR(IF(AND(T33=0,S33="IDWP")," ",IF(S33="RFSA"," ",IF(S33=0," ",VLOOKUP($G33,'Raw Data KPI ( ZMC5042R )'!$B:$Q,16,0)))),"")</f>
        <v>4</v>
      </c>
      <c r="O33" s="100">
        <f>IFERROR(IF(AND(T33=0,S33="IDWP")," ",IF(S33="RFSA"," ",IF(S33=0," ",VLOOKUP($G33,'Raw Data KPI ( ZMC5042R )'!$B:$E,4,0)))),"")</f>
        <v>0</v>
      </c>
      <c r="P33" s="100">
        <f t="shared" si="3"/>
        <v>15.46</v>
      </c>
      <c r="Q33" s="101">
        <f>COUNTIFS('Raw Event BD ( ZMC8011R )'!$E:$E,$G33,'Raw Event BD ( ZMC8011R )'!$H:$H,"Breakdown Schedule")</f>
        <v>0</v>
      </c>
      <c r="R33" s="101">
        <f>COUNTIFS('Raw Event BD ( ZMC8011R )'!$E:$E,$G33,'Raw Event BD ( ZMC8011R )'!$H:$H,"Breakdown Unschedule")</f>
        <v>4</v>
      </c>
      <c r="S33" s="102" t="str">
        <f>IFERROR(VLOOKUP($G33,'Raw Data KPI ( ZMC5042R )'!$B:$U,20,0),"")</f>
        <v>INPR</v>
      </c>
      <c r="T33" s="103">
        <f>IFERROR(VLOOKUP($G33,'Raw Data KPI ( ZMC5042R )'!$B:$V,21,0),"")</f>
        <v>168</v>
      </c>
      <c r="U33" s="72">
        <f>IFERROR(VLOOKUP($G33,'Raw Data KPI ( ZMC5042R )'!$B:$C,2,0),"")</f>
        <v>122.589</v>
      </c>
      <c r="V33" s="72">
        <f>IFERROR(VLOOKUP($G33,'Raw Data KPI ( ZMC5042R )'!$B:$K,10,0),"")</f>
        <v>4.7</v>
      </c>
      <c r="W33" s="1" t="b">
        <f t="shared" si="4"/>
        <v>1</v>
      </c>
      <c r="Z33" s="116"/>
      <c r="AA33" s="116"/>
    </row>
    <row r="34" spans="1:27" s="1" customFormat="1">
      <c r="A34" s="208" t="str">
        <f>IFERROR(VLOOKUP($D34,$Z:$AB,3,0),"")</f>
        <v>OB HAULER</v>
      </c>
      <c r="B34" s="208" t="str">
        <f>IFERROR(VLOOKUP($D34,$Z:$AB,2,0),"")</f>
        <v>OB HAULER</v>
      </c>
      <c r="C34" s="208"/>
      <c r="D34" s="208" t="str">
        <f t="shared" si="0"/>
        <v>HDCT73</v>
      </c>
      <c r="E34" s="209" t="str">
        <f t="shared" si="1"/>
        <v>HDCT73INPR</v>
      </c>
      <c r="F34" s="2"/>
      <c r="G34" s="107" t="s">
        <v>175</v>
      </c>
      <c r="H34" s="96">
        <f>IFERROR(IF(AND(T34=0,S34="IDWP")," ",IF(S34=0," ",IF(S34="RFSA"," ",VLOOKUP($G34,'Raw Data KPI ( ZMC5042R )'!$B:$P,15,0)))),"")</f>
        <v>36.020000000000003</v>
      </c>
      <c r="I34" s="97">
        <f>IFERROR(IF(AND(T34=0,S34="IDWP")," ",IF(S34="RFSA"," ",IF(S34=0," ",IF(AND(U34=0,V34=0)," ",VLOOKUP($G34,'Raw Data KPI ( ZMC5042R )'!$B:$S,18,0))))),"")</f>
        <v>107.48</v>
      </c>
      <c r="J34" s="97">
        <f>IFERROR(IF(AND(T34=0,S34="IDWP")," ",IF(S34="RFSA"," ",IF(S34=0," ",IF(AND(U34=0,V34=0)," ",VLOOKUP($G34,'Raw Data KPI ( ZMC5042R )'!$B:$T,19,0))))),"")</f>
        <v>42</v>
      </c>
      <c r="K34" s="98">
        <f>IFERROR(IF(AND(T34=0,S34="IDWP")," ",IF(S34="RFSA"," ",IF(S34=0," ",VLOOKUP($G34,'Raw Data KPI ( ZMC5042R )'!$B:$L,11,0)))),"")</f>
        <v>0</v>
      </c>
      <c r="L34" s="100">
        <f>IFERROR(IF(AND(T34=0,S34="IDWP")," ",IF(S34="RFSA"," ",IF(S34=0," ",VLOOKUP($G34,'Raw Data KPI ( ZMC5042R )'!$B:$N,13,0)))),"")</f>
        <v>107.483</v>
      </c>
      <c r="M34" s="108">
        <f t="shared" si="2"/>
        <v>4.4784583333333332</v>
      </c>
      <c r="N34" s="99">
        <f>IFERROR(IF(AND(T34=0,S34="IDWP")," ",IF(S34="RFSA"," ",IF(S34=0," ",VLOOKUP($G34,'Raw Data KPI ( ZMC5042R )'!$B:$Q,16,0)))),"")</f>
        <v>1</v>
      </c>
      <c r="O34" s="100">
        <f>IFERROR(IF(AND(T34=0,S34="IDWP")," ",IF(S34="RFSA"," ",IF(S34=0," ",VLOOKUP($G34,'Raw Data KPI ( ZMC5042R )'!$B:$E,4,0)))),"")</f>
        <v>0</v>
      </c>
      <c r="P34" s="100">
        <f t="shared" si="3"/>
        <v>-87.323000000000008</v>
      </c>
      <c r="Q34" s="101">
        <f>COUNTIFS('Raw Event BD ( ZMC8011R )'!$E:$E,$G34,'Raw Event BD ( ZMC8011R )'!$H:$H,"Breakdown Schedule")</f>
        <v>0</v>
      </c>
      <c r="R34" s="101">
        <f>COUNTIFS('Raw Event BD ( ZMC8011R )'!$E:$E,$G34,'Raw Event BD ( ZMC8011R )'!$H:$H,"Breakdown Unschedule")</f>
        <v>1</v>
      </c>
      <c r="S34" s="102" t="str">
        <f>IFERROR(VLOOKUP($G34,'Raw Data KPI ( ZMC5042R )'!$B:$U,20,0),"")</f>
        <v>INPR</v>
      </c>
      <c r="T34" s="103">
        <f>IFERROR(VLOOKUP($G34,'Raw Data KPI ( ZMC5042R )'!$B:$V,21,0),"")</f>
        <v>168</v>
      </c>
      <c r="U34" s="72">
        <f>IFERROR(VLOOKUP($G34,'Raw Data KPI ( ZMC5042R )'!$B:$C,2,0),"")</f>
        <v>39.32</v>
      </c>
      <c r="V34" s="72">
        <f>IFERROR(VLOOKUP($G34,'Raw Data KPI ( ZMC5042R )'!$B:$K,10,0),"")</f>
        <v>107.483</v>
      </c>
      <c r="W34" s="1" t="b">
        <f t="shared" si="4"/>
        <v>1</v>
      </c>
      <c r="Z34" s="116"/>
      <c r="AA34" s="116"/>
    </row>
    <row r="35" spans="1:27" s="1" customFormat="1">
      <c r="A35" s="208" t="str">
        <f>IFERROR(VLOOKUP($D35,$Z:$AB,3,0),"")</f>
        <v>OB HAULER</v>
      </c>
      <c r="B35" s="208" t="str">
        <f>IFERROR(VLOOKUP($D35,$Z:$AB,2,0),"")</f>
        <v>OB HAULER</v>
      </c>
      <c r="C35" s="208"/>
      <c r="D35" s="208" t="str">
        <f t="shared" ref="D35" si="10">IF(AND(T35=0,S35="IDWP")," ",IF(S35="RFSA"," ",LEFT(G35,6)))</f>
        <v>HDCT73</v>
      </c>
      <c r="E35" s="209" t="str">
        <f t="shared" ref="E35" si="11">D35&amp;S35</f>
        <v>HDCT73INPR</v>
      </c>
      <c r="F35" s="115"/>
      <c r="G35" s="107" t="s">
        <v>176</v>
      </c>
      <c r="H35" s="96">
        <f>IFERROR(IF(AND(T35=0,S35="IDWP")," ",IF(S35=0," ",IF(S35="RFSA"," ",VLOOKUP($G35,'Raw Data KPI ( ZMC5042R )'!$B:$P,15,0)))),"")</f>
        <v>100</v>
      </c>
      <c r="I35" s="97">
        <f>IFERROR(IF(AND(T35=0,S35="IDWP")," ",IF(S35="RFSA"," ",IF(S35=0," ",IF(AND(U35=0,V35=0)," ",VLOOKUP($G35,'Raw Data KPI ( ZMC5042R )'!$B:$S,18,0))))),"")</f>
        <v>0</v>
      </c>
      <c r="J35" s="97">
        <f>IFERROR(IF(AND(T35=0,S35="IDWP")," ",IF(S35="RFSA"," ",IF(S35=0," ",IF(AND(U35=0,V35=0)," ",VLOOKUP($G35,'Raw Data KPI ( ZMC5042R )'!$B:$T,19,0))))),"")</f>
        <v>130.19999999999999</v>
      </c>
      <c r="K35" s="98">
        <f>IFERROR(IF(AND(T35=0,S35="IDWP")," ",IF(S35="RFSA"," ",IF(S35=0," ",VLOOKUP($G35,'Raw Data KPI ( ZMC5042R )'!$B:$L,11,0)))),"")</f>
        <v>0</v>
      </c>
      <c r="L35" s="100">
        <f>IFERROR(IF(AND(T35=0,S35="IDWP")," ",IF(S35="RFSA"," ",IF(S35=0," ",VLOOKUP($G35,'Raw Data KPI ( ZMC5042R )'!$B:$N,13,0)))),"")</f>
        <v>0</v>
      </c>
      <c r="M35" s="108">
        <f t="shared" si="2"/>
        <v>0</v>
      </c>
      <c r="N35" s="99">
        <f>IFERROR(IF(AND(T35=0,S35="IDWP")," ",IF(S35="RFSA"," ",IF(S35=0," ",VLOOKUP($G35,'Raw Data KPI ( ZMC5042R )'!$B:$Q,16,0)))),"")</f>
        <v>0</v>
      </c>
      <c r="O35" s="100">
        <f>IFERROR(IF(AND(T35=0,S35="IDWP")," ",IF(S35="RFSA"," ",IF(S35=0," ",VLOOKUP($G35,'Raw Data KPI ( ZMC5042R )'!$B:$E,4,0)))),"")</f>
        <v>0</v>
      </c>
      <c r="P35" s="100">
        <f t="shared" si="3"/>
        <v>20.16</v>
      </c>
      <c r="Q35" s="101">
        <f>COUNTIFS('Raw Event BD ( ZMC8011R )'!$E:$E,$G35,'Raw Event BD ( ZMC8011R )'!$H:$H,"Breakdown Schedule")</f>
        <v>0</v>
      </c>
      <c r="R35" s="101">
        <f>COUNTIFS('Raw Event BD ( ZMC8011R )'!$E:$E,$G35,'Raw Event BD ( ZMC8011R )'!$H:$H,"Breakdown Unschedule")</f>
        <v>0</v>
      </c>
      <c r="S35" s="102" t="str">
        <f>IFERROR(VLOOKUP($G35,'Raw Data KPI ( ZMC5042R )'!$B:$U,20,0),"")</f>
        <v>INPR</v>
      </c>
      <c r="T35" s="103">
        <f>IFERROR(VLOOKUP($G35,'Raw Data KPI ( ZMC5042R )'!$B:$V,21,0),"")</f>
        <v>168</v>
      </c>
      <c r="U35" s="72">
        <f>IFERROR(VLOOKUP($G35,'Raw Data KPI ( ZMC5042R )'!$B:$C,2,0),"")</f>
        <v>124.185</v>
      </c>
      <c r="V35" s="72">
        <f>IFERROR(VLOOKUP($G35,'Raw Data KPI ( ZMC5042R )'!$B:$K,10,0),"")</f>
        <v>0</v>
      </c>
      <c r="W35" s="1" t="b">
        <f t="shared" si="4"/>
        <v>1</v>
      </c>
      <c r="Z35" s="116"/>
      <c r="AA35" s="116"/>
    </row>
    <row r="36" spans="1:27" s="1" customFormat="1">
      <c r="A36" s="208" t="str">
        <f>IFERROR(VLOOKUP($D36,$Z:$AB,3,0),"")</f>
        <v>OB HAULER</v>
      </c>
      <c r="B36" s="208" t="str">
        <f>IFERROR(VLOOKUP($D36,$Z:$AB,2,0),"")</f>
        <v>OB HAULER</v>
      </c>
      <c r="C36" s="208"/>
      <c r="D36" s="208" t="str">
        <f t="shared" si="0"/>
        <v>HDCT73</v>
      </c>
      <c r="E36" s="209" t="str">
        <f t="shared" si="1"/>
        <v>HDCT73INPR</v>
      </c>
      <c r="F36" s="2"/>
      <c r="G36" s="107" t="s">
        <v>177</v>
      </c>
      <c r="H36" s="96">
        <f>IFERROR(IF(AND(T36=0,S36="IDWP")," ",IF(S36=0," ",IF(S36="RFSA"," ",VLOOKUP($G36,'Raw Data KPI ( ZMC5042R )'!$B:$P,15,0)))),"")</f>
        <v>86.05</v>
      </c>
      <c r="I36" s="97">
        <f>IFERROR(IF(AND(T36=0,S36="IDWP")," ",IF(S36="RFSA"," ",IF(S36=0," ",IF(AND(U36=0,V36=0)," ",VLOOKUP($G36,'Raw Data KPI ( ZMC5042R )'!$B:$S,18,0))))),"")</f>
        <v>11.72</v>
      </c>
      <c r="J36" s="97">
        <f>IFERROR(IF(AND(T36=0,S36="IDWP")," ",IF(S36="RFSA"," ",IF(S36=0," ",IF(AND(U36=0,V36=0)," ",VLOOKUP($G36,'Raw Data KPI ( ZMC5042R )'!$B:$T,19,0))))),"")</f>
        <v>53.45</v>
      </c>
      <c r="K36" s="98">
        <f>IFERROR(IF(AND(T36=0,S36="IDWP")," ",IF(S36="RFSA"," ",IF(S36=0," ",VLOOKUP($G36,'Raw Data KPI ( ZMC5042R )'!$B:$L,11,0)))),"")</f>
        <v>97.512</v>
      </c>
      <c r="L36" s="100">
        <f>IFERROR(IF(AND(T36=0,S36="IDWP")," ",IF(S36="RFSA"," ",IF(S36=0," ",VLOOKUP($G36,'Raw Data KPI ( ZMC5042R )'!$B:$N,13,0)))),"")</f>
        <v>23.433</v>
      </c>
      <c r="M36" s="108">
        <f t="shared" si="2"/>
        <v>0.97637499999999999</v>
      </c>
      <c r="N36" s="99">
        <f>IFERROR(IF(AND(T36=0,S36="IDWP")," ",IF(S36="RFSA"," ",IF(S36=0," ",VLOOKUP($G36,'Raw Data KPI ( ZMC5042R )'!$B:$Q,16,0)))),"")</f>
        <v>2</v>
      </c>
      <c r="O36" s="100">
        <f>IFERROR(IF(AND(T36=0,S36="IDWP")," ",IF(S36="RFSA"," ",IF(S36=0," ",VLOOKUP($G36,'Raw Data KPI ( ZMC5042R )'!$B:$E,4,0)))),"")</f>
        <v>22.85</v>
      </c>
      <c r="P36" s="100">
        <f t="shared" si="3"/>
        <v>-3.2729999999999997</v>
      </c>
      <c r="Q36" s="101">
        <f>COUNTIFS('Raw Event BD ( ZMC8011R )'!$E:$E,$G36,'Raw Event BD ( ZMC8011R )'!$H:$H,"Breakdown Schedule")</f>
        <v>1</v>
      </c>
      <c r="R36" s="101">
        <f>COUNTIFS('Raw Event BD ( ZMC8011R )'!$E:$E,$G36,'Raw Event BD ( ZMC8011R )'!$H:$H,"Breakdown Unschedule")</f>
        <v>1</v>
      </c>
      <c r="S36" s="102" t="str">
        <f>IFERROR(VLOOKUP($G36,'Raw Data KPI ( ZMC5042R )'!$B:$U,20,0),"")</f>
        <v>INPR</v>
      </c>
      <c r="T36" s="103">
        <f>IFERROR(VLOOKUP($G36,'Raw Data KPI ( ZMC5042R )'!$B:$V,21,0),"")</f>
        <v>168</v>
      </c>
      <c r="U36" s="72">
        <f>IFERROR(VLOOKUP($G36,'Raw Data KPI ( ZMC5042R )'!$B:$C,2,0),"")</f>
        <v>102.883</v>
      </c>
      <c r="V36" s="72">
        <f>IFERROR(VLOOKUP($G36,'Raw Data KPI ( ZMC5042R )'!$B:$K,10,0),"")</f>
        <v>23.433</v>
      </c>
      <c r="W36" s="1" t="b">
        <f t="shared" si="4"/>
        <v>1</v>
      </c>
      <c r="AA36" s="116"/>
    </row>
    <row r="37" spans="1:27" s="1" customFormat="1">
      <c r="A37" s="208" t="str">
        <f>IFERROR(VLOOKUP($D37,$Z:$AB,3,0),"")</f>
        <v>OB HAULER</v>
      </c>
      <c r="B37" s="208" t="str">
        <f>IFERROR(VLOOKUP($D37,$Z:$AB,2,0),"")</f>
        <v>OB HAULER</v>
      </c>
      <c r="C37" s="208"/>
      <c r="D37" s="208" t="str">
        <f t="shared" si="0"/>
        <v>HDCT73</v>
      </c>
      <c r="E37" s="209" t="str">
        <f t="shared" si="1"/>
        <v>HDCT73INPR</v>
      </c>
      <c r="F37" s="2"/>
      <c r="G37" s="107" t="s">
        <v>178</v>
      </c>
      <c r="H37" s="96">
        <f>IFERROR(IF(AND(T37=0,S37="IDWP")," ",IF(S37=0," ",IF(S37="RFSA"," ",VLOOKUP($G37,'Raw Data KPI ( ZMC5042R )'!$B:$P,15,0)))),"")</f>
        <v>96.65</v>
      </c>
      <c r="I37" s="97">
        <f>IFERROR(IF(AND(T37=0,S37="IDWP")," ",IF(S37="RFSA"," ",IF(S37=0," ",IF(AND(U37=0,V37=0)," ",VLOOKUP($G37,'Raw Data KPI ( ZMC5042R )'!$B:$S,18,0))))),"")</f>
        <v>5.63</v>
      </c>
      <c r="J37" s="97">
        <f>IFERROR(IF(AND(T37=0,S37="IDWP")," ",IF(S37="RFSA"," ",IF(S37=0," ",IF(AND(U37=0,V37=0)," ",VLOOKUP($G37,'Raw Data KPI ( ZMC5042R )'!$B:$T,19,0))))),"")</f>
        <v>119.2</v>
      </c>
      <c r="K37" s="98">
        <f>IFERROR(IF(AND(T37=0,S37="IDWP")," ",IF(S37="RFSA"," ",IF(S37=0," ",VLOOKUP($G37,'Raw Data KPI ( ZMC5042R )'!$B:$L,11,0)))),"")</f>
        <v>0</v>
      </c>
      <c r="L37" s="100">
        <f>IFERROR(IF(AND(T37=0,S37="IDWP")," ",IF(S37="RFSA"," ",IF(S37=0," ",VLOOKUP($G37,'Raw Data KPI ( ZMC5042R )'!$B:$N,13,0)))),"")</f>
        <v>5.6340000000000003</v>
      </c>
      <c r="M37" s="108">
        <f t="shared" si="2"/>
        <v>0.23475000000000001</v>
      </c>
      <c r="N37" s="99">
        <f>IFERROR(IF(AND(T37=0,S37="IDWP")," ",IF(S37="RFSA"," ",IF(S37=0," ",VLOOKUP($G37,'Raw Data KPI ( ZMC5042R )'!$B:$Q,16,0)))),"")</f>
        <v>1</v>
      </c>
      <c r="O37" s="100">
        <f>IFERROR(IF(AND(T37=0,S37="IDWP")," ",IF(S37="RFSA"," ",IF(S37=0," ",VLOOKUP($G37,'Raw Data KPI ( ZMC5042R )'!$B:$E,4,0)))),"")</f>
        <v>0</v>
      </c>
      <c r="P37" s="100">
        <f t="shared" si="3"/>
        <v>14.526</v>
      </c>
      <c r="Q37" s="101">
        <f>COUNTIFS('Raw Event BD ( ZMC8011R )'!$E:$E,$G37,'Raw Event BD ( ZMC8011R )'!$H:$H,"Breakdown Schedule")</f>
        <v>0</v>
      </c>
      <c r="R37" s="101">
        <f>COUNTIFS('Raw Event BD ( ZMC8011R )'!$E:$E,$G37,'Raw Event BD ( ZMC8011R )'!$H:$H,"Breakdown Unschedule")</f>
        <v>1</v>
      </c>
      <c r="S37" s="102" t="str">
        <f>IFERROR(VLOOKUP($G37,'Raw Data KPI ( ZMC5042R )'!$B:$U,20,0),"")</f>
        <v>INPR</v>
      </c>
      <c r="T37" s="103">
        <f>IFERROR(VLOOKUP($G37,'Raw Data KPI ( ZMC5042R )'!$B:$V,21,0),"")</f>
        <v>168</v>
      </c>
      <c r="U37" s="72">
        <f>IFERROR(VLOOKUP($G37,'Raw Data KPI ( ZMC5042R )'!$B:$C,2,0),"")</f>
        <v>117.188</v>
      </c>
      <c r="V37" s="72">
        <f>IFERROR(VLOOKUP($G37,'Raw Data KPI ( ZMC5042R )'!$B:$K,10,0),"")</f>
        <v>5.6340000000000003</v>
      </c>
      <c r="W37" s="1" t="b">
        <f t="shared" si="4"/>
        <v>1</v>
      </c>
    </row>
    <row r="38" spans="1:27" s="1" customFormat="1">
      <c r="A38" s="208" t="str">
        <f>IFERROR(VLOOKUP($D38,$Z:$AB,3,0),"")</f>
        <v>OB HAULER</v>
      </c>
      <c r="B38" s="208" t="str">
        <f>IFERROR(VLOOKUP($D38,$Z:$AB,2,0),"")</f>
        <v>OB HAULER</v>
      </c>
      <c r="C38" s="208"/>
      <c r="D38" s="208" t="str">
        <f t="shared" si="0"/>
        <v>HDCT73</v>
      </c>
      <c r="E38" s="209" t="str">
        <f t="shared" si="1"/>
        <v>HDCT73INPR</v>
      </c>
      <c r="F38" s="2"/>
      <c r="G38" s="107" t="s">
        <v>179</v>
      </c>
      <c r="H38" s="96">
        <f>IFERROR(IF(AND(T38=0,S38="IDWP")," ",IF(S38=0," ",IF(S38="RFSA"," ",VLOOKUP($G38,'Raw Data KPI ( ZMC5042R )'!$B:$P,15,0)))),"")</f>
        <v>98.27</v>
      </c>
      <c r="I38" s="97">
        <f>IFERROR(IF(AND(T38=0,S38="IDWP")," ",IF(S38="RFSA"," ",IF(S38=0," ",IF(AND(U38=0,V38=0)," ",VLOOKUP($G38,'Raw Data KPI ( ZMC5042R )'!$B:$S,18,0))))),"")</f>
        <v>2.67</v>
      </c>
      <c r="J38" s="97">
        <f>IFERROR(IF(AND(T38=0,S38="IDWP")," ",IF(S38="RFSA"," ",IF(S38=0," ",IF(AND(U38=0,V38=0)," ",VLOOKUP($G38,'Raw Data KPI ( ZMC5042R )'!$B:$T,19,0))))),"")</f>
        <v>125.2</v>
      </c>
      <c r="K38" s="98">
        <f>IFERROR(IF(AND(T38=0,S38="IDWP")," ",IF(S38="RFSA"," ",IF(S38=0," ",VLOOKUP($G38,'Raw Data KPI ( ZMC5042R )'!$B:$L,11,0)))),"")</f>
        <v>0</v>
      </c>
      <c r="L38" s="100">
        <f>IFERROR(IF(AND(T38=0,S38="IDWP")," ",IF(S38="RFSA"," ",IF(S38=0," ",VLOOKUP($G38,'Raw Data KPI ( ZMC5042R )'!$B:$N,13,0)))),"")</f>
        <v>2.9</v>
      </c>
      <c r="M38" s="108">
        <f t="shared" si="2"/>
        <v>0.12083333333333333</v>
      </c>
      <c r="N38" s="99">
        <f>IFERROR(IF(AND(T38=0,S38="IDWP")," ",IF(S38="RFSA"," ",IF(S38=0," ",VLOOKUP($G38,'Raw Data KPI ( ZMC5042R )'!$B:$Q,16,0)))),"")</f>
        <v>1</v>
      </c>
      <c r="O38" s="100">
        <f>IFERROR(IF(AND(T38=0,S38="IDWP")," ",IF(S38="RFSA"," ",IF(S38=0," ",VLOOKUP($G38,'Raw Data KPI ( ZMC5042R )'!$B:$E,4,0)))),"")</f>
        <v>0</v>
      </c>
      <c r="P38" s="100">
        <f t="shared" si="3"/>
        <v>17.260000000000002</v>
      </c>
      <c r="Q38" s="101">
        <f>COUNTIFS('Raw Event BD ( ZMC8011R )'!$E:$E,$G38,'Raw Event BD ( ZMC8011R )'!$H:$H,"Breakdown Schedule")</f>
        <v>1</v>
      </c>
      <c r="R38" s="101">
        <f>COUNTIFS('Raw Event BD ( ZMC8011R )'!$E:$E,$G38,'Raw Event BD ( ZMC8011R )'!$H:$H,"Breakdown Unschedule")</f>
        <v>1</v>
      </c>
      <c r="S38" s="102" t="str">
        <f>IFERROR(VLOOKUP($G38,'Raw Data KPI ( ZMC5042R )'!$B:$U,20,0),"")</f>
        <v>INPR</v>
      </c>
      <c r="T38" s="103">
        <f>IFERROR(VLOOKUP($G38,'Raw Data KPI ( ZMC5042R )'!$B:$V,21,0),"")</f>
        <v>168</v>
      </c>
      <c r="U38" s="72">
        <f>IFERROR(VLOOKUP($G38,'Raw Data KPI ( ZMC5042R )'!$B:$C,2,0),"")</f>
        <v>121.283</v>
      </c>
      <c r="V38" s="72">
        <f>IFERROR(VLOOKUP($G38,'Raw Data KPI ( ZMC5042R )'!$B:$K,10,0),"")</f>
        <v>2.6669999999999998</v>
      </c>
      <c r="W38" s="1" t="b">
        <f t="shared" si="4"/>
        <v>0</v>
      </c>
    </row>
    <row r="39" spans="1:27" s="1" customFormat="1">
      <c r="A39" s="208" t="str">
        <f>IFERROR(VLOOKUP($D39,$Z:$AB,3,0),"")</f>
        <v>OB HAULER</v>
      </c>
      <c r="B39" s="208" t="str">
        <f>IFERROR(VLOOKUP($D39,$Z:$AB,2,0),"")</f>
        <v>OB HAULER</v>
      </c>
      <c r="C39" s="208"/>
      <c r="D39" s="208" t="str">
        <f t="shared" si="0"/>
        <v>HDCT73</v>
      </c>
      <c r="E39" s="209" t="str">
        <f t="shared" si="1"/>
        <v>HDCT73INPR</v>
      </c>
      <c r="F39" s="2"/>
      <c r="G39" s="107" t="s">
        <v>180</v>
      </c>
      <c r="H39" s="96">
        <f>IFERROR(IF(AND(T39=0,S39="IDWP")," ",IF(S39=0," ",IF(S39="RFSA"," ",VLOOKUP($G39,'Raw Data KPI ( ZMC5042R )'!$B:$P,15,0)))),"")</f>
        <v>98.79</v>
      </c>
      <c r="I39" s="97">
        <f>IFERROR(IF(AND(T39=0,S39="IDWP")," ",IF(S39="RFSA"," ",IF(S39=0," ",IF(AND(U39=0,V39=0)," ",VLOOKUP($G39,'Raw Data KPI ( ZMC5042R )'!$B:$S,18,0))))),"")</f>
        <v>2.0299999999999998</v>
      </c>
      <c r="J39" s="97">
        <f>IFERROR(IF(AND(T39=0,S39="IDWP")," ",IF(S39="RFSA"," ",IF(S39=0," ",IF(AND(U39=0,V39=0)," ",VLOOKUP($G39,'Raw Data KPI ( ZMC5042R )'!$B:$T,19,0))))),"")</f>
        <v>126.4</v>
      </c>
      <c r="K39" s="98">
        <f>IFERROR(IF(AND(T39=0,S39="IDWP")," ",IF(S39="RFSA"," ",IF(S39=0," ",VLOOKUP($G39,'Raw Data KPI ( ZMC5042R )'!$B:$L,11,0)))),"")</f>
        <v>100</v>
      </c>
      <c r="L39" s="100">
        <f>IFERROR(IF(AND(T39=0,S39="IDWP")," ",IF(S39="RFSA"," ",IF(S39=0," ",VLOOKUP($G39,'Raw Data KPI ( ZMC5042R )'!$B:$N,13,0)))),"")</f>
        <v>2.0329999999999999</v>
      </c>
      <c r="M39" s="108">
        <f t="shared" si="2"/>
        <v>8.470833333333333E-2</v>
      </c>
      <c r="N39" s="99">
        <f>IFERROR(IF(AND(T39=0,S39="IDWP")," ",IF(S39="RFSA"," ",IF(S39=0," ",VLOOKUP($G39,'Raw Data KPI ( ZMC5042R )'!$B:$Q,16,0)))),"")</f>
        <v>1</v>
      </c>
      <c r="O39" s="100">
        <f>IFERROR(IF(AND(T39=0,S39="IDWP")," ",IF(S39="RFSA"," ",IF(S39=0," ",VLOOKUP($G39,'Raw Data KPI ( ZMC5042R )'!$B:$E,4,0)))),"")</f>
        <v>2.0329999999999999</v>
      </c>
      <c r="P39" s="100">
        <f t="shared" si="3"/>
        <v>18.126999999999999</v>
      </c>
      <c r="Q39" s="101">
        <f>COUNTIFS('Raw Event BD ( ZMC8011R )'!$E:$E,$G39,'Raw Event BD ( ZMC8011R )'!$H:$H,"Breakdown Schedule")</f>
        <v>1</v>
      </c>
      <c r="R39" s="101">
        <f>COUNTIFS('Raw Event BD ( ZMC8011R )'!$E:$E,$G39,'Raw Event BD ( ZMC8011R )'!$H:$H,"Breakdown Unschedule")</f>
        <v>0</v>
      </c>
      <c r="S39" s="102" t="str">
        <f>IFERROR(VLOOKUP($G39,'Raw Data KPI ( ZMC5042R )'!$B:$U,20,0),"")</f>
        <v>INPR</v>
      </c>
      <c r="T39" s="103">
        <f>IFERROR(VLOOKUP($G39,'Raw Data KPI ( ZMC5042R )'!$B:$V,21,0),"")</f>
        <v>168</v>
      </c>
      <c r="U39" s="72">
        <f>IFERROR(VLOOKUP($G39,'Raw Data KPI ( ZMC5042R )'!$B:$C,2,0),"")</f>
        <v>122.967</v>
      </c>
      <c r="V39" s="72">
        <f>IFERROR(VLOOKUP($G39,'Raw Data KPI ( ZMC5042R )'!$B:$K,10,0),"")</f>
        <v>2.0329999999999999</v>
      </c>
      <c r="W39" s="1" t="b">
        <f t="shared" si="4"/>
        <v>1</v>
      </c>
    </row>
    <row r="40" spans="1:27" s="1" customFormat="1">
      <c r="A40" s="208" t="str">
        <f>IFERROR(VLOOKUP($D40,$Z:$AB,3,0),"")</f>
        <v>OB HAULER</v>
      </c>
      <c r="B40" s="208" t="str">
        <f>IFERROR(VLOOKUP($D40,$Z:$AB,2,0),"")</f>
        <v>OB HAULER</v>
      </c>
      <c r="C40" s="208"/>
      <c r="D40" s="208" t="str">
        <f t="shared" ref="D40:D50" si="12">IF(AND(T40=0,S40="IDWP")," ",IF(S40="RFSA"," ",LEFT(G40,6)))</f>
        <v>HDCT73</v>
      </c>
      <c r="E40" s="209" t="str">
        <f t="shared" ref="E40:E50" si="13">D40&amp;S40</f>
        <v>HDCT73INPR</v>
      </c>
      <c r="F40" s="115"/>
      <c r="G40" s="107" t="s">
        <v>181</v>
      </c>
      <c r="H40" s="96">
        <f>IFERROR(IF(AND(T40=0,S40="IDWP")," ",IF(S40=0," ",IF(S40="RFSA"," ",VLOOKUP($G40,'Raw Data KPI ( ZMC5042R )'!$B:$P,15,0)))),"")</f>
        <v>98.16</v>
      </c>
      <c r="I40" s="97">
        <f>IFERROR(IF(AND(T40=0,S40="IDWP")," ",IF(S40="RFSA"," ",IF(S40=0," ",IF(AND(U40=0,V40=0)," ",VLOOKUP($G40,'Raw Data KPI ( ZMC5042R )'!$B:$S,18,0))))),"")</f>
        <v>3.08</v>
      </c>
      <c r="J40" s="97">
        <f>IFERROR(IF(AND(T40=0,S40="IDWP")," ",IF(S40="RFSA"," ",IF(S40=0," ",IF(AND(U40=0,V40=0)," ",VLOOKUP($G40,'Raw Data KPI ( ZMC5042R )'!$B:$T,19,0))))),"")</f>
        <v>123.8</v>
      </c>
      <c r="K40" s="98">
        <f>IFERROR(IF(AND(T40=0,S40="IDWP")," ",IF(S40="RFSA"," ",IF(S40=0," ",VLOOKUP($G40,'Raw Data KPI ( ZMC5042R )'!$B:$L,11,0)))),"")</f>
        <v>100</v>
      </c>
      <c r="L40" s="100">
        <f>IFERROR(IF(AND(T40=0,S40="IDWP")," ",IF(S40="RFSA"," ",IF(S40=0," ",VLOOKUP($G40,'Raw Data KPI ( ZMC5042R )'!$B:$N,13,0)))),"")</f>
        <v>3.0830000000000002</v>
      </c>
      <c r="M40" s="108">
        <f t="shared" si="2"/>
        <v>0.12845833333333334</v>
      </c>
      <c r="N40" s="99">
        <f>IFERROR(IF(AND(T40=0,S40="IDWP")," ",IF(S40="RFSA"," ",IF(S40=0," ",VLOOKUP($G40,'Raw Data KPI ( ZMC5042R )'!$B:$Q,16,0)))),"")</f>
        <v>1</v>
      </c>
      <c r="O40" s="100">
        <f>IFERROR(IF(AND(T40=0,S40="IDWP")," ",IF(S40="RFSA"," ",IF(S40=0," ",VLOOKUP($G40,'Raw Data KPI ( ZMC5042R )'!$B:$E,4,0)))),"")</f>
        <v>3.0830000000000002</v>
      </c>
      <c r="P40" s="100">
        <f t="shared" si="3"/>
        <v>17.076999999999998</v>
      </c>
      <c r="Q40" s="101">
        <f>COUNTIFS('Raw Event BD ( ZMC8011R )'!$E:$E,$G40,'Raw Event BD ( ZMC8011R )'!$H:$H,"Breakdown Schedule")</f>
        <v>1</v>
      </c>
      <c r="R40" s="101">
        <f>COUNTIFS('Raw Event BD ( ZMC8011R )'!$E:$E,$G40,'Raw Event BD ( ZMC8011R )'!$H:$H,"Breakdown Unschedule")</f>
        <v>0</v>
      </c>
      <c r="S40" s="102" t="str">
        <f>IFERROR(VLOOKUP($G40,'Raw Data KPI ( ZMC5042R )'!$B:$U,20,0),"")</f>
        <v>INPR</v>
      </c>
      <c r="T40" s="103">
        <f>IFERROR(VLOOKUP($G40,'Raw Data KPI ( ZMC5042R )'!$B:$V,21,0),"")</f>
        <v>168</v>
      </c>
      <c r="U40" s="72">
        <f>IFERROR(VLOOKUP($G40,'Raw Data KPI ( ZMC5042R )'!$B:$C,2,0),"")</f>
        <v>120.217</v>
      </c>
      <c r="V40" s="72">
        <f>IFERROR(VLOOKUP($G40,'Raw Data KPI ( ZMC5042R )'!$B:$K,10,0),"")</f>
        <v>3.0830000000000002</v>
      </c>
      <c r="W40" s="1" t="b">
        <f t="shared" si="4"/>
        <v>1</v>
      </c>
    </row>
    <row r="41" spans="1:27" s="165" customFormat="1">
      <c r="A41" s="208" t="str">
        <f>IFERROR(VLOOKUP($D41,$Z:$AB,3,0),"")</f>
        <v>OB HAULER</v>
      </c>
      <c r="B41" s="208" t="str">
        <f>IFERROR(VLOOKUP($D41,$Z:$AB,2,0),"")</f>
        <v>OB HAULER</v>
      </c>
      <c r="C41" s="208"/>
      <c r="D41" s="208" t="str">
        <f t="shared" ref="D41:D49" si="14">IF(AND(T41=0,S41="IDWP")," ",IF(S41="RFSA"," ",LEFT(G41,6)))</f>
        <v>HDCT73</v>
      </c>
      <c r="E41" s="209" t="str">
        <f t="shared" ref="E41:E49" si="15">D41&amp;S41</f>
        <v>HDCT73INPR</v>
      </c>
      <c r="F41" s="166"/>
      <c r="G41" s="107" t="s">
        <v>182</v>
      </c>
      <c r="H41" s="96">
        <f>IFERROR(IF(AND(T41=0,S41="IDWP")," ",IF(S41=0," ",IF(S41="RFSA"," ",VLOOKUP($G41,'Raw Data KPI ( ZMC5042R )'!$B:$P,15,0)))),"")</f>
        <v>96.13</v>
      </c>
      <c r="I41" s="97">
        <f>IFERROR(IF(AND(T41=0,S41="IDWP")," ",IF(S41="RFSA"," ",IF(S41=0," ",IF(AND(U41=0,V41=0)," ",VLOOKUP($G41,'Raw Data KPI ( ZMC5042R )'!$B:$S,18,0))))),"")</f>
        <v>6.5</v>
      </c>
      <c r="J41" s="97">
        <f>IFERROR(IF(AND(T41=0,S41="IDWP")," ",IF(S41="RFSA"," ",IF(S41=0," ",IF(AND(U41=0,V41=0)," ",VLOOKUP($G41,'Raw Data KPI ( ZMC5042R )'!$B:$T,19,0))))),"")</f>
        <v>121.8</v>
      </c>
      <c r="K41" s="98">
        <f>IFERROR(IF(AND(T41=0,S41="IDWP")," ",IF(S41="RFSA"," ",IF(S41=0," ",VLOOKUP($G41,'Raw Data KPI ( ZMC5042R )'!$B:$L,11,0)))),"")</f>
        <v>100</v>
      </c>
      <c r="L41" s="100">
        <f>IFERROR(IF(AND(T41=0,S41="IDWP")," ",IF(S41="RFSA"," ",IF(S41=0," ",VLOOKUP($G41,'Raw Data KPI ( ZMC5042R )'!$B:$N,13,0)))),"")</f>
        <v>6.5</v>
      </c>
      <c r="M41" s="108">
        <f t="shared" si="2"/>
        <v>0.27083333333333331</v>
      </c>
      <c r="N41" s="99">
        <f>IFERROR(IF(AND(T41=0,S41="IDWP")," ",IF(S41="RFSA"," ",IF(S41=0," ",VLOOKUP($G41,'Raw Data KPI ( ZMC5042R )'!$B:$Q,16,0)))),"")</f>
        <v>1</v>
      </c>
      <c r="O41" s="100">
        <f>IFERROR(IF(AND(T41=0,S41="IDWP")," ",IF(S41="RFSA"," ",IF(S41=0," ",VLOOKUP($G41,'Raw Data KPI ( ZMC5042R )'!$B:$E,4,0)))),"")</f>
        <v>6.5</v>
      </c>
      <c r="P41" s="100">
        <f t="shared" si="3"/>
        <v>13.66</v>
      </c>
      <c r="Q41" s="101">
        <f>COUNTIFS('Raw Event BD ( ZMC8011R )'!$E:$E,$G41,'Raw Event BD ( ZMC8011R )'!$H:$H,"Breakdown Schedule")</f>
        <v>1</v>
      </c>
      <c r="R41" s="101">
        <f>COUNTIFS('Raw Event BD ( ZMC8011R )'!$E:$E,$G41,'Raw Event BD ( ZMC8011R )'!$H:$H,"Breakdown Unschedule")</f>
        <v>0</v>
      </c>
      <c r="S41" s="102" t="str">
        <f>IFERROR(VLOOKUP($G41,'Raw Data KPI ( ZMC5042R )'!$B:$U,20,0),"")</f>
        <v>INPR</v>
      </c>
      <c r="T41" s="103">
        <f>IFERROR(VLOOKUP($G41,'Raw Data KPI ( ZMC5042R )'!$B:$V,21,0),"")</f>
        <v>168</v>
      </c>
      <c r="U41" s="72">
        <f>IFERROR(VLOOKUP($G41,'Raw Data KPI ( ZMC5042R )'!$B:$C,2,0),"")</f>
        <v>119.571</v>
      </c>
      <c r="V41" s="72">
        <f>IFERROR(VLOOKUP($G41,'Raw Data KPI ( ZMC5042R )'!$B:$K,10,0),"")</f>
        <v>6.5</v>
      </c>
      <c r="W41" s="1" t="b">
        <f t="shared" si="4"/>
        <v>1</v>
      </c>
    </row>
    <row r="42" spans="1:27" s="1" customFormat="1">
      <c r="A42" s="208" t="str">
        <f>IFERROR(VLOOKUP($D42,$Z:$AB,3,0),"")</f>
        <v>OB HAULER</v>
      </c>
      <c r="B42" s="208" t="str">
        <f>IFERROR(VLOOKUP($D42,$Z:$AB,2,0),"")</f>
        <v>OB HAULER</v>
      </c>
      <c r="C42" s="208"/>
      <c r="D42" s="208" t="str">
        <f t="shared" si="14"/>
        <v>HDCT73</v>
      </c>
      <c r="E42" s="209" t="str">
        <f t="shared" si="15"/>
        <v>HDCT73INPR</v>
      </c>
      <c r="F42" s="115"/>
      <c r="G42" s="107" t="s">
        <v>183</v>
      </c>
      <c r="H42" s="96">
        <f>IFERROR(IF(AND(T42=0,S42="IDWP")," ",IF(S42=0," ",IF(S42="RFSA"," ",VLOOKUP($G42,'Raw Data KPI ( ZMC5042R )'!$B:$P,15,0)))),"")</f>
        <v>100</v>
      </c>
      <c r="I42" s="97">
        <f>IFERROR(IF(AND(T42=0,S42="IDWP")," ",IF(S42="RFSA"," ",IF(S42=0," ",IF(AND(U42=0,V42=0)," ",VLOOKUP($G42,'Raw Data KPI ( ZMC5042R )'!$B:$S,18,0))))),"")</f>
        <v>0</v>
      </c>
      <c r="J42" s="97">
        <f>IFERROR(IF(AND(T42=0,S42="IDWP")," ",IF(S42="RFSA"," ",IF(S42=0," ",IF(AND(U42=0,V42=0)," ",VLOOKUP($G42,'Raw Data KPI ( ZMC5042R )'!$B:$T,19,0))))),"")</f>
        <v>127</v>
      </c>
      <c r="K42" s="98">
        <f>IFERROR(IF(AND(T42=0,S42="IDWP")," ",IF(S42="RFSA"," ",IF(S42=0," ",VLOOKUP($G42,'Raw Data KPI ( ZMC5042R )'!$B:$L,11,0)))),"")</f>
        <v>0</v>
      </c>
      <c r="L42" s="100">
        <f>IFERROR(IF(AND(T42=0,S42="IDWP")," ",IF(S42="RFSA"," ",IF(S42=0," ",VLOOKUP($G42,'Raw Data KPI ( ZMC5042R )'!$B:$N,13,0)))),"")</f>
        <v>0</v>
      </c>
      <c r="M42" s="108">
        <f t="shared" si="2"/>
        <v>0</v>
      </c>
      <c r="N42" s="99">
        <f>IFERROR(IF(AND(T42=0,S42="IDWP")," ",IF(S42="RFSA"," ",IF(S42=0," ",VLOOKUP($G42,'Raw Data KPI ( ZMC5042R )'!$B:$Q,16,0)))),"")</f>
        <v>0</v>
      </c>
      <c r="O42" s="100">
        <f>IFERROR(IF(AND(T42=0,S42="IDWP")," ",IF(S42="RFSA"," ",IF(S42=0," ",VLOOKUP($G42,'Raw Data KPI ( ZMC5042R )'!$B:$E,4,0)))),"")</f>
        <v>0</v>
      </c>
      <c r="P42" s="100">
        <f t="shared" si="3"/>
        <v>20.16</v>
      </c>
      <c r="Q42" s="101">
        <f>COUNTIFS('Raw Event BD ( ZMC8011R )'!$E:$E,$G42,'Raw Event BD ( ZMC8011R )'!$H:$H,"Breakdown Schedule")</f>
        <v>0</v>
      </c>
      <c r="R42" s="101">
        <f>COUNTIFS('Raw Event BD ( ZMC8011R )'!$E:$E,$G42,'Raw Event BD ( ZMC8011R )'!$H:$H,"Breakdown Unschedule")</f>
        <v>0</v>
      </c>
      <c r="S42" s="102" t="str">
        <f>IFERROR(VLOOKUP($G42,'Raw Data KPI ( ZMC5042R )'!$B:$U,20,0),"")</f>
        <v>INPR</v>
      </c>
      <c r="T42" s="103">
        <f>IFERROR(VLOOKUP($G42,'Raw Data KPI ( ZMC5042R )'!$B:$V,21,0),"")</f>
        <v>168</v>
      </c>
      <c r="U42" s="72">
        <f>IFERROR(VLOOKUP($G42,'Raw Data KPI ( ZMC5042R )'!$B:$C,2,0),"")</f>
        <v>124.151</v>
      </c>
      <c r="V42" s="72">
        <f>IFERROR(VLOOKUP($G42,'Raw Data KPI ( ZMC5042R )'!$B:$K,10,0),"")</f>
        <v>0</v>
      </c>
      <c r="W42" s="1" t="b">
        <f t="shared" si="4"/>
        <v>1</v>
      </c>
    </row>
    <row r="43" spans="1:27" s="1" customFormat="1">
      <c r="A43" s="208" t="str">
        <f>IFERROR(VLOOKUP($D43,$Z:$AB,3,0),"")</f>
        <v>OB HAULER</v>
      </c>
      <c r="B43" s="208" t="str">
        <f>IFERROR(VLOOKUP($D43,$Z:$AB,2,0),"")</f>
        <v>OB HAULER</v>
      </c>
      <c r="C43" s="208"/>
      <c r="D43" s="208" t="str">
        <f t="shared" si="14"/>
        <v>HDCT73</v>
      </c>
      <c r="E43" s="209" t="str">
        <f t="shared" si="15"/>
        <v>HDCT73INPR</v>
      </c>
      <c r="F43" s="115"/>
      <c r="G43" s="107" t="s">
        <v>184</v>
      </c>
      <c r="H43" s="96">
        <f>IFERROR(IF(AND(T43=0,S43="IDWP")," ",IF(S43=0," ",IF(S43="RFSA"," ",VLOOKUP($G43,'Raw Data KPI ( ZMC5042R )'!$B:$P,15,0)))),"")</f>
        <v>100</v>
      </c>
      <c r="I43" s="97">
        <f>IFERROR(IF(AND(T43=0,S43="IDWP")," ",IF(S43="RFSA"," ",IF(S43=0," ",IF(AND(U43=0,V43=0)," ",VLOOKUP($G43,'Raw Data KPI ( ZMC5042R )'!$B:$S,18,0))))),"")</f>
        <v>0</v>
      </c>
      <c r="J43" s="97">
        <f>IFERROR(IF(AND(T43=0,S43="IDWP")," ",IF(S43="RFSA"," ",IF(S43=0," ",IF(AND(U43=0,V43=0)," ",VLOOKUP($G43,'Raw Data KPI ( ZMC5042R )'!$B:$T,19,0))))),"")</f>
        <v>132.80000000000001</v>
      </c>
      <c r="K43" s="98">
        <f>IFERROR(IF(AND(T43=0,S43="IDWP")," ",IF(S43="RFSA"," ",IF(S43=0," ",VLOOKUP($G43,'Raw Data KPI ( ZMC5042R )'!$B:$L,11,0)))),"")</f>
        <v>0</v>
      </c>
      <c r="L43" s="100">
        <f>IFERROR(IF(AND(T43=0,S43="IDWP")," ",IF(S43="RFSA"," ",IF(S43=0," ",VLOOKUP($G43,'Raw Data KPI ( ZMC5042R )'!$B:$N,13,0)))),"")</f>
        <v>0</v>
      </c>
      <c r="M43" s="108">
        <f t="shared" si="2"/>
        <v>0</v>
      </c>
      <c r="N43" s="99">
        <f>IFERROR(IF(AND(T43=0,S43="IDWP")," ",IF(S43="RFSA"," ",IF(S43=0," ",VLOOKUP($G43,'Raw Data KPI ( ZMC5042R )'!$B:$Q,16,0)))),"")</f>
        <v>0</v>
      </c>
      <c r="O43" s="100">
        <f>IFERROR(IF(AND(T43=0,S43="IDWP")," ",IF(S43="RFSA"," ",IF(S43=0," ",VLOOKUP($G43,'Raw Data KPI ( ZMC5042R )'!$B:$E,4,0)))),"")</f>
        <v>0</v>
      </c>
      <c r="P43" s="100">
        <f t="shared" si="3"/>
        <v>20.16</v>
      </c>
      <c r="Q43" s="101">
        <f>COUNTIFS('Raw Event BD ( ZMC8011R )'!$E:$E,$G43,'Raw Event BD ( ZMC8011R )'!$H:$H,"Breakdown Schedule")</f>
        <v>0</v>
      </c>
      <c r="R43" s="101">
        <f>COUNTIFS('Raw Event BD ( ZMC8011R )'!$E:$E,$G43,'Raw Event BD ( ZMC8011R )'!$H:$H,"Breakdown Unschedule")</f>
        <v>0</v>
      </c>
      <c r="S43" s="102" t="str">
        <f>IFERROR(VLOOKUP($G43,'Raw Data KPI ( ZMC5042R )'!$B:$U,20,0),"")</f>
        <v>INPR</v>
      </c>
      <c r="T43" s="103">
        <f>IFERROR(VLOOKUP($G43,'Raw Data KPI ( ZMC5042R )'!$B:$V,21,0),"")</f>
        <v>168</v>
      </c>
      <c r="U43" s="72">
        <f>IFERROR(VLOOKUP($G43,'Raw Data KPI ( ZMC5042R )'!$B:$C,2,0),"")</f>
        <v>129.45099999999999</v>
      </c>
      <c r="V43" s="72">
        <f>IFERROR(VLOOKUP($G43,'Raw Data KPI ( ZMC5042R )'!$B:$K,10,0),"")</f>
        <v>0</v>
      </c>
      <c r="W43" s="1" t="b">
        <f t="shared" si="4"/>
        <v>1</v>
      </c>
    </row>
    <row r="44" spans="1:27" s="1" customFormat="1">
      <c r="A44" s="208" t="str">
        <f>IFERROR(VLOOKUP($D44,$Z:$AB,3,0),"")</f>
        <v>OB HAULER</v>
      </c>
      <c r="B44" s="208" t="str">
        <f>IFERROR(VLOOKUP($D44,$Z:$AB,2,0),"")</f>
        <v>OB HAULER</v>
      </c>
      <c r="C44" s="208"/>
      <c r="D44" s="208" t="str">
        <f t="shared" si="14"/>
        <v>HDCT73</v>
      </c>
      <c r="E44" s="209" t="str">
        <f t="shared" si="15"/>
        <v>HDCT73INPR</v>
      </c>
      <c r="F44" s="115"/>
      <c r="G44" s="107" t="s">
        <v>185</v>
      </c>
      <c r="H44" s="96">
        <f>IFERROR(IF(AND(T44=0,S44="IDWP")," ",IF(S44=0," ",IF(S44="RFSA"," ",VLOOKUP($G44,'Raw Data KPI ( ZMC5042R )'!$B:$P,15,0)))),"")</f>
        <v>98.68</v>
      </c>
      <c r="I44" s="97">
        <f>IFERROR(IF(AND(T44=0,S44="IDWP")," ",IF(S44="RFSA"," ",IF(S44=0," ",IF(AND(U44=0,V44=0)," ",VLOOKUP($G44,'Raw Data KPI ( ZMC5042R )'!$B:$S,18,0))))),"")</f>
        <v>2.2200000000000002</v>
      </c>
      <c r="J44" s="97">
        <f>IFERROR(IF(AND(T44=0,S44="IDWP")," ",IF(S44="RFSA"," ",IF(S44=0," ",IF(AND(U44=0,V44=0)," ",VLOOKUP($G44,'Raw Data KPI ( ZMC5042R )'!$B:$T,19,0))))),"")</f>
        <v>129.19999999999999</v>
      </c>
      <c r="K44" s="98">
        <f>IFERROR(IF(AND(T44=0,S44="IDWP")," ",IF(S44="RFSA"," ",IF(S44=0," ",VLOOKUP($G44,'Raw Data KPI ( ZMC5042R )'!$B:$L,11,0)))),"")</f>
        <v>100</v>
      </c>
      <c r="L44" s="100">
        <f>IFERROR(IF(AND(T44=0,S44="IDWP")," ",IF(S44="RFSA"," ",IF(S44=0," ",VLOOKUP($G44,'Raw Data KPI ( ZMC5042R )'!$B:$N,13,0)))),"")</f>
        <v>2.2170000000000001</v>
      </c>
      <c r="M44" s="108">
        <f t="shared" si="2"/>
        <v>9.2374999999999999E-2</v>
      </c>
      <c r="N44" s="99">
        <f>IFERROR(IF(AND(T44=0,S44="IDWP")," ",IF(S44="RFSA"," ",IF(S44=0," ",VLOOKUP($G44,'Raw Data KPI ( ZMC5042R )'!$B:$Q,16,0)))),"")</f>
        <v>1</v>
      </c>
      <c r="O44" s="100">
        <f>IFERROR(IF(AND(T44=0,S44="IDWP")," ",IF(S44="RFSA"," ",IF(S44=0," ",VLOOKUP($G44,'Raw Data KPI ( ZMC5042R )'!$B:$E,4,0)))),"")</f>
        <v>2.2170000000000001</v>
      </c>
      <c r="P44" s="100">
        <f t="shared" si="3"/>
        <v>17.943000000000001</v>
      </c>
      <c r="Q44" s="101">
        <f>COUNTIFS('Raw Event BD ( ZMC8011R )'!$E:$E,$G44,'Raw Event BD ( ZMC8011R )'!$H:$H,"Breakdown Schedule")</f>
        <v>1</v>
      </c>
      <c r="R44" s="101">
        <f>COUNTIFS('Raw Event BD ( ZMC8011R )'!$E:$E,$G44,'Raw Event BD ( ZMC8011R )'!$H:$H,"Breakdown Unschedule")</f>
        <v>0</v>
      </c>
      <c r="S44" s="102" t="str">
        <f>IFERROR(VLOOKUP($G44,'Raw Data KPI ( ZMC5042R )'!$B:$U,20,0),"")</f>
        <v>INPR</v>
      </c>
      <c r="T44" s="103">
        <f>IFERROR(VLOOKUP($G44,'Raw Data KPI ( ZMC5042R )'!$B:$V,21,0),"")</f>
        <v>168</v>
      </c>
      <c r="U44" s="72">
        <f>IFERROR(VLOOKUP($G44,'Raw Data KPI ( ZMC5042R )'!$B:$C,2,0),"")</f>
        <v>124.938</v>
      </c>
      <c r="V44" s="72">
        <f>IFERROR(VLOOKUP($G44,'Raw Data KPI ( ZMC5042R )'!$B:$K,10,0),"")</f>
        <v>2.2170000000000001</v>
      </c>
      <c r="W44" s="1" t="b">
        <f t="shared" si="4"/>
        <v>1</v>
      </c>
    </row>
    <row r="45" spans="1:27" s="1" customFormat="1">
      <c r="A45" s="208" t="str">
        <f>IFERROR(VLOOKUP($D45,$Z:$AB,3,0),"")</f>
        <v>OB HAULER</v>
      </c>
      <c r="B45" s="208" t="str">
        <f>IFERROR(VLOOKUP($D45,$Z:$AB,2,0),"")</f>
        <v>OB HAULER</v>
      </c>
      <c r="C45" s="208"/>
      <c r="D45" s="208" t="str">
        <f t="shared" si="14"/>
        <v>HDCT73</v>
      </c>
      <c r="E45" s="209" t="str">
        <f t="shared" si="15"/>
        <v>HDCT73INPR</v>
      </c>
      <c r="F45" s="115"/>
      <c r="G45" s="107" t="s">
        <v>186</v>
      </c>
      <c r="H45" s="96">
        <f>IFERROR(IF(AND(T45=0,S45="IDWP")," ",IF(S45=0," ",IF(S45="RFSA"," ",VLOOKUP($G45,'Raw Data KPI ( ZMC5042R )'!$B:$P,15,0)))),"")</f>
        <v>95.89</v>
      </c>
      <c r="I45" s="97">
        <f>IFERROR(IF(AND(T45=0,S45="IDWP")," ",IF(S45="RFSA"," ",IF(S45=0," ",IF(AND(U45=0,V45=0)," ",VLOOKUP($G45,'Raw Data KPI ( ZMC5042R )'!$B:$S,18,0))))),"")</f>
        <v>6.9</v>
      </c>
      <c r="J45" s="97">
        <f>IFERROR(IF(AND(T45=0,S45="IDWP")," ",IF(S45="RFSA"," ",IF(S45=0," ",IF(AND(U45=0,V45=0)," ",VLOOKUP($G45,'Raw Data KPI ( ZMC5042R )'!$B:$T,19,0))))),"")</f>
        <v>123.7</v>
      </c>
      <c r="K45" s="98">
        <f>IFERROR(IF(AND(T45=0,S45="IDWP")," ",IF(S45="RFSA"," ",IF(S45=0," ",VLOOKUP($G45,'Raw Data KPI ( ZMC5042R )'!$B:$L,11,0)))),"")</f>
        <v>100</v>
      </c>
      <c r="L45" s="100">
        <f>IFERROR(IF(AND(T45=0,S45="IDWP")," ",IF(S45="RFSA"," ",IF(S45=0," ",VLOOKUP($G45,'Raw Data KPI ( ZMC5042R )'!$B:$N,13,0)))),"")</f>
        <v>6.9</v>
      </c>
      <c r="M45" s="108">
        <f t="shared" si="2"/>
        <v>0.28750000000000003</v>
      </c>
      <c r="N45" s="99">
        <f>IFERROR(IF(AND(T45=0,S45="IDWP")," ",IF(S45="RFSA"," ",IF(S45=0," ",VLOOKUP($G45,'Raw Data KPI ( ZMC5042R )'!$B:$Q,16,0)))),"")</f>
        <v>1</v>
      </c>
      <c r="O45" s="100">
        <f>IFERROR(IF(AND(T45=0,S45="IDWP")," ",IF(S45="RFSA"," ",IF(S45=0," ",VLOOKUP($G45,'Raw Data KPI ( ZMC5042R )'!$B:$E,4,0)))),"")</f>
        <v>6.9</v>
      </c>
      <c r="P45" s="100">
        <f t="shared" si="3"/>
        <v>13.26</v>
      </c>
      <c r="Q45" s="101">
        <f>COUNTIFS('Raw Event BD ( ZMC8011R )'!$E:$E,$G45,'Raw Event BD ( ZMC8011R )'!$H:$H,"Breakdown Schedule")</f>
        <v>1</v>
      </c>
      <c r="R45" s="101">
        <f>COUNTIFS('Raw Event BD ( ZMC8011R )'!$E:$E,$G45,'Raw Event BD ( ZMC8011R )'!$H:$H,"Breakdown Unschedule")</f>
        <v>0</v>
      </c>
      <c r="S45" s="102" t="str">
        <f>IFERROR(VLOOKUP($G45,'Raw Data KPI ( ZMC5042R )'!$B:$U,20,0),"")</f>
        <v>INPR</v>
      </c>
      <c r="T45" s="103">
        <f>IFERROR(VLOOKUP($G45,'Raw Data KPI ( ZMC5042R )'!$B:$V,21,0),"")</f>
        <v>168</v>
      </c>
      <c r="U45" s="72">
        <f>IFERROR(VLOOKUP($G45,'Raw Data KPI ( ZMC5042R )'!$B:$C,2,0),"")</f>
        <v>119.252</v>
      </c>
      <c r="V45" s="72">
        <f>IFERROR(VLOOKUP($G45,'Raw Data KPI ( ZMC5042R )'!$B:$K,10,0),"")</f>
        <v>6.9</v>
      </c>
      <c r="W45" s="1" t="b">
        <f t="shared" si="4"/>
        <v>1</v>
      </c>
    </row>
    <row r="46" spans="1:27" s="1" customFormat="1">
      <c r="A46" s="208" t="str">
        <f>IFERROR(VLOOKUP($D46,$Z:$AB,3,0),"")</f>
        <v>OB HAULER</v>
      </c>
      <c r="B46" s="208" t="str">
        <f>IFERROR(VLOOKUP($D46,$Z:$AB,2,0),"")</f>
        <v>OB HAULER</v>
      </c>
      <c r="C46" s="208"/>
      <c r="D46" s="208" t="str">
        <f t="shared" si="14"/>
        <v>HDCT73</v>
      </c>
      <c r="E46" s="209" t="str">
        <f t="shared" si="15"/>
        <v>HDCT73INPR</v>
      </c>
      <c r="F46" s="115"/>
      <c r="G46" s="107" t="s">
        <v>187</v>
      </c>
      <c r="H46" s="96">
        <f>IFERROR(IF(AND(T46=0,S46="IDWP")," ",IF(S46=0," ",IF(S46="RFSA"," ",VLOOKUP($G46,'Raw Data KPI ( ZMC5042R )'!$B:$P,15,0)))),"")</f>
        <v>93.92</v>
      </c>
      <c r="I46" s="97">
        <f>IFERROR(IF(AND(T46=0,S46="IDWP")," ",IF(S46="RFSA"," ",IF(S46=0," ",IF(AND(U46=0,V46=0)," ",VLOOKUP($G46,'Raw Data KPI ( ZMC5042R )'!$B:$S,18,0))))),"")</f>
        <v>9.3699999999999992</v>
      </c>
      <c r="J46" s="97">
        <f>IFERROR(IF(AND(T46=0,S46="IDWP")," ",IF(S46="RFSA"," ",IF(S46=0," ",IF(AND(U46=0,V46=0)," ",VLOOKUP($G46,'Raw Data KPI ( ZMC5042R )'!$B:$T,19,0))))),"")</f>
        <v>128.30000000000001</v>
      </c>
      <c r="K46" s="98">
        <f>IFERROR(IF(AND(T46=0,S46="IDWP")," ",IF(S46="RFSA"," ",IF(S46=0," ",VLOOKUP($G46,'Raw Data KPI ( ZMC5042R )'!$B:$L,11,0)))),"")</f>
        <v>100</v>
      </c>
      <c r="L46" s="100">
        <f>IFERROR(IF(AND(T46=0,S46="IDWP")," ",IF(S46="RFSA"," ",IF(S46=0," ",VLOOKUP($G46,'Raw Data KPI ( ZMC5042R )'!$B:$N,13,0)))),"")</f>
        <v>10.217000000000001</v>
      </c>
      <c r="M46" s="108">
        <f t="shared" si="2"/>
        <v>0.42570833333333336</v>
      </c>
      <c r="N46" s="99">
        <f>IFERROR(IF(AND(T46=0,S46="IDWP")," ",IF(S46="RFSA"," ",IF(S46=0," ",VLOOKUP($G46,'Raw Data KPI ( ZMC5042R )'!$B:$Q,16,0)))),"")</f>
        <v>1</v>
      </c>
      <c r="O46" s="100">
        <f>IFERROR(IF(AND(T46=0,S46="IDWP")," ",IF(S46="RFSA"," ",IF(S46=0," ",VLOOKUP($G46,'Raw Data KPI ( ZMC5042R )'!$B:$E,4,0)))),"")</f>
        <v>9.3670000000000009</v>
      </c>
      <c r="P46" s="100">
        <f t="shared" si="3"/>
        <v>9.9429999999999996</v>
      </c>
      <c r="Q46" s="101">
        <f>COUNTIFS('Raw Event BD ( ZMC8011R )'!$E:$E,$G46,'Raw Event BD ( ZMC8011R )'!$H:$H,"Breakdown Schedule")</f>
        <v>1</v>
      </c>
      <c r="R46" s="101">
        <f>COUNTIFS('Raw Event BD ( ZMC8011R )'!$E:$E,$G46,'Raw Event BD ( ZMC8011R )'!$H:$H,"Breakdown Unschedule")</f>
        <v>1</v>
      </c>
      <c r="S46" s="102" t="str">
        <f>IFERROR(VLOOKUP($G46,'Raw Data KPI ( ZMC5042R )'!$B:$U,20,0),"")</f>
        <v>INPR</v>
      </c>
      <c r="T46" s="103">
        <f>IFERROR(VLOOKUP($G46,'Raw Data KPI ( ZMC5042R )'!$B:$V,21,0),"")</f>
        <v>168</v>
      </c>
      <c r="U46" s="72">
        <f>IFERROR(VLOOKUP($G46,'Raw Data KPI ( ZMC5042R )'!$B:$C,2,0),"")</f>
        <v>121.002</v>
      </c>
      <c r="V46" s="72">
        <f>IFERROR(VLOOKUP($G46,'Raw Data KPI ( ZMC5042R )'!$B:$K,10,0),"")</f>
        <v>9.3670000000000009</v>
      </c>
      <c r="W46" s="1" t="b">
        <f t="shared" si="4"/>
        <v>0</v>
      </c>
    </row>
    <row r="47" spans="1:27" s="1" customFormat="1">
      <c r="A47" s="208" t="str">
        <f>IFERROR(VLOOKUP($D47,$Z:$AB,3,0),"")</f>
        <v>OB HAULER</v>
      </c>
      <c r="B47" s="208" t="str">
        <f>IFERROR(VLOOKUP($D47,$Z:$AB,2,0),"")</f>
        <v>OB HAULER</v>
      </c>
      <c r="C47" s="208"/>
      <c r="D47" s="208" t="str">
        <f t="shared" si="14"/>
        <v>HDCT73</v>
      </c>
      <c r="E47" s="209" t="str">
        <f t="shared" si="15"/>
        <v>HDCT73INPR</v>
      </c>
      <c r="F47" s="120"/>
      <c r="G47" s="107" t="s">
        <v>188</v>
      </c>
      <c r="H47" s="96">
        <f>IFERROR(IF(AND(T47=0,S47="IDWP")," ",IF(S47=0," ",IF(S47="RFSA"," ",VLOOKUP($G47,'Raw Data KPI ( ZMC5042R )'!$B:$P,15,0)))),"")</f>
        <v>90.71</v>
      </c>
      <c r="I47" s="97">
        <f>IFERROR(IF(AND(T47=0,S47="IDWP")," ",IF(S47="RFSA"," ",IF(S47=0," ",IF(AND(U47=0,V47=0)," ",VLOOKUP($G47,'Raw Data KPI ( ZMC5042R )'!$B:$S,18,0))))),"")</f>
        <v>5.2</v>
      </c>
      <c r="J47" s="97">
        <f>IFERROR(IF(AND(T47=0,S47="IDWP")," ",IF(S47="RFSA"," ",IF(S47=0," ",IF(AND(U47=0,V47=0)," ",VLOOKUP($G47,'Raw Data KPI ( ZMC5042R )'!$B:$T,19,0))))),"")</f>
        <v>39.200000000000003</v>
      </c>
      <c r="K47" s="98">
        <f>IFERROR(IF(AND(T47=0,S47="IDWP")," ",IF(S47="RFSA"," ",IF(S47=0," ",VLOOKUP($G47,'Raw Data KPI ( ZMC5042R )'!$B:$L,11,0)))),"")</f>
        <v>49.359000000000002</v>
      </c>
      <c r="L47" s="100">
        <f>IFERROR(IF(AND(T47=0,S47="IDWP")," ",IF(S47="RFSA"," ",IF(S47=0," ",VLOOKUP($G47,'Raw Data KPI ( ZMC5042R )'!$B:$N,13,0)))),"")</f>
        <v>15.6</v>
      </c>
      <c r="M47" s="108">
        <f t="shared" si="2"/>
        <v>0.65</v>
      </c>
      <c r="N47" s="99">
        <f>IFERROR(IF(AND(T47=0,S47="IDWP")," ",IF(S47="RFSA"," ",IF(S47=0," ",VLOOKUP($G47,'Raw Data KPI ( ZMC5042R )'!$B:$Q,16,0)))),"")</f>
        <v>3</v>
      </c>
      <c r="O47" s="100">
        <f>IFERROR(IF(AND(T47=0,S47="IDWP")," ",IF(S47="RFSA"," ",IF(S47=0," ",VLOOKUP($G47,'Raw Data KPI ( ZMC5042R )'!$B:$E,4,0)))),"")</f>
        <v>7.7</v>
      </c>
      <c r="P47" s="100">
        <f t="shared" si="3"/>
        <v>4.5600000000000005</v>
      </c>
      <c r="Q47" s="101">
        <f>COUNTIFS('Raw Event BD ( ZMC8011R )'!$E:$E,$G47,'Raw Event BD ( ZMC8011R )'!$H:$H,"Breakdown Schedule")</f>
        <v>1</v>
      </c>
      <c r="R47" s="101">
        <f>COUNTIFS('Raw Event BD ( ZMC8011R )'!$E:$E,$G47,'Raw Event BD ( ZMC8011R )'!$H:$H,"Breakdown Unschedule")</f>
        <v>2</v>
      </c>
      <c r="S47" s="102" t="str">
        <f>IFERROR(VLOOKUP($G47,'Raw Data KPI ( ZMC5042R )'!$B:$U,20,0),"")</f>
        <v>INPR</v>
      </c>
      <c r="T47" s="103">
        <f>IFERROR(VLOOKUP($G47,'Raw Data KPI ( ZMC5042R )'!$B:$V,21,0),"")</f>
        <v>168</v>
      </c>
      <c r="U47" s="72">
        <f>IFERROR(VLOOKUP($G47,'Raw Data KPI ( ZMC5042R )'!$B:$C,2,0),"")</f>
        <v>112.453</v>
      </c>
      <c r="V47" s="72">
        <f>IFERROR(VLOOKUP($G47,'Raw Data KPI ( ZMC5042R )'!$B:$K,10,0),"")</f>
        <v>15.6</v>
      </c>
      <c r="W47" s="1" t="b">
        <f t="shared" si="4"/>
        <v>1</v>
      </c>
    </row>
    <row r="48" spans="1:27" s="1" customFormat="1">
      <c r="A48" s="208" t="str">
        <f>IFERROR(VLOOKUP($D48,$Z:$AB,3,0),"")</f>
        <v>OB HAULER</v>
      </c>
      <c r="B48" s="208" t="str">
        <f>IFERROR(VLOOKUP($D48,$Z:$AB,2,0),"")</f>
        <v>OB HAULER</v>
      </c>
      <c r="C48" s="208"/>
      <c r="D48" s="208" t="str">
        <f t="shared" ref="D48" si="16">IF(AND(T48=0,S48="IDWP")," ",IF(S48="RFSA"," ",LEFT(G48,6)))</f>
        <v>HDCT73</v>
      </c>
      <c r="E48" s="209" t="str">
        <f t="shared" ref="E48" si="17">D48&amp;S48</f>
        <v>HDCT73INPR</v>
      </c>
      <c r="F48" s="120"/>
      <c r="G48" s="107" t="s">
        <v>189</v>
      </c>
      <c r="H48" s="96">
        <f>IFERROR(IF(AND(T48=0,S48="IDWP")," ",IF(S48=0," ",IF(S48="RFSA"," ",VLOOKUP($G48,'Raw Data KPI ( ZMC5042R )'!$B:$P,15,0)))),"")</f>
        <v>85.71</v>
      </c>
      <c r="I48" s="97">
        <f>IFERROR(IF(AND(T48=0,S48="IDWP")," ",IF(S48="RFSA"," ",IF(S48=0," ",IF(AND(U48=0,V48=0)," ",VLOOKUP($G48,'Raw Data KPI ( ZMC5042R )'!$B:$S,18,0))))),"")</f>
        <v>24</v>
      </c>
      <c r="J48" s="97">
        <f>IFERROR(IF(AND(T48=0,S48="IDWP")," ",IF(S48="RFSA"," ",IF(S48=0," ",IF(AND(U48=0,V48=0)," ",VLOOKUP($G48,'Raw Data KPI ( ZMC5042R )'!$B:$T,19,0))))),"")</f>
        <v>105.8</v>
      </c>
      <c r="K48" s="98">
        <f>IFERROR(IF(AND(T48=0,S48="IDWP")," ",IF(S48="RFSA"," ",IF(S48=0," ",VLOOKUP($G48,'Raw Data KPI ( ZMC5042R )'!$B:$L,11,0)))),"")</f>
        <v>100</v>
      </c>
      <c r="L48" s="100">
        <f>IFERROR(IF(AND(T48=0,S48="IDWP")," ",IF(S48="RFSA"," ",IF(S48=0," ",VLOOKUP($G48,'Raw Data KPI ( ZMC5042R )'!$B:$N,13,0)))),"")</f>
        <v>24</v>
      </c>
      <c r="M48" s="108">
        <f t="shared" si="2"/>
        <v>1</v>
      </c>
      <c r="N48" s="99">
        <f>IFERROR(IF(AND(T48=0,S48="IDWP")," ",IF(S48="RFSA"," ",IF(S48=0," ",VLOOKUP($G48,'Raw Data KPI ( ZMC5042R )'!$B:$Q,16,0)))),"")</f>
        <v>1</v>
      </c>
      <c r="O48" s="100">
        <f>IFERROR(IF(AND(T48=0,S48="IDWP")," ",IF(S48="RFSA"," ",IF(S48=0," ",VLOOKUP($G48,'Raw Data KPI ( ZMC5042R )'!$B:$E,4,0)))),"")</f>
        <v>24</v>
      </c>
      <c r="P48" s="100">
        <f t="shared" si="3"/>
        <v>-3.84</v>
      </c>
      <c r="Q48" s="101">
        <f>COUNTIFS('Raw Event BD ( ZMC8011R )'!$E:$E,$G48,'Raw Event BD ( ZMC8011R )'!$H:$H,"Breakdown Schedule")</f>
        <v>1</v>
      </c>
      <c r="R48" s="101">
        <f>COUNTIFS('Raw Event BD ( ZMC8011R )'!$E:$E,$G48,'Raw Event BD ( ZMC8011R )'!$H:$H,"Breakdown Unschedule")</f>
        <v>0</v>
      </c>
      <c r="S48" s="102" t="str">
        <f>IFERROR(VLOOKUP($G48,'Raw Data KPI ( ZMC5042R )'!$B:$U,20,0),"")</f>
        <v>INPR</v>
      </c>
      <c r="T48" s="103">
        <f>IFERROR(VLOOKUP($G48,'Raw Data KPI ( ZMC5042R )'!$B:$V,21,0),"")</f>
        <v>168</v>
      </c>
      <c r="U48" s="72">
        <f>IFERROR(VLOOKUP($G48,'Raw Data KPI ( ZMC5042R )'!$B:$C,2,0),"")</f>
        <v>103.221</v>
      </c>
      <c r="V48" s="72">
        <f>IFERROR(VLOOKUP($G48,'Raw Data KPI ( ZMC5042R )'!$B:$K,10,0),"")</f>
        <v>24</v>
      </c>
      <c r="W48" s="1" t="b">
        <f t="shared" si="4"/>
        <v>1</v>
      </c>
    </row>
    <row r="49" spans="1:27" s="1" customFormat="1">
      <c r="A49" s="208" t="str">
        <f>IFERROR(VLOOKUP($D49,$Z:$AB,3,0),"")</f>
        <v>OB HAULER</v>
      </c>
      <c r="B49" s="208" t="str">
        <f>IFERROR(VLOOKUP($D49,$Z:$AB,2,0),"")</f>
        <v>OB HAULER</v>
      </c>
      <c r="C49" s="208"/>
      <c r="D49" s="208" t="str">
        <f t="shared" si="14"/>
        <v>HDCT73</v>
      </c>
      <c r="E49" s="209" t="str">
        <f t="shared" si="15"/>
        <v>HDCT73INPR</v>
      </c>
      <c r="F49" s="115"/>
      <c r="G49" s="107" t="s">
        <v>190</v>
      </c>
      <c r="H49" s="96">
        <f>IFERROR(IF(AND(T49=0,S49="IDWP")," ",IF(S49=0," ",IF(S49="RFSA"," ",VLOOKUP($G49,'Raw Data KPI ( ZMC5042R )'!$B:$P,15,0)))),"")</f>
        <v>97.36</v>
      </c>
      <c r="I49" s="97">
        <f>IFERROR(IF(AND(T49=0,S49="IDWP")," ",IF(S49="RFSA"," ",IF(S49=0," ",IF(AND(U49=0,V49=0)," ",VLOOKUP($G49,'Raw Data KPI ( ZMC5042R )'!$B:$S,18,0))))),"")</f>
        <v>4.43</v>
      </c>
      <c r="J49" s="97">
        <f>IFERROR(IF(AND(T49=0,S49="IDWP")," ",IF(S49="RFSA"," ",IF(S49=0," ",IF(AND(U49=0,V49=0)," ",VLOOKUP($G49,'Raw Data KPI ( ZMC5042R )'!$B:$T,19,0))))),"")</f>
        <v>126.1</v>
      </c>
      <c r="K49" s="98">
        <f>IFERROR(IF(AND(T49=0,S49="IDWP")," ",IF(S49="RFSA"," ",IF(S49=0," ",VLOOKUP($G49,'Raw Data KPI ( ZMC5042R )'!$B:$L,11,0)))),"")</f>
        <v>100</v>
      </c>
      <c r="L49" s="100">
        <f>IFERROR(IF(AND(T49=0,S49="IDWP")," ",IF(S49="RFSA"," ",IF(S49=0," ",VLOOKUP($G49,'Raw Data KPI ( ZMC5042R )'!$B:$N,13,0)))),"")</f>
        <v>4.4329999999999998</v>
      </c>
      <c r="M49" s="108">
        <f t="shared" si="2"/>
        <v>0.18470833333333334</v>
      </c>
      <c r="N49" s="99">
        <f>IFERROR(IF(AND(T49=0,S49="IDWP")," ",IF(S49="RFSA"," ",IF(S49=0," ",VLOOKUP($G49,'Raw Data KPI ( ZMC5042R )'!$B:$Q,16,0)))),"")</f>
        <v>1</v>
      </c>
      <c r="O49" s="100">
        <f>IFERROR(IF(AND(T49=0,S49="IDWP")," ",IF(S49="RFSA"," ",IF(S49=0," ",VLOOKUP($G49,'Raw Data KPI ( ZMC5042R )'!$B:$E,4,0)))),"")</f>
        <v>4.4329999999999998</v>
      </c>
      <c r="P49" s="100">
        <f t="shared" si="3"/>
        <v>15.727</v>
      </c>
      <c r="Q49" s="101">
        <f>COUNTIFS('Raw Event BD ( ZMC8011R )'!$E:$E,$G49,'Raw Event BD ( ZMC8011R )'!$H:$H,"Breakdown Schedule")</f>
        <v>1</v>
      </c>
      <c r="R49" s="101">
        <f>COUNTIFS('Raw Event BD ( ZMC8011R )'!$E:$E,$G49,'Raw Event BD ( ZMC8011R )'!$H:$H,"Breakdown Unschedule")</f>
        <v>0</v>
      </c>
      <c r="S49" s="102" t="str">
        <f>IFERROR(VLOOKUP($G49,'Raw Data KPI ( ZMC5042R )'!$B:$U,20,0),"")</f>
        <v>INPR</v>
      </c>
      <c r="T49" s="103">
        <f>IFERROR(VLOOKUP($G49,'Raw Data KPI ( ZMC5042R )'!$B:$V,21,0),"")</f>
        <v>168</v>
      </c>
      <c r="U49" s="72">
        <f>IFERROR(VLOOKUP($G49,'Raw Data KPI ( ZMC5042R )'!$B:$C,2,0),"")</f>
        <v>122.18300000000001</v>
      </c>
      <c r="V49" s="72">
        <f>IFERROR(VLOOKUP($G49,'Raw Data KPI ( ZMC5042R )'!$B:$K,10,0),"")</f>
        <v>4.4329999999999998</v>
      </c>
      <c r="W49" s="1" t="b">
        <f t="shared" si="4"/>
        <v>1</v>
      </c>
    </row>
    <row r="50" spans="1:27" s="1" customFormat="1">
      <c r="A50" s="208" t="str">
        <f>IFERROR(VLOOKUP($D50,$Z:$AB,3,0),"")</f>
        <v>OB HAULER</v>
      </c>
      <c r="B50" s="208" t="str">
        <f>IFERROR(VLOOKUP($D50,$Z:$AB,2,0),"")</f>
        <v>OB HAULER</v>
      </c>
      <c r="C50" s="208"/>
      <c r="D50" s="208" t="str">
        <f t="shared" si="12"/>
        <v>HDCT73</v>
      </c>
      <c r="E50" s="209" t="str">
        <f t="shared" si="13"/>
        <v>HDCT73INPR</v>
      </c>
      <c r="F50" s="115"/>
      <c r="G50" s="107" t="s">
        <v>191</v>
      </c>
      <c r="H50" s="96">
        <f>IFERROR(IF(AND(T50=0,S50="IDWP")," ",IF(S50=0," ",IF(S50="RFSA"," ",VLOOKUP($G50,'Raw Data KPI ( ZMC5042R )'!$B:$P,15,0)))),"")</f>
        <v>99.6</v>
      </c>
      <c r="I50" s="97">
        <f>IFERROR(IF(AND(T50=0,S50="IDWP")," ",IF(S50="RFSA"," ",IF(S50=0," ",IF(AND(U50=0,V50=0)," ",VLOOKUP($G50,'Raw Data KPI ( ZMC5042R )'!$B:$S,18,0))))),"")</f>
        <v>0.67</v>
      </c>
      <c r="J50" s="97">
        <f>IFERROR(IF(AND(T50=0,S50="IDWP")," ",IF(S50="RFSA"," ",IF(S50=0," ",IF(AND(U50=0,V50=0)," ",VLOOKUP($G50,'Raw Data KPI ( ZMC5042R )'!$B:$T,19,0))))),"")</f>
        <v>129.19999999999999</v>
      </c>
      <c r="K50" s="98">
        <f>IFERROR(IF(AND(T50=0,S50="IDWP")," ",IF(S50="RFSA"," ",IF(S50=0," ",VLOOKUP($G50,'Raw Data KPI ( ZMC5042R )'!$B:$L,11,0)))),"")</f>
        <v>0</v>
      </c>
      <c r="L50" s="100">
        <f>IFERROR(IF(AND(T50=0,S50="IDWP")," ",IF(S50="RFSA"," ",IF(S50=0," ",VLOOKUP($G50,'Raw Data KPI ( ZMC5042R )'!$B:$N,13,0)))),"")</f>
        <v>0.66700000000000004</v>
      </c>
      <c r="M50" s="108">
        <f t="shared" si="2"/>
        <v>2.7791666666666669E-2</v>
      </c>
      <c r="N50" s="99">
        <f>IFERROR(IF(AND(T50=0,S50="IDWP")," ",IF(S50="RFSA"," ",IF(S50=0," ",VLOOKUP($G50,'Raw Data KPI ( ZMC5042R )'!$B:$Q,16,0)))),"")</f>
        <v>1</v>
      </c>
      <c r="O50" s="100">
        <f>IFERROR(IF(AND(T50=0,S50="IDWP")," ",IF(S50="RFSA"," ",IF(S50=0," ",VLOOKUP($G50,'Raw Data KPI ( ZMC5042R )'!$B:$E,4,0)))),"")</f>
        <v>0</v>
      </c>
      <c r="P50" s="100">
        <f t="shared" si="3"/>
        <v>19.492999999999999</v>
      </c>
      <c r="Q50" s="101">
        <f>COUNTIFS('Raw Event BD ( ZMC8011R )'!$E:$E,$G50,'Raw Event BD ( ZMC8011R )'!$H:$H,"Breakdown Schedule")</f>
        <v>0</v>
      </c>
      <c r="R50" s="101">
        <f>COUNTIFS('Raw Event BD ( ZMC8011R )'!$E:$E,$G50,'Raw Event BD ( ZMC8011R )'!$H:$H,"Breakdown Unschedule")</f>
        <v>1</v>
      </c>
      <c r="S50" s="102" t="str">
        <f>IFERROR(VLOOKUP($G50,'Raw Data KPI ( ZMC5042R )'!$B:$U,20,0),"")</f>
        <v>INPR</v>
      </c>
      <c r="T50" s="103">
        <f>IFERROR(VLOOKUP($G50,'Raw Data KPI ( ZMC5042R )'!$B:$V,21,0),"")</f>
        <v>168</v>
      </c>
      <c r="U50" s="72">
        <f>IFERROR(VLOOKUP($G50,'Raw Data KPI ( ZMC5042R )'!$B:$C,2,0),"")</f>
        <v>125.337</v>
      </c>
      <c r="V50" s="72">
        <f>IFERROR(VLOOKUP($G50,'Raw Data KPI ( ZMC5042R )'!$B:$K,10,0),"")</f>
        <v>0.66700000000000004</v>
      </c>
      <c r="W50" s="1" t="b">
        <f t="shared" si="4"/>
        <v>1</v>
      </c>
    </row>
    <row r="51" spans="1:27" s="1" customFormat="1">
      <c r="A51" s="208" t="str">
        <f>IFERROR(VLOOKUP($D51,$Z:$AB,3,0),"")</f>
        <v/>
      </c>
      <c r="B51" s="208" t="str">
        <f>IFERROR(VLOOKUP($D51,$Z:$AB,2,0),"")</f>
        <v/>
      </c>
      <c r="C51" s="208"/>
      <c r="D51" s="208" t="str">
        <f t="shared" ref="D51" si="18">IF(AND(T51=0,S51="IDWP")," ",IF(S51="RFSA"," ",LEFT(G51,6)))</f>
        <v xml:space="preserve"> </v>
      </c>
      <c r="E51" s="209" t="str">
        <f t="shared" ref="E51" si="19">D51&amp;S51</f>
        <v xml:space="preserve"> IDWP</v>
      </c>
      <c r="F51" s="241"/>
      <c r="G51" s="107" t="s">
        <v>297</v>
      </c>
      <c r="H51" s="96" t="str">
        <f>IFERROR(IF(AND(T51=0,S51="IDWP")," ",IF(S51=0," ",IF(S51="RFSA"," ",VLOOKUP($G51,'Raw Data KPI ( ZMC5042R )'!$B:$P,15,0)))),"")</f>
        <v xml:space="preserve"> </v>
      </c>
      <c r="I51" s="97" t="str">
        <f>IFERROR(IF(AND(T51=0,S51="IDWP")," ",IF(S51="RFSA"," ",IF(S51=0," ",IF(AND(U51=0,V51=0)," ",VLOOKUP($G51,'Raw Data KPI ( ZMC5042R )'!$B:$S,18,0))))),"")</f>
        <v xml:space="preserve"> </v>
      </c>
      <c r="J51" s="97" t="str">
        <f>IFERROR(IF(AND(T51=0,S51="IDWP")," ",IF(S51="RFSA"," ",IF(S51=0," ",IF(AND(U51=0,V51=0)," ",VLOOKUP($G51,'Raw Data KPI ( ZMC5042R )'!$B:$T,19,0))))),"")</f>
        <v xml:space="preserve"> </v>
      </c>
      <c r="K51" s="98" t="str">
        <f>IFERROR(IF(AND(T51=0,S51="IDWP")," ",IF(S51="RFSA"," ",IF(S51=0," ",VLOOKUP($G51,'Raw Data KPI ( ZMC5042R )'!$B:$L,11,0)))),"")</f>
        <v xml:space="preserve"> </v>
      </c>
      <c r="L51" s="100" t="str">
        <f>IFERROR(IF(AND(T51=0,S51="IDWP")," ",IF(S51="RFSA"," ",IF(S51=0," ",VLOOKUP($G51,'Raw Data KPI ( ZMC5042R )'!$B:$N,13,0)))),"")</f>
        <v xml:space="preserve"> </v>
      </c>
      <c r="M51" s="108" t="str">
        <f t="shared" ref="M51" si="20">IFERROR(+L51/24," ")</f>
        <v xml:space="preserve"> </v>
      </c>
      <c r="N51" s="99" t="str">
        <f>IFERROR(IF(AND(T51=0,S51="IDWP")," ",IF(S51="RFSA"," ",IF(S51=0," ",VLOOKUP($G51,'Raw Data KPI ( ZMC5042R )'!$B:$Q,16,0)))),"")</f>
        <v xml:space="preserve"> </v>
      </c>
      <c r="O51" s="100" t="str">
        <f>IFERROR(IF(AND(T51=0,S51="IDWP")," ",IF(S51="RFSA"," ",IF(S51=0," ",VLOOKUP($G51,'Raw Data KPI ( ZMC5042R )'!$B:$E,4,0)))),"")</f>
        <v xml:space="preserve"> </v>
      </c>
      <c r="P51" s="100" t="str">
        <f t="shared" ref="P51" si="21">IFERROR((24*$W$1*0.12)-L51," ")</f>
        <v xml:space="preserve"> </v>
      </c>
      <c r="Q51" s="101">
        <f>COUNTIFS('Raw Event BD ( ZMC8011R )'!$E:$E,$G51,'Raw Event BD ( ZMC8011R )'!$H:$H,"Breakdown Schedule")</f>
        <v>0</v>
      </c>
      <c r="R51" s="101">
        <f>COUNTIFS('Raw Event BD ( ZMC8011R )'!$E:$E,$G51,'Raw Event BD ( ZMC8011R )'!$H:$H,"Breakdown Unschedule")</f>
        <v>0</v>
      </c>
      <c r="S51" s="102" t="str">
        <f>IFERROR(VLOOKUP($G51,'Raw Data KPI ( ZMC5042R )'!$B:$U,20,0),"")</f>
        <v>IDWP</v>
      </c>
      <c r="T51" s="103">
        <f>IFERROR(VLOOKUP($G51,'Raw Data KPI ( ZMC5042R )'!$B:$V,21,0),"")</f>
        <v>0</v>
      </c>
      <c r="U51" s="72">
        <f>IFERROR(VLOOKUP($G51,'Raw Data KPI ( ZMC5042R )'!$B:$C,2,0),"")</f>
        <v>0</v>
      </c>
      <c r="V51" s="72">
        <f>IFERROR(VLOOKUP($G51,'Raw Data KPI ( ZMC5042R )'!$B:$K,10,0),"")</f>
        <v>0</v>
      </c>
      <c r="W51" s="1" t="b">
        <f t="shared" ref="W51" si="22">N51=SUM(Q51:R51)</f>
        <v>0</v>
      </c>
    </row>
    <row r="52" spans="1:27" s="165" customFormat="1">
      <c r="A52" s="208" t="str">
        <f>IFERROR(VLOOKUP($D52,$Z:$AB,3,0),"")</f>
        <v>OTHERS</v>
      </c>
      <c r="B52" s="208" t="str">
        <f>IFERROR(VLOOKUP($D52,$Z:$AB,2,0),"")</f>
        <v>OTHERS</v>
      </c>
      <c r="C52" s="208"/>
      <c r="D52" s="208" t="str">
        <f t="shared" si="0"/>
        <v>HWKM46</v>
      </c>
      <c r="E52" s="209" t="str">
        <f t="shared" si="1"/>
        <v>HWKM46INPR</v>
      </c>
      <c r="F52" s="166"/>
      <c r="G52" s="107" t="s">
        <v>192</v>
      </c>
      <c r="H52" s="96">
        <f>IFERROR(IF(AND(T52=0,S52="IDWP")," ",IF(S52=0," ",IF(S52="RFSA"," ",VLOOKUP($G52,'Raw Data KPI ( ZMC5042R )'!$B:$P,15,0)))),"")</f>
        <v>85.33</v>
      </c>
      <c r="I52" s="97">
        <f>IFERROR(IF(AND(T52=0,S52="IDWP")," ",IF(S52="RFSA"," ",IF(S52=0," ",IF(AND(U52=0,V52=0)," ",VLOOKUP($G52,'Raw Data KPI ( ZMC5042R )'!$B:$S,18,0))))),"")</f>
        <v>8.2200000000000006</v>
      </c>
      <c r="J52" s="97">
        <f>IFERROR(IF(AND(T52=0,S52="IDWP")," ",IF(S52="RFSA"," ",IF(S52=0," ",IF(AND(U52=0,V52=0)," ",VLOOKUP($G52,'Raw Data KPI ( ZMC5042R )'!$B:$T,19,0))))),"")</f>
        <v>6.5</v>
      </c>
      <c r="K52" s="98">
        <f>IFERROR(IF(AND(T52=0,S52="IDWP")," ",IF(S52="RFSA"," ",IF(S52=0," ",VLOOKUP($G52,'Raw Data KPI ( ZMC5042R )'!$B:$L,11,0)))),"")</f>
        <v>0</v>
      </c>
      <c r="L52" s="100">
        <f>IFERROR(IF(AND(T52=0,S52="IDWP")," ",IF(S52="RFSA"," ",IF(S52=0," ",VLOOKUP($G52,'Raw Data KPI ( ZMC5042R )'!$B:$N,13,0)))),"")</f>
        <v>24.651</v>
      </c>
      <c r="M52" s="108">
        <f t="shared" si="2"/>
        <v>1.0271250000000001</v>
      </c>
      <c r="N52" s="99">
        <f>IFERROR(IF(AND(T52=0,S52="IDWP")," ",IF(S52="RFSA"," ",IF(S52=0," ",VLOOKUP($G52,'Raw Data KPI ( ZMC5042R )'!$B:$Q,16,0)))),"")</f>
        <v>3</v>
      </c>
      <c r="O52" s="100">
        <f>IFERROR(IF(AND(T52=0,S52="IDWP")," ",IF(S52="RFSA"," ",IF(S52=0," ",VLOOKUP($G52,'Raw Data KPI ( ZMC5042R )'!$B:$E,4,0)))),"")</f>
        <v>0</v>
      </c>
      <c r="P52" s="100">
        <f t="shared" si="3"/>
        <v>-4.4909999999999997</v>
      </c>
      <c r="Q52" s="101">
        <f>COUNTIFS('Raw Event BD ( ZMC8011R )'!$E:$E,$G52,'Raw Event BD ( ZMC8011R )'!$H:$H,"Breakdown Schedule")</f>
        <v>0</v>
      </c>
      <c r="R52" s="101">
        <f>COUNTIFS('Raw Event BD ( ZMC8011R )'!$E:$E,$G52,'Raw Event BD ( ZMC8011R )'!$H:$H,"Breakdown Unschedule")</f>
        <v>3</v>
      </c>
      <c r="S52" s="102" t="str">
        <f>IFERROR(VLOOKUP($G52,'Raw Data KPI ( ZMC5042R )'!$B:$U,20,0),"")</f>
        <v>INPR</v>
      </c>
      <c r="T52" s="103">
        <f>IFERROR(VLOOKUP($G52,'Raw Data KPI ( ZMC5042R )'!$B:$V,21,0),"")</f>
        <v>168</v>
      </c>
      <c r="U52" s="72">
        <f>IFERROR(VLOOKUP($G52,'Raw Data KPI ( ZMC5042R )'!$B:$C,2,0),"")</f>
        <v>27.033999999999999</v>
      </c>
      <c r="V52" s="72">
        <f>IFERROR(VLOOKUP($G52,'Raw Data KPI ( ZMC5042R )'!$B:$K,10,0),"")</f>
        <v>24.651</v>
      </c>
      <c r="W52" s="1" t="b">
        <f t="shared" si="4"/>
        <v>1</v>
      </c>
    </row>
    <row r="53" spans="1:27" s="1" customFormat="1">
      <c r="A53" s="1" t="str">
        <f>IFERROR(VLOOKUP($D53,$Z:$AB,3,0),"")</f>
        <v>OTHERS</v>
      </c>
      <c r="B53" s="1" t="str">
        <f>IFERROR(VLOOKUP($D53,$Z:$AB,2,0),"")</f>
        <v>OTHERS</v>
      </c>
      <c r="D53" s="1" t="str">
        <f t="shared" ref="D53" si="23">IF(AND(T53=0,S53="IDWP")," ",IF(S53="RFSA"," ",LEFT(G53,6)))</f>
        <v>VRBG22</v>
      </c>
      <c r="E53" s="120" t="str">
        <f t="shared" ref="E53" si="24">D53&amp;S53</f>
        <v>VRBG22INPR</v>
      </c>
      <c r="F53" s="120"/>
      <c r="G53" s="107" t="s">
        <v>193</v>
      </c>
      <c r="H53" s="96">
        <f>IFERROR(IF(AND(T53=0,S53="IDWP")," ",IF(S53=0," ",IF(S53="RFSA"," ",VLOOKUP($G53,'Raw Data KPI ( ZMC5042R )'!$B:$P,15,0)))),"")</f>
        <v>100</v>
      </c>
      <c r="I53" s="97">
        <f>IFERROR(IF(AND(T53=0,S53="IDWP")," ",IF(S53="RFSA"," ",IF(S53=0," ",IF(AND(U53=0,V53=0)," ",VLOOKUP($G53,'Raw Data KPI ( ZMC5042R )'!$B:$S,18,0))))),"")</f>
        <v>0</v>
      </c>
      <c r="J53" s="97">
        <f>IFERROR(IF(AND(T53=0,S53="IDWP")," ",IF(S53="RFSA"," ",IF(S53=0," ",IF(AND(U53=0,V53=0)," ",VLOOKUP($G53,'Raw Data KPI ( ZMC5042R )'!$B:$T,19,0))))),"")</f>
        <v>16.3</v>
      </c>
      <c r="K53" s="98">
        <f>IFERROR(IF(AND(T53=0,S53="IDWP")," ",IF(S53="RFSA"," ",IF(S53=0," ",VLOOKUP($G53,'Raw Data KPI ( ZMC5042R )'!$B:$L,11,0)))),"")</f>
        <v>0</v>
      </c>
      <c r="L53" s="100">
        <f>IFERROR(IF(AND(T53=0,S53="IDWP")," ",IF(S53="RFSA"," ",IF(S53=0," ",VLOOKUP($G53,'Raw Data KPI ( ZMC5042R )'!$B:$N,13,0)))),"")</f>
        <v>0</v>
      </c>
      <c r="M53" s="108">
        <f t="shared" si="2"/>
        <v>0</v>
      </c>
      <c r="N53" s="99">
        <f>IFERROR(IF(AND(T53=0,S53="IDWP")," ",IF(S53="RFSA"," ",IF(S53=0," ",VLOOKUP($G53,'Raw Data KPI ( ZMC5042R )'!$B:$Q,16,0)))),"")</f>
        <v>0</v>
      </c>
      <c r="O53" s="100">
        <f>IFERROR(IF(AND(T53=0,S53="IDWP")," ",IF(S53="RFSA"," ",IF(S53=0," ",VLOOKUP($G53,'Raw Data KPI ( ZMC5042R )'!$B:$E,4,0)))),"")</f>
        <v>0</v>
      </c>
      <c r="P53" s="100">
        <f t="shared" si="3"/>
        <v>20.16</v>
      </c>
      <c r="Q53" s="101">
        <f>COUNTIFS('Raw Event BD ( ZMC8011R )'!$E:$E,$G53,'Raw Event BD ( ZMC8011R )'!$H:$H,"Breakdown Schedule")</f>
        <v>0</v>
      </c>
      <c r="R53" s="101">
        <f>COUNTIFS('Raw Event BD ( ZMC8011R )'!$E:$E,$G53,'Raw Event BD ( ZMC8011R )'!$H:$H,"Breakdown Unschedule")</f>
        <v>0</v>
      </c>
      <c r="S53" s="102" t="str">
        <f>IFERROR(VLOOKUP($G53,'Raw Data KPI ( ZMC5042R )'!$B:$U,20,0),"")</f>
        <v>INPR</v>
      </c>
      <c r="T53" s="103">
        <f>IFERROR(VLOOKUP($G53,'Raw Data KPI ( ZMC5042R )'!$B:$V,21,0),"")</f>
        <v>168</v>
      </c>
      <c r="U53" s="72">
        <f>IFERROR(VLOOKUP($G53,'Raw Data KPI ( ZMC5042R )'!$B:$C,2,0),"")</f>
        <v>16.082999999999998</v>
      </c>
      <c r="V53" s="72">
        <f>IFERROR(VLOOKUP($G53,'Raw Data KPI ( ZMC5042R )'!$B:$K,10,0),"")</f>
        <v>0</v>
      </c>
      <c r="W53" s="1" t="b">
        <f t="shared" si="4"/>
        <v>1</v>
      </c>
    </row>
    <row r="54" spans="1:27" s="165" customFormat="1">
      <c r="A54" s="208" t="str">
        <f>IFERROR(VLOOKUP($D54,$Z:$AB,3,0),"")</f>
        <v/>
      </c>
      <c r="B54" s="208" t="str">
        <f>IFERROR(VLOOKUP($D54,$Z:$AB,2,0),"")</f>
        <v/>
      </c>
      <c r="C54" s="208"/>
      <c r="D54" s="208" t="str">
        <f t="shared" ref="D54" si="25">IF(AND(T54=0,S54="IDWP")," ",IF(S54="RFSA"," ",LEFT(G54,6)))</f>
        <v xml:space="preserve"> </v>
      </c>
      <c r="E54" s="209" t="str">
        <f t="shared" ref="E54" si="26">D54&amp;S54</f>
        <v xml:space="preserve"> IDWP</v>
      </c>
      <c r="F54" s="166"/>
      <c r="G54" s="107" t="s">
        <v>194</v>
      </c>
      <c r="H54" s="96" t="str">
        <f>IFERROR(IF(AND(T54=0,S54="IDWP")," ",IF(S54=0," ",IF(S54="RFSA"," ",VLOOKUP($G54,'Raw Data KPI ( ZMC5042R )'!$B:$P,15,0)))),"")</f>
        <v xml:space="preserve"> </v>
      </c>
      <c r="I54" s="97" t="str">
        <f>IFERROR(IF(AND(T54=0,S54="IDWP")," ",IF(S54="RFSA"," ",IF(S54=0," ",IF(AND(U54=0,V54=0)," ",VLOOKUP($G54,'Raw Data KPI ( ZMC5042R )'!$B:$S,18,0))))),"")</f>
        <v xml:space="preserve"> </v>
      </c>
      <c r="J54" s="97" t="str">
        <f>IFERROR(IF(AND(T54=0,S54="IDWP")," ",IF(S54="RFSA"," ",IF(S54=0," ",IF(AND(U54=0,V54=0)," ",VLOOKUP($G54,'Raw Data KPI ( ZMC5042R )'!$B:$T,19,0))))),"")</f>
        <v xml:space="preserve"> </v>
      </c>
      <c r="K54" s="98" t="str">
        <f>IFERROR(IF(AND(T54=0,S54="IDWP")," ",IF(S54="RFSA"," ",IF(S54=0," ",VLOOKUP($G54,'Raw Data KPI ( ZMC5042R )'!$B:$L,11,0)))),"")</f>
        <v xml:space="preserve"> </v>
      </c>
      <c r="L54" s="100" t="str">
        <f>IFERROR(IF(AND(T54=0,S54="IDWP")," ",IF(S54="RFSA"," ",IF(S54=0," ",VLOOKUP($G54,'Raw Data KPI ( ZMC5042R )'!$B:$N,13,0)))),"")</f>
        <v xml:space="preserve"> </v>
      </c>
      <c r="M54" s="108" t="str">
        <f t="shared" si="2"/>
        <v xml:space="preserve"> </v>
      </c>
      <c r="N54" s="99" t="str">
        <f>IFERROR(IF(AND(T54=0,S54="IDWP")," ",IF(S54="RFSA"," ",IF(S54=0," ",VLOOKUP($G54,'Raw Data KPI ( ZMC5042R )'!$B:$Q,16,0)))),"")</f>
        <v xml:space="preserve"> </v>
      </c>
      <c r="O54" s="100" t="str">
        <f>IFERROR(IF(AND(T54=0,S54="IDWP")," ",IF(S54="RFSA"," ",IF(S54=0," ",VLOOKUP($G54,'Raw Data KPI ( ZMC5042R )'!$B:$E,4,0)))),"")</f>
        <v xml:space="preserve"> </v>
      </c>
      <c r="P54" s="100" t="str">
        <f t="shared" si="3"/>
        <v xml:space="preserve"> </v>
      </c>
      <c r="Q54" s="101">
        <f>COUNTIFS('Raw Event BD ( ZMC8011R )'!$E:$E,$G54,'Raw Event BD ( ZMC8011R )'!$H:$H,"Breakdown Schedule")</f>
        <v>0</v>
      </c>
      <c r="R54" s="101">
        <f>COUNTIFS('Raw Event BD ( ZMC8011R )'!$E:$E,$G54,'Raw Event BD ( ZMC8011R )'!$H:$H,"Breakdown Unschedule")</f>
        <v>0</v>
      </c>
      <c r="S54" s="102" t="str">
        <f>IFERROR(VLOOKUP($G54,'Raw Data KPI ( ZMC5042R )'!$B:$U,20,0),"")</f>
        <v>IDWP</v>
      </c>
      <c r="T54" s="103">
        <f>IFERROR(VLOOKUP($G54,'Raw Data KPI ( ZMC5042R )'!$B:$V,21,0),"")</f>
        <v>0</v>
      </c>
      <c r="U54" s="72">
        <f>IFERROR(VLOOKUP($G54,'Raw Data KPI ( ZMC5042R )'!$B:$C,2,0),"")</f>
        <v>0</v>
      </c>
      <c r="V54" s="72">
        <f>IFERROR(VLOOKUP($G54,'Raw Data KPI ( ZMC5042R )'!$B:$K,10,0),"")</f>
        <v>0</v>
      </c>
      <c r="W54" s="1" t="b">
        <f t="shared" si="4"/>
        <v>0</v>
      </c>
    </row>
    <row r="55" spans="1:27" s="1" customFormat="1">
      <c r="D55" s="1" t="str">
        <f>IF(S55="IDWP"," ",LEFT(G55,6))</f>
        <v>ALL EQ</v>
      </c>
      <c r="E55" s="2" t="str">
        <f t="shared" si="1"/>
        <v>ALL EQ</v>
      </c>
      <c r="F55" s="2"/>
      <c r="G55" s="109" t="s">
        <v>13</v>
      </c>
      <c r="H55" s="96">
        <f>(SUM($T$2:$T$54)-L55)/SUM($T$2:$T$54)*100</f>
        <v>95.61066137566138</v>
      </c>
      <c r="I55" s="97">
        <f>AVERAGE(I2:I54)</f>
        <v>5.8243181818181817</v>
      </c>
      <c r="J55" s="97">
        <f>AVERAGE(J2:J54)</f>
        <v>97.340909090909093</v>
      </c>
      <c r="K55" s="98">
        <f>(O55/L55)*100</f>
        <v>47.970370727532448</v>
      </c>
      <c r="L55" s="110">
        <f>SUM(L2:L54)</f>
        <v>331.834</v>
      </c>
      <c r="M55" s="111"/>
      <c r="N55" s="100">
        <f>SUM(N2:N54)</f>
        <v>40</v>
      </c>
      <c r="O55" s="100">
        <f>SUM(O2:O54)</f>
        <v>159.18200000000002</v>
      </c>
      <c r="P55" s="100"/>
      <c r="Q55" s="100">
        <f>SUM(Q2:Q54)</f>
        <v>22</v>
      </c>
      <c r="R55" s="100">
        <f>SUM(R2:R54)</f>
        <v>21</v>
      </c>
      <c r="S55" s="102"/>
      <c r="U55" s="4"/>
    </row>
    <row r="56" spans="1:27" s="1" customFormat="1">
      <c r="E56" s="2"/>
      <c r="F56" s="2"/>
      <c r="G56" s="6"/>
      <c r="H56" s="7"/>
      <c r="I56" s="8"/>
      <c r="J56" s="9"/>
      <c r="K56" s="2"/>
      <c r="L56" s="8"/>
      <c r="M56" s="10"/>
      <c r="N56" s="11"/>
      <c r="O56" s="11"/>
      <c r="P56" s="19"/>
      <c r="Q56" s="19"/>
      <c r="R56" s="19"/>
      <c r="S56" s="20"/>
      <c r="U56" s="4"/>
    </row>
    <row r="57" spans="1:27" s="1" customFormat="1" ht="18.75">
      <c r="E57" s="271"/>
      <c r="F57" s="271"/>
      <c r="G57" s="283" t="s">
        <v>581</v>
      </c>
      <c r="H57" s="272"/>
      <c r="I57" s="8"/>
      <c r="J57" s="9"/>
      <c r="K57" s="271"/>
      <c r="L57" s="8"/>
      <c r="M57" s="10"/>
      <c r="N57" s="270"/>
      <c r="O57" s="270"/>
      <c r="P57" s="270"/>
      <c r="Q57" s="270"/>
      <c r="R57" s="270"/>
      <c r="S57" s="270"/>
      <c r="U57" s="4"/>
    </row>
    <row r="58" spans="1:27" s="1" customFormat="1" ht="15.75" thickBot="1">
      <c r="E58" s="2"/>
      <c r="F58" s="2"/>
      <c r="G58" s="2"/>
      <c r="H58" s="2"/>
      <c r="I58" s="2"/>
      <c r="J58" s="2"/>
      <c r="K58" s="2"/>
      <c r="L58" s="2"/>
      <c r="M58" s="12"/>
      <c r="N58" s="12"/>
      <c r="O58" s="13"/>
      <c r="P58" s="13"/>
      <c r="Q58" s="13"/>
      <c r="R58" s="13"/>
      <c r="S58" s="20"/>
      <c r="U58" s="4"/>
    </row>
    <row r="59" spans="1:27" s="23" customFormat="1" ht="34.5" customHeight="1" thickBot="1">
      <c r="E59" s="24"/>
      <c r="F59" s="24"/>
      <c r="G59" s="52" t="s">
        <v>32</v>
      </c>
      <c r="H59" s="244" t="s">
        <v>33</v>
      </c>
      <c r="I59" s="58" t="s">
        <v>28</v>
      </c>
      <c r="J59" s="245" t="s">
        <v>29</v>
      </c>
      <c r="K59" s="58" t="s">
        <v>30</v>
      </c>
      <c r="L59" s="58" t="s">
        <v>31</v>
      </c>
      <c r="M59" s="56" t="s">
        <v>14</v>
      </c>
      <c r="N59" s="57" t="s">
        <v>15</v>
      </c>
      <c r="O59" s="58" t="s">
        <v>12</v>
      </c>
      <c r="P59" s="58" t="s">
        <v>24</v>
      </c>
      <c r="Q59" s="58" t="s">
        <v>25</v>
      </c>
      <c r="R59" s="246" t="s">
        <v>26</v>
      </c>
      <c r="S59" s="89">
        <v>7</v>
      </c>
      <c r="T59" s="21"/>
      <c r="U59" s="21"/>
      <c r="X59" s="25"/>
      <c r="Z59" s="1"/>
      <c r="AA59" s="1"/>
    </row>
    <row r="60" spans="1:27" s="1" customFormat="1" ht="15.75">
      <c r="D60" s="14" t="str">
        <f>G60</f>
        <v>OB LOADER</v>
      </c>
      <c r="E60" s="2"/>
      <c r="F60" s="2"/>
      <c r="G60" s="257" t="s">
        <v>40</v>
      </c>
      <c r="H60" s="42">
        <f>SUM(H61:H61)</f>
        <v>4</v>
      </c>
      <c r="I60" s="43">
        <f>IFERROR((SUMIF($B$2:$B$54,$D60,$T$2:$T$54)-$M60)/SUMIF($B$2:$B$54,$D60,$T$2:$T$54)*100,"")</f>
        <v>98.856696428571439</v>
      </c>
      <c r="J60" s="44">
        <f>IFERROR(AVERAGEIF($B$2:$B$54,$G60,$I$2:$I$54),"")</f>
        <v>1.92</v>
      </c>
      <c r="K60" s="44">
        <f>IFERROR(AVERAGEIF($B$2:$B$54,$G60,$J$2:$J$54),"")</f>
        <v>130.32499999999999</v>
      </c>
      <c r="L60" s="45">
        <f>IFERROR(($O60/$M60)*100,"")</f>
        <v>100</v>
      </c>
      <c r="M60" s="42">
        <f>SUM(M61:M61)</f>
        <v>7.6829999999999998</v>
      </c>
      <c r="N60" s="42">
        <f>SUM(N61:N61)</f>
        <v>1</v>
      </c>
      <c r="O60" s="42">
        <f>SUM(O61:O61)</f>
        <v>7.6829999999999998</v>
      </c>
      <c r="P60" s="46">
        <f t="shared" ref="P60:P76" si="27">IFERROR((24*$S$59*0.12*$H60)-$M60," ")</f>
        <v>72.956999999999994</v>
      </c>
      <c r="Q60" s="42">
        <f>SUM(Q61:Q61)</f>
        <v>1</v>
      </c>
      <c r="R60" s="47">
        <f>SUM(R61:R61)</f>
        <v>0</v>
      </c>
      <c r="S60" s="121"/>
      <c r="T60" s="11"/>
      <c r="U60" s="11"/>
      <c r="X60" s="4"/>
    </row>
    <row r="61" spans="1:27" s="1" customFormat="1">
      <c r="C61" s="1" t="s">
        <v>2</v>
      </c>
      <c r="D61" s="14" t="str">
        <f>VLOOKUP($G61,$Y:$Z,2,0)</f>
        <v>EXCT61</v>
      </c>
      <c r="E61" s="14"/>
      <c r="F61" s="14"/>
      <c r="G61" s="50" t="s">
        <v>195</v>
      </c>
      <c r="H61" s="252">
        <f>COUNTIF($E$2:$E$54,D61&amp;C61)</f>
        <v>4</v>
      </c>
      <c r="I61" s="253">
        <f>IFERROR((SUMIF($D$2:$D$54,$D61,$T$2:$T$54)-$M61)/SUMIF($D$2:$D$54,$D61,$T$2:$T$54)*100,"")</f>
        <v>98.856696428571439</v>
      </c>
      <c r="J61" s="254">
        <f>IFERROR(AVERAGEIF($D$2:$D$54,$D61,$I$2:$I$54),"")</f>
        <v>1.92</v>
      </c>
      <c r="K61" s="254">
        <f>IFERROR(AVERAGEIF($D$2:$D$54,$D61,$J$2:$J$54),"")</f>
        <v>130.32499999999999</v>
      </c>
      <c r="L61" s="255">
        <f t="shared" ref="L61:L76" si="28">IFERROR(($O61/$M61)*100,"")</f>
        <v>100</v>
      </c>
      <c r="M61" s="252">
        <f>IFERROR(SUMIF($D$2:$D$54,$D61,$L$2:$L$54),"")</f>
        <v>7.6829999999999998</v>
      </c>
      <c r="N61" s="252">
        <f>IFERROR(SUMIF($D$2:$D$54,$D61,$N$2:$N$54),"")</f>
        <v>1</v>
      </c>
      <c r="O61" s="252">
        <f>IFERROR(SUMIF($D$2:$D$54,$D61,$O$2:$O$54),"")</f>
        <v>7.6829999999999998</v>
      </c>
      <c r="P61" s="256">
        <f t="shared" si="27"/>
        <v>72.956999999999994</v>
      </c>
      <c r="Q61" s="252">
        <f>(SUMIF($D$2:$D$54,$D61,$Q$2:$Q$54))</f>
        <v>1</v>
      </c>
      <c r="R61" s="35">
        <f>(SUMIF($D$2:$D$54,$D61,$R$2:$R$54))</f>
        <v>0</v>
      </c>
      <c r="S61" s="26"/>
      <c r="T61" s="11"/>
      <c r="U61" s="279"/>
      <c r="V61" s="279"/>
      <c r="W61" s="279"/>
      <c r="X61" s="279"/>
    </row>
    <row r="62" spans="1:27" s="1" customFormat="1" ht="15.75">
      <c r="D62" s="14" t="str">
        <f>G62</f>
        <v>OB HAULER</v>
      </c>
      <c r="E62" s="14"/>
      <c r="F62" s="14"/>
      <c r="G62" s="48" t="s">
        <v>41</v>
      </c>
      <c r="H62" s="247">
        <f>SUM(H63:H63)</f>
        <v>21</v>
      </c>
      <c r="I62" s="248">
        <f>IFERROR((SUMIF($B$2:$B$54,$D62,$T$2:$T$54)-$M62)/SUMIF($B$2:$B$54,$D62,$T$2:$T$54)*100,"")</f>
        <v>92.553401360544214</v>
      </c>
      <c r="J62" s="249">
        <f>IFERROR(AVERAGEIF($B$2:$B$54,$G62,$I$2:$I$54),"")</f>
        <v>10.131428571428572</v>
      </c>
      <c r="K62" s="249">
        <f>IFERROR(AVERAGEIF($B$2:$B$54,$G62,$J$2:$J$54),"")</f>
        <v>99.399999999999977</v>
      </c>
      <c r="L62" s="250">
        <f t="shared" si="28"/>
        <v>45.428904215959456</v>
      </c>
      <c r="M62" s="247">
        <f>SUM(M63:M63)</f>
        <v>262.71599999999995</v>
      </c>
      <c r="N62" s="247">
        <f>SUM(N63:N63)</f>
        <v>27</v>
      </c>
      <c r="O62" s="247">
        <f>SUM(O63:O63)</f>
        <v>119.34900000000002</v>
      </c>
      <c r="P62" s="251">
        <f t="shared" si="27"/>
        <v>160.64400000000006</v>
      </c>
      <c r="Q62" s="247">
        <f>SUM(Q63:Q63)</f>
        <v>14</v>
      </c>
      <c r="R62" s="49">
        <f>SUM(R63:R63)</f>
        <v>16</v>
      </c>
      <c r="S62" s="26"/>
      <c r="T62" s="11"/>
      <c r="U62" s="11"/>
      <c r="X62" s="4"/>
    </row>
    <row r="63" spans="1:27" s="1" customFormat="1" ht="15.75" customHeight="1">
      <c r="C63" s="1" t="s">
        <v>2</v>
      </c>
      <c r="D63" s="14" t="str">
        <f>VLOOKUP($G63,$Y:$Z,2,0)</f>
        <v>HDCT73</v>
      </c>
      <c r="E63" s="14"/>
      <c r="F63" s="14"/>
      <c r="G63" s="50">
        <v>773</v>
      </c>
      <c r="H63" s="252">
        <f>COUNTIF($E$2:$E$54,D63&amp;C63)</f>
        <v>21</v>
      </c>
      <c r="I63" s="253">
        <f>IFERROR((SUMIF($D$2:$D$54,$D63,$T$2:$T$54)-$M63)/SUMIF($D$2:$D$54,$D63,$T$2:$T$54)*100,"")</f>
        <v>92.553401360544214</v>
      </c>
      <c r="J63" s="254">
        <f>IFERROR(AVERAGEIF($D$2:$D$54,$D63,$I$2:$I$54),"")</f>
        <v>10.131428571428572</v>
      </c>
      <c r="K63" s="254">
        <f>IFERROR(AVERAGEIF($D$2:$D$54,$D63,$J$2:$J$54),"")</f>
        <v>99.399999999999977</v>
      </c>
      <c r="L63" s="255">
        <f t="shared" si="28"/>
        <v>45.428904215959456</v>
      </c>
      <c r="M63" s="252">
        <f>IFERROR(SUMIF($D$2:$D$54,$D63,$L$2:$L$54),"")</f>
        <v>262.71599999999995</v>
      </c>
      <c r="N63" s="252">
        <f>IFERROR(SUMIF($D$2:$D$54,$D63,$N$2:$N$54),"")</f>
        <v>27</v>
      </c>
      <c r="O63" s="252">
        <f>IFERROR(SUMIF($D$2:$D$54,$D63,$O$2:$O$54),"")</f>
        <v>119.34900000000002</v>
      </c>
      <c r="P63" s="256">
        <f t="shared" si="27"/>
        <v>160.64400000000006</v>
      </c>
      <c r="Q63" s="252">
        <f>(SUMIF($D$2:$D$54,$D63,$Q$2:$Q$54))</f>
        <v>14</v>
      </c>
      <c r="R63" s="35">
        <f>(SUMIF($D$2:$D$54,$D63,$R$2:$R$54))</f>
        <v>16</v>
      </c>
      <c r="S63" s="26"/>
      <c r="T63" s="11"/>
      <c r="U63" s="11"/>
      <c r="X63" s="4"/>
    </row>
    <row r="64" spans="1:27" s="1" customFormat="1" ht="15.75" customHeight="1">
      <c r="D64" s="14" t="str">
        <f>G64</f>
        <v>COAL LOADER</v>
      </c>
      <c r="E64" s="14"/>
      <c r="F64" s="14"/>
      <c r="G64" s="48" t="s">
        <v>23</v>
      </c>
      <c r="H64" s="247">
        <f>SUM(H65:H65)</f>
        <v>3</v>
      </c>
      <c r="I64" s="248">
        <f>IFERROR((SUMIF($B$2:$B$54,$D64,$T$2:$T$54)-$M64)/SUMIF($B$2:$B$54,$D64,$T$2:$T$54)*100,"")</f>
        <v>99.282341269841268</v>
      </c>
      <c r="J64" s="249">
        <f>IFERROR(AVERAGEIF($B$2:$B$54,$G64,$I$2:$I$54),"")</f>
        <v>1.2066666666666668</v>
      </c>
      <c r="K64" s="249">
        <f>IFERROR(AVERAGEIF($B$2:$B$54,$G64,$J$2:$J$54),"")</f>
        <v>85.333333333333329</v>
      </c>
      <c r="L64" s="250">
        <v>100</v>
      </c>
      <c r="M64" s="247">
        <f>SUM(M65:M65)</f>
        <v>3.617</v>
      </c>
      <c r="N64" s="247">
        <f>SUM(N65:N65)</f>
        <v>1</v>
      </c>
      <c r="O64" s="247">
        <f>SUM(O65:O65)</f>
        <v>3.617</v>
      </c>
      <c r="P64" s="251">
        <f t="shared" si="27"/>
        <v>56.863000000000007</v>
      </c>
      <c r="Q64" s="247">
        <f>SUM(Q65:Q65)</f>
        <v>1</v>
      </c>
      <c r="R64" s="49">
        <f>SUM(R65:R65)</f>
        <v>0</v>
      </c>
      <c r="S64" s="26"/>
      <c r="T64" s="11"/>
      <c r="U64" s="11"/>
      <c r="X64" s="4"/>
    </row>
    <row r="65" spans="1:27" s="1" customFormat="1" ht="15.75" customHeight="1">
      <c r="C65" s="1" t="s">
        <v>2</v>
      </c>
      <c r="D65" s="14" t="str">
        <f>VLOOKUP($G65,$Y:$Z,2,0)</f>
        <v>EXKM40</v>
      </c>
      <c r="E65" s="14"/>
      <c r="F65" s="14"/>
      <c r="G65" s="50" t="s">
        <v>51</v>
      </c>
      <c r="H65" s="252">
        <f>COUNTIF($E$2:$E$54,D65&amp;C65)</f>
        <v>3</v>
      </c>
      <c r="I65" s="253">
        <f>IFERROR((SUMIF($D$2:$D$54,$D65,$T$2:$T$54)-$M65)/SUMIF($D$2:$D$54,$D65,$T$2:$T$54)*100,"")</f>
        <v>99.282341269841268</v>
      </c>
      <c r="J65" s="254">
        <f>IFERROR(AVERAGEIF($D$2:$D$54,$D65,$I$2:$I$54),"")</f>
        <v>1.2066666666666668</v>
      </c>
      <c r="K65" s="254">
        <f>IFERROR(AVERAGEIF($D$2:$D$54,$D65,$J$2:$J$54),"")</f>
        <v>85.333333333333329</v>
      </c>
      <c r="L65" s="255">
        <f t="shared" si="28"/>
        <v>100</v>
      </c>
      <c r="M65" s="252">
        <f>IFERROR(SUMIF($D$2:$D$54,$D65,$L$2:$L$54),"")</f>
        <v>3.617</v>
      </c>
      <c r="N65" s="252">
        <f>IFERROR(SUMIF($D$2:$D$54,$D65,$N$2:$N$54),"")</f>
        <v>1</v>
      </c>
      <c r="O65" s="252">
        <f>IFERROR(SUMIF($D$2:$D$54,$D65,$O$2:$O$54),"")</f>
        <v>3.617</v>
      </c>
      <c r="P65" s="256">
        <f t="shared" si="27"/>
        <v>56.863000000000007</v>
      </c>
      <c r="Q65" s="252">
        <f>(SUMIF($D$2:$D$54,$D65,$Q$2:$Q$54))</f>
        <v>1</v>
      </c>
      <c r="R65" s="35">
        <f>(SUMIF($D$2:$D$54,$D65,$R$2:$R$54))</f>
        <v>0</v>
      </c>
      <c r="S65" s="26"/>
      <c r="T65" s="117"/>
      <c r="U65" s="117"/>
      <c r="X65" s="4"/>
    </row>
    <row r="66" spans="1:27" s="1" customFormat="1" ht="15.75">
      <c r="D66" s="14" t="str">
        <f>G66</f>
        <v>LOADER SUPPORT</v>
      </c>
      <c r="E66" s="14"/>
      <c r="F66" s="14"/>
      <c r="G66" s="48" t="s">
        <v>142</v>
      </c>
      <c r="H66" s="252">
        <f>SUM(H67)</f>
        <v>5</v>
      </c>
      <c r="I66" s="253">
        <f>IFERROR((SUMIF($B$2:$B$54,$D66,$T$2:$T$54)-$M66)/SUMIF($B$2:$B$54,$D66,$T$2:$T$54)*100,"")</f>
        <v>99.668690476190463</v>
      </c>
      <c r="J66" s="254">
        <f>IFERROR(AVERAGEIF($B$2:$B$54,$G66,$I$2:$I$54),"")</f>
        <v>0.69499999999999995</v>
      </c>
      <c r="K66" s="254">
        <f>IFERROR(AVERAGEIF($B$2:$B$54,$G66,$J$2:$J$54),"")</f>
        <v>65.75</v>
      </c>
      <c r="L66" s="255">
        <f t="shared" si="28"/>
        <v>100</v>
      </c>
      <c r="M66" s="261">
        <f>SUM(M67)</f>
        <v>2.7829999999999999</v>
      </c>
      <c r="N66" s="261">
        <f>SUM(N67)</f>
        <v>1</v>
      </c>
      <c r="O66" s="261">
        <f>SUM(O67)</f>
        <v>2.7829999999999999</v>
      </c>
      <c r="P66" s="262">
        <f t="shared" si="27"/>
        <v>98.016999999999996</v>
      </c>
      <c r="Q66" s="261">
        <f>SUM(Q67)</f>
        <v>1</v>
      </c>
      <c r="R66" s="263">
        <f>SUM(R67)</f>
        <v>0</v>
      </c>
      <c r="S66" s="26"/>
      <c r="T66" s="85"/>
      <c r="U66" s="85"/>
      <c r="V66" s="15"/>
      <c r="X66" s="4"/>
    </row>
    <row r="67" spans="1:27" s="1" customFormat="1" ht="15.75">
      <c r="C67" s="1" t="s">
        <v>2</v>
      </c>
      <c r="D67" s="14" t="s">
        <v>20</v>
      </c>
      <c r="E67" s="14"/>
      <c r="F67" s="14"/>
      <c r="G67" s="50" t="s">
        <v>50</v>
      </c>
      <c r="H67" s="247">
        <f>COUNTIF($E$2:$E$54,D67&amp;C67)</f>
        <v>5</v>
      </c>
      <c r="I67" s="248">
        <f>IFERROR((SUMIF($D$2:$D$54,$D67,$T$2:$T$54)-$M67)/SUMIF($D$2:$D$54,$D67,$T$2:$T$54)*100,"")</f>
        <v>99.668690476190463</v>
      </c>
      <c r="J67" s="249">
        <f>IFERROR(AVERAGEIF($D$2:$D$54,$D67,$I$2:$I$54),"")</f>
        <v>0.69499999999999995</v>
      </c>
      <c r="K67" s="249">
        <f>IFERROR(AVERAGEIF($D$2:$D$54,$D67,$J$2:$J$54),"")</f>
        <v>65.75</v>
      </c>
      <c r="L67" s="250">
        <f t="shared" si="28"/>
        <v>100</v>
      </c>
      <c r="M67" s="258">
        <f>IFERROR(SUMIF($D$2:$D$54,$D67,$L$2:$L$54),"")</f>
        <v>2.7829999999999999</v>
      </c>
      <c r="N67" s="258">
        <f>IFERROR(SUMIF($D$2:$D$54,$D67,$N$2:$N$54),"")</f>
        <v>1</v>
      </c>
      <c r="O67" s="258">
        <f>IFERROR(SUMIF($D$2:$D$54,$D67,$O$2:$O$54),"")</f>
        <v>2.7829999999999999</v>
      </c>
      <c r="P67" s="259">
        <f t="shared" si="27"/>
        <v>98.016999999999996</v>
      </c>
      <c r="Q67" s="258">
        <f>(SUMIF($D$2:$D$54,$D67,$Q$2:$Q$54))</f>
        <v>1</v>
      </c>
      <c r="R67" s="260">
        <f>(SUMIF($D$2:$D$54,$D67,$R$2:$R$54))</f>
        <v>0</v>
      </c>
      <c r="S67" s="26"/>
      <c r="T67" s="11"/>
      <c r="U67" s="11"/>
      <c r="X67" s="4"/>
    </row>
    <row r="68" spans="1:27" s="1" customFormat="1" ht="14.25" customHeight="1">
      <c r="D68" s="14" t="str">
        <f>G68</f>
        <v>DOZER</v>
      </c>
      <c r="E68" s="14"/>
      <c r="F68" s="14"/>
      <c r="G68" s="48" t="s">
        <v>59</v>
      </c>
      <c r="H68" s="252">
        <f>SUM(H69:H71)</f>
        <v>8</v>
      </c>
      <c r="I68" s="253">
        <f>IFERROR((SUMIF($B$2:$B$54,$D68,$T$2:$T$54)-$M68)/SUMIF($B$2:$B$54,$D68,$T$2:$T$54)*100,"")</f>
        <v>98.382886904761918</v>
      </c>
      <c r="J68" s="254">
        <f>IFERROR(AVERAGEIF($B$2:$B$54,$G68,$I$2:$I$54),"")</f>
        <v>1.5699999999999998</v>
      </c>
      <c r="K68" s="254">
        <f>IFERROR(AVERAGEIF($B$2:$B$54,$G68,$J$2:$J$54),"")</f>
        <v>110.1875</v>
      </c>
      <c r="L68" s="255">
        <f t="shared" si="28"/>
        <v>78.678568142081531</v>
      </c>
      <c r="M68" s="261">
        <f>SUM(M69:M71)</f>
        <v>21.734000000000002</v>
      </c>
      <c r="N68" s="261">
        <f>SUM(N69:N71)</f>
        <v>6</v>
      </c>
      <c r="O68" s="261">
        <f>SUM(O69:O71)</f>
        <v>17.100000000000001</v>
      </c>
      <c r="P68" s="262">
        <f t="shared" si="27"/>
        <v>139.54599999999999</v>
      </c>
      <c r="Q68" s="261">
        <f>SUM(Q69:Q71)</f>
        <v>4</v>
      </c>
      <c r="R68" s="263">
        <f>SUM(R69:R71)</f>
        <v>2</v>
      </c>
      <c r="S68" s="26"/>
      <c r="T68" s="11"/>
      <c r="U68" s="11"/>
      <c r="X68" s="4"/>
    </row>
    <row r="69" spans="1:27" s="1" customFormat="1" ht="14.25" customHeight="1">
      <c r="C69" s="1" t="s">
        <v>2</v>
      </c>
      <c r="D69" s="14" t="str">
        <f>VLOOKUP($G69,$Y:$Z,2,0)</f>
        <v>BDKM37</v>
      </c>
      <c r="E69" s="14"/>
      <c r="F69" s="14"/>
      <c r="G69" s="50" t="s">
        <v>47</v>
      </c>
      <c r="H69" s="252">
        <f>COUNTIF($E$2:$E$54,D69&amp;C69)</f>
        <v>1</v>
      </c>
      <c r="I69" s="253">
        <f>IFERROR((SUMIF($D$2:$D$54,$D69,$T$2:$T$54)-$M69)/SUMIF($D$2:$D$54,$D69,$T$2:$T$54)*100,"")</f>
        <v>100</v>
      </c>
      <c r="J69" s="254">
        <f>IFERROR(AVERAGEIF($D$2:$D$54,$D69,$I$2:$I$54),"")</f>
        <v>0</v>
      </c>
      <c r="K69" s="254">
        <f>IFERROR(AVERAGEIF($D$2:$D$54,$D69,$J$2:$J$54),"")</f>
        <v>120</v>
      </c>
      <c r="L69" s="255" t="str">
        <f t="shared" si="28"/>
        <v/>
      </c>
      <c r="M69" s="252">
        <f>IFERROR(SUMIF($D$2:$D$54,$D69,$L$2:$L$54),"")</f>
        <v>0</v>
      </c>
      <c r="N69" s="252">
        <f>IFERROR(SUMIF($D$2:$D$54,$D69,$N$2:$N$54),"")</f>
        <v>0</v>
      </c>
      <c r="O69" s="252">
        <f>IFERROR(SUMIF($D$2:$D$54,$D69,$O$2:$O$54),"")</f>
        <v>0</v>
      </c>
      <c r="P69" s="256">
        <f t="shared" si="27"/>
        <v>20.16</v>
      </c>
      <c r="Q69" s="252">
        <f>(SUMIF($D$2:$D$54,$D69,$Q$2:$Q$54))</f>
        <v>0</v>
      </c>
      <c r="R69" s="35">
        <f>(SUMIF($D$2:$D$54,$D69,$R$2:$R$54))</f>
        <v>0</v>
      </c>
      <c r="S69" s="26"/>
      <c r="T69" s="207"/>
      <c r="U69" s="207"/>
      <c r="X69" s="4"/>
    </row>
    <row r="70" spans="1:27" s="1" customFormat="1" ht="14.25" customHeight="1">
      <c r="C70" s="1" t="s">
        <v>2</v>
      </c>
      <c r="D70" s="14" t="str">
        <f>VLOOKUP($G70,$Y:$Z,2,0)</f>
        <v>BDKM15</v>
      </c>
      <c r="E70" s="14"/>
      <c r="F70" s="14"/>
      <c r="G70" s="50" t="s">
        <v>46</v>
      </c>
      <c r="H70" s="252">
        <f>COUNTIF($E$2:$E$54,D70&amp;C70)</f>
        <v>3</v>
      </c>
      <c r="I70" s="253">
        <f>IFERROR((SUMIF($D$2:$D$54,$D70,$T$2:$T$54)-$M70)/SUMIF($D$2:$D$54,$D70,$T$2:$T$54)*100,"")</f>
        <v>97.691666666666663</v>
      </c>
      <c r="J70" s="254">
        <f>IFERROR(AVERAGEIF($D$2:$D$54,$D70,$I$2:$I$54),"")</f>
        <v>2.1066666666666669</v>
      </c>
      <c r="K70" s="254">
        <f>IFERROR(AVERAGEIF($D$2:$D$54,$D70,$J$2:$J$54),"")</f>
        <v>111.16666666666667</v>
      </c>
      <c r="L70" s="255">
        <f t="shared" si="28"/>
        <v>85.241533436479273</v>
      </c>
      <c r="M70" s="252">
        <f>IFERROR(SUMIF($D$2:$D$54,$D70,$L$2:$L$54),"")</f>
        <v>11.634</v>
      </c>
      <c r="N70" s="252">
        <f>IFERROR(SUMIF($D$2:$D$54,$D70,$N$2:$N$54),"")</f>
        <v>3</v>
      </c>
      <c r="O70" s="252">
        <f>IFERROR(SUMIF($D$2:$D$54,$D70,$O$2:$O$54),"")</f>
        <v>9.9169999999999998</v>
      </c>
      <c r="P70" s="256">
        <f t="shared" si="27"/>
        <v>48.846000000000004</v>
      </c>
      <c r="Q70" s="252">
        <f>(SUMIF($D$2:$D$54,$D70,$Q$2:$Q$54))</f>
        <v>2</v>
      </c>
      <c r="R70" s="35">
        <f>(SUMIF($D$2:$D$54,$D70,$R$2:$R$54))</f>
        <v>1</v>
      </c>
      <c r="S70" s="26"/>
      <c r="T70" s="91"/>
      <c r="U70" s="91"/>
      <c r="X70" s="4"/>
    </row>
    <row r="71" spans="1:27" s="1" customFormat="1">
      <c r="C71" s="1" t="s">
        <v>2</v>
      </c>
      <c r="D71" s="14" t="str">
        <f>VLOOKUP($G71,$Y:$Z,2,0)</f>
        <v>BDKM83</v>
      </c>
      <c r="E71" s="14"/>
      <c r="F71" s="14"/>
      <c r="G71" s="50" t="s">
        <v>18</v>
      </c>
      <c r="H71" s="252">
        <f>COUNTIF($E$2:$E$54,D71&amp;C71)</f>
        <v>4</v>
      </c>
      <c r="I71" s="253">
        <f>IFERROR((SUMIF($D$2:$D$54,$D71,$T$2:$T$54)-$M71)/SUMIF($D$2:$D$54,$D71,$T$2:$T$54)*100,"")</f>
        <v>98.49702380952381</v>
      </c>
      <c r="J71" s="254">
        <f>IFERROR(AVERAGEIF($D$2:$D$54,$D71,$I$2:$I$54),"")</f>
        <v>1.56</v>
      </c>
      <c r="K71" s="254">
        <f>IFERROR(AVERAGEIF($D$2:$D$54,$D71,$J$2:$J$54),"")</f>
        <v>107</v>
      </c>
      <c r="L71" s="255">
        <f t="shared" si="28"/>
        <v>71.118811881188122</v>
      </c>
      <c r="M71" s="252">
        <f>IFERROR(SUMIF($D$2:$D$54,$D71,$L$2:$L$54),"")</f>
        <v>10.1</v>
      </c>
      <c r="N71" s="252">
        <f>IFERROR(SUMIF($D$2:$D$54,$D71,$N$2:$N$54),"")</f>
        <v>3</v>
      </c>
      <c r="O71" s="252">
        <f>IFERROR(SUMIF($D$2:$D$54,$D71,$O$2:$O$54),"")</f>
        <v>7.1829999999999998</v>
      </c>
      <c r="P71" s="256">
        <f t="shared" si="27"/>
        <v>70.540000000000006</v>
      </c>
      <c r="Q71" s="252">
        <f>(SUMIF($D$2:$D$54,$D71,$Q$2:$Q$54))</f>
        <v>2</v>
      </c>
      <c r="R71" s="35">
        <f>(SUMIF($D$2:$D$54,$D71,$R$2:$R$54))</f>
        <v>1</v>
      </c>
      <c r="S71" s="26"/>
      <c r="T71" s="91"/>
      <c r="U71" s="91"/>
      <c r="X71" s="4"/>
    </row>
    <row r="72" spans="1:27" s="1" customFormat="1" ht="15.75" customHeight="1">
      <c r="D72" s="14" t="str">
        <f>G72</f>
        <v>GRADER</v>
      </c>
      <c r="E72" s="14"/>
      <c r="F72" s="14"/>
      <c r="G72" s="48" t="s">
        <v>60</v>
      </c>
      <c r="H72" s="247">
        <f>SUM(H73:H73)</f>
        <v>2</v>
      </c>
      <c r="I72" s="248">
        <f>IFERROR((SUMIF($B$2:$B$54,$D72,$T$2:$T$54)-$M72)/SUMIF($B$2:$B$54,$D72,$T$2:$T$54)*100,"")</f>
        <v>97.425595238095241</v>
      </c>
      <c r="J72" s="249">
        <f>IFERROR(AVERAGEIF($B$2:$B$54,$G72,$I$2:$I$54),"")</f>
        <v>4.3250000000000002</v>
      </c>
      <c r="K72" s="249">
        <f>IFERROR(AVERAGEIF($B$2:$B$54,$G72,$J$2:$J$54),"")</f>
        <v>125.5</v>
      </c>
      <c r="L72" s="250">
        <f>IFERROR(($O72/$M72)*100,"")</f>
        <v>100</v>
      </c>
      <c r="M72" s="247">
        <f>SUM(M73:M73)</f>
        <v>8.65</v>
      </c>
      <c r="N72" s="247">
        <f>SUM(N73:N73)</f>
        <v>1</v>
      </c>
      <c r="O72" s="247">
        <f>SUM(O73:O73)</f>
        <v>8.65</v>
      </c>
      <c r="P72" s="251">
        <f t="shared" si="27"/>
        <v>31.67</v>
      </c>
      <c r="Q72" s="247">
        <f>SUM(Q73:Q73)</f>
        <v>1</v>
      </c>
      <c r="R72" s="49">
        <f>SUM(R73:R73)</f>
        <v>0</v>
      </c>
      <c r="S72" s="26"/>
      <c r="T72" s="11"/>
      <c r="U72" s="11"/>
      <c r="X72" s="4"/>
    </row>
    <row r="73" spans="1:27" s="1" customFormat="1">
      <c r="C73" s="1" t="s">
        <v>2</v>
      </c>
      <c r="D73" s="14" t="str">
        <f>VLOOKUP($G73,$Y:$Z,2,0)</f>
        <v>GDKM82</v>
      </c>
      <c r="E73" s="14"/>
      <c r="F73" s="14"/>
      <c r="G73" s="50" t="s">
        <v>52</v>
      </c>
      <c r="H73" s="252">
        <f>COUNTIF($E$2:$E$54,D73&amp;C73)</f>
        <v>2</v>
      </c>
      <c r="I73" s="253">
        <f>IFERROR((SUMIF($D$2:$D$54,$D73,$T$2:$T$54)-$M73)/SUMIF($D$2:$D$54,$D73,$T$2:$T$54)*100,"")</f>
        <v>97.425595238095241</v>
      </c>
      <c r="J73" s="254">
        <f>IFERROR(AVERAGEIF($D$2:$D$54,$D73,$I$2:$I$54),"")</f>
        <v>4.3250000000000002</v>
      </c>
      <c r="K73" s="254">
        <f>IFERROR(AVERAGEIF($D$2:$D$54,$D73,$J$2:$J$54),"")</f>
        <v>125.5</v>
      </c>
      <c r="L73" s="255">
        <f t="shared" si="28"/>
        <v>100</v>
      </c>
      <c r="M73" s="252">
        <f>IFERROR(SUMIF($D$2:$D$54,$D73,$L$2:$L$54),"")</f>
        <v>8.65</v>
      </c>
      <c r="N73" s="252">
        <f>IFERROR(SUMIF($D$2:$D$54,$D73,$N$2:$N$54),"")</f>
        <v>1</v>
      </c>
      <c r="O73" s="252">
        <f>IFERROR(SUMIF($D$2:$D$54,$D73,$O$2:$O$54),"")</f>
        <v>8.65</v>
      </c>
      <c r="P73" s="256">
        <f t="shared" si="27"/>
        <v>31.67</v>
      </c>
      <c r="Q73" s="252">
        <f>(SUMIF($D$2:$D$54,$D73,$Q$2:$Q$54))</f>
        <v>1</v>
      </c>
      <c r="R73" s="35">
        <f>(SUMIF($D$2:$D$54,$D73,$R$2:$R$54))</f>
        <v>0</v>
      </c>
      <c r="S73" s="26"/>
      <c r="T73" s="11"/>
      <c r="U73" s="11"/>
    </row>
    <row r="74" spans="1:27" s="1" customFormat="1" ht="15.75">
      <c r="D74" s="14" t="str">
        <f>G74</f>
        <v>OTHERS</v>
      </c>
      <c r="E74" s="14"/>
      <c r="F74" s="14"/>
      <c r="G74" s="48" t="s">
        <v>22</v>
      </c>
      <c r="H74" s="247">
        <f>SUM(H75:H76)</f>
        <v>2</v>
      </c>
      <c r="I74" s="248">
        <f>IFERROR((SUMIF($B$2:$B$54,$D74,$T$2:$T$54)-$M74)/SUMIF($B$2:$B$54,$D74,$T$2:$T$54)*100,"")</f>
        <v>92.663392857142853</v>
      </c>
      <c r="J74" s="249">
        <f>IFERROR(AVERAGEIF($B$2:$B$54,$G74,$I$2:$I$54),"")</f>
        <v>4.1100000000000003</v>
      </c>
      <c r="K74" s="249">
        <f>IFERROR(AVERAGEIF($B$2:$B$54,$G74,$J$2:$J$54),"")</f>
        <v>11.4</v>
      </c>
      <c r="L74" s="250">
        <f t="shared" si="28"/>
        <v>0</v>
      </c>
      <c r="M74" s="247">
        <f>SUM(M75:M76)</f>
        <v>24.651</v>
      </c>
      <c r="N74" s="247">
        <f>SUM(N75:N76)</f>
        <v>3</v>
      </c>
      <c r="O74" s="247">
        <f>SUM(O75:O76)</f>
        <v>0</v>
      </c>
      <c r="P74" s="251">
        <f t="shared" si="27"/>
        <v>15.669</v>
      </c>
      <c r="Q74" s="247">
        <f>SUM(Q76:Q76)</f>
        <v>0</v>
      </c>
      <c r="R74" s="35">
        <f>SUM(R76:R76)</f>
        <v>0</v>
      </c>
      <c r="S74" s="26"/>
      <c r="T74" s="11"/>
      <c r="U74" s="16"/>
      <c r="X74" s="4"/>
    </row>
    <row r="75" spans="1:27" s="1" customFormat="1">
      <c r="C75" s="1" t="s">
        <v>2</v>
      </c>
      <c r="D75" s="14" t="str">
        <f>VLOOKUP($G75,$Y:$Z,2,0)</f>
        <v>HWKM46</v>
      </c>
      <c r="E75" s="14"/>
      <c r="F75" s="14"/>
      <c r="G75" s="50" t="s">
        <v>99</v>
      </c>
      <c r="H75" s="252">
        <f>COUNTIF($E$2:$E$54,D75&amp;C75)</f>
        <v>1</v>
      </c>
      <c r="I75" s="253">
        <f>IFERROR((SUMIF($D$2:$D$54,$D75,$T$2:$T$54)-$M75)/SUMIF($D$2:$D$54,$D75,$T$2:$T$54)*100,"")</f>
        <v>85.32678571428572</v>
      </c>
      <c r="J75" s="254">
        <f>IFERROR(AVERAGEIF($D$2:$D$54,$D75,$I$2:$I$54),"")</f>
        <v>8.2200000000000006</v>
      </c>
      <c r="K75" s="254">
        <f>IFERROR(AVERAGEIF($D$2:$D$54,$D75,$J$2:$J$54),"")</f>
        <v>6.5</v>
      </c>
      <c r="L75" s="255">
        <f t="shared" si="28"/>
        <v>0</v>
      </c>
      <c r="M75" s="252">
        <f>IFERROR(SUMIF($D$2:$D$54,$D75,$L$2:$L$54),"")</f>
        <v>24.651</v>
      </c>
      <c r="N75" s="252">
        <f>IFERROR(SUMIF($D$2:$D$54,$D75,$N$2:$N$54),"")</f>
        <v>3</v>
      </c>
      <c r="O75" s="252">
        <f>IFERROR(SUMIF($D$2:$D$54,$D75,$O$2:$O$54),"")</f>
        <v>0</v>
      </c>
      <c r="P75" s="256">
        <f t="shared" si="27"/>
        <v>-4.4909999999999997</v>
      </c>
      <c r="Q75" s="252">
        <f>(SUMIF($D$2:$D$54,$D75,$Q$2:$Q$54))</f>
        <v>0</v>
      </c>
      <c r="R75" s="35">
        <f>(SUMIF($D$2:$D$54,$D75,$R$2:$R$54))</f>
        <v>3</v>
      </c>
      <c r="S75" s="26"/>
      <c r="T75" s="242"/>
      <c r="U75" s="242"/>
      <c r="V75" s="5"/>
      <c r="X75" s="4"/>
      <c r="Z75" s="243"/>
      <c r="AA75" s="243"/>
    </row>
    <row r="76" spans="1:27" s="1" customFormat="1" ht="15.75" thickBot="1">
      <c r="C76" s="1" t="s">
        <v>2</v>
      </c>
      <c r="D76" s="14" t="str">
        <f>VLOOKUP($G76,$Y:$Z,2,0)</f>
        <v>VRBG22</v>
      </c>
      <c r="E76" s="14"/>
      <c r="F76" s="14"/>
      <c r="G76" s="51" t="s">
        <v>44</v>
      </c>
      <c r="H76" s="36">
        <f>COUNTIF($E$2:$E$54,D76&amp;C76)</f>
        <v>1</v>
      </c>
      <c r="I76" s="37">
        <f>IFERROR((SUMIF($D$2:$D$54,$D76,$T$2:$T$54)-$M76)/SUMIF($D$2:$D$54,$D76,$T$2:$T$54)*100,"")</f>
        <v>100</v>
      </c>
      <c r="J76" s="38">
        <f>IFERROR(AVERAGEIF($D$2:$D$54,$D76,$I$2:$I$54),"")</f>
        <v>0</v>
      </c>
      <c r="K76" s="38">
        <f>IFERROR(AVERAGEIF($D$2:$D$54,$D76,$J$2:$J$54),"")</f>
        <v>16.3</v>
      </c>
      <c r="L76" s="90" t="str">
        <f t="shared" si="28"/>
        <v/>
      </c>
      <c r="M76" s="36">
        <f>IFERROR(SUMIF($D$2:$D$54,$D76,$L$2:$L$54),"")</f>
        <v>0</v>
      </c>
      <c r="N76" s="36">
        <f>IFERROR(SUMIF($D$2:$D$54,$D76,$N$2:$N$54),"")</f>
        <v>0</v>
      </c>
      <c r="O76" s="36">
        <f>IFERROR(SUMIF($D$2:$D$54,$D76,$O$2:$O$54),"")</f>
        <v>0</v>
      </c>
      <c r="P76" s="40">
        <f t="shared" si="27"/>
        <v>20.16</v>
      </c>
      <c r="Q76" s="36">
        <f>(SUMIF($D$2:$D$54,$D76,$Q$2:$Q$54))</f>
        <v>0</v>
      </c>
      <c r="R76" s="41">
        <f>(SUMIF($D$2:$D$54,$D76,$R$2:$R$54))</f>
        <v>0</v>
      </c>
      <c r="S76" s="26"/>
      <c r="T76" s="11"/>
      <c r="U76" s="11"/>
      <c r="V76" s="5"/>
      <c r="X76" s="4"/>
      <c r="Z76" s="2"/>
      <c r="AA76" s="2"/>
    </row>
    <row r="77" spans="1:27" ht="15.75" thickBot="1">
      <c r="G77" s="17"/>
      <c r="H77" s="17"/>
      <c r="I77" s="17"/>
      <c r="J77" s="4"/>
      <c r="K77" s="18"/>
      <c r="L77" s="11"/>
      <c r="M77" s="17"/>
      <c r="N77" s="1"/>
      <c r="O77" s="11"/>
      <c r="P77" s="19"/>
      <c r="Q77" s="19"/>
      <c r="R77" s="19"/>
      <c r="U77" s="2"/>
    </row>
    <row r="78" spans="1:27" s="24" customFormat="1" ht="31.5" customHeight="1">
      <c r="G78" s="52" t="s">
        <v>32</v>
      </c>
      <c r="H78" s="53" t="s">
        <v>33</v>
      </c>
      <c r="I78" s="54" t="s">
        <v>28</v>
      </c>
      <c r="J78" s="55" t="s">
        <v>29</v>
      </c>
      <c r="K78" s="54" t="s">
        <v>30</v>
      </c>
      <c r="L78" s="54" t="s">
        <v>31</v>
      </c>
      <c r="M78" s="56" t="s">
        <v>14</v>
      </c>
      <c r="N78" s="57" t="s">
        <v>15</v>
      </c>
      <c r="O78" s="58" t="s">
        <v>12</v>
      </c>
      <c r="P78" s="54" t="s">
        <v>24</v>
      </c>
      <c r="Q78" s="54" t="s">
        <v>25</v>
      </c>
      <c r="R78" s="59" t="s">
        <v>26</v>
      </c>
      <c r="S78" s="22"/>
      <c r="Z78" s="2"/>
      <c r="AA78" s="2"/>
    </row>
    <row r="79" spans="1:27">
      <c r="A79" s="2" t="s">
        <v>40</v>
      </c>
      <c r="G79" s="60" t="s">
        <v>40</v>
      </c>
      <c r="H79" s="79">
        <f>H60</f>
        <v>4</v>
      </c>
      <c r="I79" s="81">
        <f>(SUMIF($A$2:$A$54,$A79,$T$2:$T$54)-M79)/SUMIF($A$2:$A$54,$A79,$T$2:$T$54)*100</f>
        <v>98.856696428571439</v>
      </c>
      <c r="J79" s="82">
        <f>AVERAGEIF($A$2:$A$54,$A79,$I$2:$I$54)</f>
        <v>1.92</v>
      </c>
      <c r="K79" s="82">
        <f>AVERAGEIF($A$2:$A$54,$A79,$J$2:$J$54)</f>
        <v>130.32499999999999</v>
      </c>
      <c r="L79" s="83">
        <f t="shared" ref="L79:L83" si="29">IFERROR((O79/M79)*100,0)</f>
        <v>100</v>
      </c>
      <c r="M79" s="34">
        <f>M60</f>
        <v>7.6829999999999998</v>
      </c>
      <c r="N79" s="79">
        <f>N60</f>
        <v>1</v>
      </c>
      <c r="O79" s="84">
        <f>O60</f>
        <v>7.6829999999999998</v>
      </c>
      <c r="P79" s="80">
        <f t="shared" ref="P79:P84" si="30">IFERROR((24*$S$59*0.12*H79)-M79," ")</f>
        <v>72.956999999999994</v>
      </c>
      <c r="Q79" s="79">
        <f>Q60</f>
        <v>1</v>
      </c>
      <c r="R79" s="35">
        <f>R60</f>
        <v>0</v>
      </c>
      <c r="U79" s="2"/>
    </row>
    <row r="80" spans="1:27">
      <c r="A80" s="2" t="s">
        <v>41</v>
      </c>
      <c r="G80" s="60" t="s">
        <v>41</v>
      </c>
      <c r="H80" s="79">
        <f>H62</f>
        <v>21</v>
      </c>
      <c r="I80" s="81">
        <f>(SUMIF($A$2:$A$54,$A80,$T$2:$T$54)-M80)/SUMIF($A$2:$A$54,$A80,$T$2:$T$54)*100</f>
        <v>92.553401360544214</v>
      </c>
      <c r="J80" s="82">
        <f>AVERAGEIF($A$2:$A$54,$A80,$I$2:$I$54)</f>
        <v>10.131428571428572</v>
      </c>
      <c r="K80" s="82">
        <f>AVERAGEIF($A$2:$A$54,$A80,$J$2:$J$54)</f>
        <v>99.399999999999977</v>
      </c>
      <c r="L80" s="83">
        <f t="shared" si="29"/>
        <v>45.428904215959456</v>
      </c>
      <c r="M80" s="34">
        <f>M62</f>
        <v>262.71599999999995</v>
      </c>
      <c r="N80" s="79">
        <f>N62</f>
        <v>27</v>
      </c>
      <c r="O80" s="84">
        <f>O62</f>
        <v>119.34900000000002</v>
      </c>
      <c r="P80" s="80">
        <f t="shared" si="30"/>
        <v>160.64400000000006</v>
      </c>
      <c r="Q80" s="79">
        <f>Q62</f>
        <v>14</v>
      </c>
      <c r="R80" s="35">
        <f>R62</f>
        <v>16</v>
      </c>
    </row>
    <row r="81" spans="1:27">
      <c r="A81" s="2" t="s">
        <v>21</v>
      </c>
      <c r="G81" s="60" t="s">
        <v>21</v>
      </c>
      <c r="H81" s="79">
        <f>H68+H72+H66</f>
        <v>15</v>
      </c>
      <c r="I81" s="81">
        <f>(SUMIF($A$2:$A$54,$A81,$T$2:$T$54)-M81)/SUMIF($A$2:$A$54,$A81,$T$2:$T$54)*100</f>
        <v>98.683849206349208</v>
      </c>
      <c r="J81" s="82">
        <f>AVERAGEIF($A$2:$A$54,$A81,$I$2:$I$54)</f>
        <v>1.7135714285714285</v>
      </c>
      <c r="K81" s="82">
        <f>AVERAGEIF($A$2:$A$54,$A81,$J$2:$J$54)</f>
        <v>99.678571428571431</v>
      </c>
      <c r="L81" s="83">
        <f t="shared" si="29"/>
        <v>86.028281122802781</v>
      </c>
      <c r="M81" s="34">
        <f>M66+M68+M72</f>
        <v>33.167000000000002</v>
      </c>
      <c r="N81" s="79">
        <f>N66+N68+N72</f>
        <v>8</v>
      </c>
      <c r="O81" s="84">
        <f>O66+O68+O72</f>
        <v>28.533000000000001</v>
      </c>
      <c r="P81" s="80">
        <f t="shared" si="30"/>
        <v>269.23299999999995</v>
      </c>
      <c r="Q81" s="79">
        <f>Q67+Q72</f>
        <v>2</v>
      </c>
      <c r="R81" s="35">
        <f>R67+R72</f>
        <v>0</v>
      </c>
      <c r="U81" s="118"/>
      <c r="Z81" s="24"/>
      <c r="AA81" s="24"/>
    </row>
    <row r="82" spans="1:27">
      <c r="A82" s="2" t="s">
        <v>22</v>
      </c>
      <c r="G82" s="60" t="s">
        <v>22</v>
      </c>
      <c r="H82" s="79">
        <f>H74</f>
        <v>2</v>
      </c>
      <c r="I82" s="81">
        <f>(SUMIF($A$2:$A$54,$A82,$T$2:$T$54)-M82)/SUMIF($A$2:$A$54,$A82,$T$2:$T$54)*100</f>
        <v>92.663392857142853</v>
      </c>
      <c r="J82" s="82">
        <f>AVERAGEIF($A$2:$A$54,$A82,$I$2:$I$54)</f>
        <v>4.1100000000000003</v>
      </c>
      <c r="K82" s="82">
        <f>AVERAGEIF($A$2:$A$54,$A82,$J$2:$J$54)</f>
        <v>11.4</v>
      </c>
      <c r="L82" s="83">
        <f t="shared" si="29"/>
        <v>0</v>
      </c>
      <c r="M82" s="34">
        <f>M74</f>
        <v>24.651</v>
      </c>
      <c r="N82" s="79">
        <f>N74</f>
        <v>3</v>
      </c>
      <c r="O82" s="84">
        <f>O74</f>
        <v>0</v>
      </c>
      <c r="P82" s="80">
        <f t="shared" si="30"/>
        <v>15.669</v>
      </c>
      <c r="Q82" s="79">
        <f>Q74</f>
        <v>0</v>
      </c>
      <c r="R82" s="35">
        <f>R74</f>
        <v>0</v>
      </c>
      <c r="U82" s="118"/>
    </row>
    <row r="83" spans="1:27">
      <c r="A83" s="2" t="s">
        <v>23</v>
      </c>
      <c r="B83" s="12"/>
      <c r="G83" s="60" t="s">
        <v>23</v>
      </c>
      <c r="H83" s="79">
        <f>H64</f>
        <v>3</v>
      </c>
      <c r="I83" s="81">
        <f>(SUMIF($A$2:$A$54,$A83,$T$2:$T$54)-M83)/SUMIF($A$2:$A$54,$A83,$T$2:$T$54)*100</f>
        <v>99.282341269841268</v>
      </c>
      <c r="J83" s="82">
        <f>AVERAGEIF($A$2:$A$54,$A83,$I$2:$I$54)</f>
        <v>1.2066666666666668</v>
      </c>
      <c r="K83" s="82">
        <f>AVERAGEIF($A$2:$A$54,$A83,$J$2:$J$54)</f>
        <v>85.333333333333329</v>
      </c>
      <c r="L83" s="83">
        <f t="shared" si="29"/>
        <v>100</v>
      </c>
      <c r="M83" s="34">
        <f>M64</f>
        <v>3.617</v>
      </c>
      <c r="N83" s="79">
        <f>N64</f>
        <v>1</v>
      </c>
      <c r="O83" s="84">
        <f>O64</f>
        <v>3.617</v>
      </c>
      <c r="P83" s="80">
        <f t="shared" si="30"/>
        <v>56.863000000000007</v>
      </c>
      <c r="Q83" s="79">
        <f>Q64</f>
        <v>1</v>
      </c>
      <c r="R83" s="35">
        <f>R64</f>
        <v>0</v>
      </c>
    </row>
    <row r="84" spans="1:27" ht="15.75" thickBot="1">
      <c r="G84" s="61" t="s">
        <v>13</v>
      </c>
      <c r="H84" s="73">
        <f>SUM(H79:H83)</f>
        <v>45</v>
      </c>
      <c r="I84" s="70">
        <f>(SUM($T$2:$T$54)-M84)/SUM($T$2:$T$54)*100</f>
        <v>95.61066137566138</v>
      </c>
      <c r="J84" s="71">
        <f>I55</f>
        <v>5.8243181818181817</v>
      </c>
      <c r="K84" s="71">
        <f>J55</f>
        <v>97.340909090909093</v>
      </c>
      <c r="L84" s="62">
        <f>IFERROR((O84/M84)*100,0)</f>
        <v>47.970370727532448</v>
      </c>
      <c r="M84" s="210">
        <f>SUM(M79:M83)</f>
        <v>331.83399999999995</v>
      </c>
      <c r="N84" s="39">
        <f>SUM(N79:N83)</f>
        <v>40</v>
      </c>
      <c r="O84" s="39">
        <f>SUM(O79:O83)</f>
        <v>159.18199999999999</v>
      </c>
      <c r="P84" s="40">
        <f t="shared" si="30"/>
        <v>575.3660000000001</v>
      </c>
      <c r="Q84" s="36">
        <f>SUM(Q79:Q83)</f>
        <v>18</v>
      </c>
      <c r="R84" s="41">
        <f>SUM(R79:R83)</f>
        <v>16</v>
      </c>
    </row>
    <row r="86" spans="1:27">
      <c r="H86" s="280"/>
      <c r="I86" s="280"/>
      <c r="J86" s="281"/>
    </row>
    <row r="88" spans="1:27" s="24" customFormat="1" hidden="1">
      <c r="G88" s="63" t="s">
        <v>4</v>
      </c>
      <c r="H88" s="32"/>
      <c r="I88" s="32"/>
      <c r="J88" s="64"/>
      <c r="K88" s="22"/>
      <c r="L88" s="22"/>
      <c r="M88" s="22"/>
      <c r="N88" s="22"/>
      <c r="P88" s="33"/>
      <c r="Z88" s="2"/>
      <c r="AA88" s="2"/>
    </row>
    <row r="89" spans="1:27" hidden="1">
      <c r="G89" s="65" t="s">
        <v>0</v>
      </c>
      <c r="H89" s="3">
        <v>88</v>
      </c>
      <c r="I89" s="3">
        <f>$I$79</f>
        <v>98.856696428571439</v>
      </c>
      <c r="J89" s="66">
        <f>(I89/H89)*100</f>
        <v>112.33715503246755</v>
      </c>
      <c r="K89" s="12"/>
      <c r="L89" s="12"/>
      <c r="M89" s="22"/>
      <c r="N89" s="22"/>
      <c r="O89" s="2"/>
      <c r="P89" s="7"/>
      <c r="Q89" s="2"/>
      <c r="R89" s="2"/>
      <c r="S89" s="2"/>
      <c r="U89" s="2"/>
    </row>
    <row r="90" spans="1:27" hidden="1">
      <c r="G90" s="65" t="s">
        <v>8</v>
      </c>
      <c r="H90" s="3">
        <v>60</v>
      </c>
      <c r="I90" s="3">
        <f>$K$79</f>
        <v>130.32499999999999</v>
      </c>
      <c r="J90" s="66">
        <f>(I90/H90)*100</f>
        <v>217.20833333333331</v>
      </c>
      <c r="K90" s="12"/>
      <c r="L90" s="22"/>
      <c r="M90" s="22"/>
      <c r="N90" s="22"/>
      <c r="O90" s="2"/>
      <c r="P90" s="7"/>
      <c r="Q90" s="2"/>
      <c r="R90" s="2"/>
      <c r="S90" s="2"/>
      <c r="U90" s="2"/>
    </row>
    <row r="91" spans="1:27" hidden="1">
      <c r="G91" s="65" t="s">
        <v>7</v>
      </c>
      <c r="H91" s="3">
        <v>10</v>
      </c>
      <c r="I91" s="3">
        <f>$J$79</f>
        <v>1.92</v>
      </c>
      <c r="J91" s="66">
        <f>(H91/I91)*100</f>
        <v>520.83333333333337</v>
      </c>
      <c r="K91" s="12"/>
      <c r="L91" s="14"/>
      <c r="M91" s="75"/>
      <c r="N91" s="75"/>
      <c r="O91" s="2"/>
      <c r="P91" s="7"/>
      <c r="Q91" s="2"/>
      <c r="R91" s="2"/>
      <c r="S91" s="2"/>
      <c r="U91" s="2"/>
      <c r="Z91" s="24"/>
      <c r="AA91" s="24"/>
    </row>
    <row r="92" spans="1:27" hidden="1">
      <c r="G92" s="65" t="s">
        <v>10</v>
      </c>
      <c r="H92" s="3">
        <v>55</v>
      </c>
      <c r="I92" s="3">
        <f>$L$79</f>
        <v>100</v>
      </c>
      <c r="J92" s="66">
        <f>(I92/H92)*100</f>
        <v>181.81818181818181</v>
      </c>
      <c r="K92" s="12"/>
      <c r="L92" s="12"/>
      <c r="O92" s="2"/>
      <c r="P92" s="7"/>
      <c r="Q92" s="2"/>
      <c r="R92" s="2"/>
      <c r="S92" s="2"/>
      <c r="U92" s="2"/>
    </row>
    <row r="93" spans="1:27" s="24" customFormat="1" hidden="1">
      <c r="G93" s="63" t="s">
        <v>3</v>
      </c>
      <c r="H93" s="32"/>
      <c r="I93" s="32"/>
      <c r="J93" s="64"/>
      <c r="K93" s="22"/>
      <c r="L93" s="22"/>
      <c r="P93" s="33"/>
      <c r="Z93" s="2"/>
      <c r="AA93" s="2"/>
    </row>
    <row r="94" spans="1:27" hidden="1">
      <c r="G94" s="65" t="s">
        <v>0</v>
      </c>
      <c r="H94" s="3">
        <v>88.1</v>
      </c>
      <c r="I94" s="3">
        <f>$I$80</f>
        <v>92.553401360544214</v>
      </c>
      <c r="J94" s="66">
        <f>(I94/H94)*100</f>
        <v>105.05493911526018</v>
      </c>
      <c r="K94" s="12"/>
      <c r="L94" s="12"/>
      <c r="O94" s="2"/>
      <c r="P94" s="7"/>
      <c r="Q94" s="2"/>
      <c r="R94" s="2"/>
      <c r="S94" s="2"/>
      <c r="U94" s="2"/>
    </row>
    <row r="95" spans="1:27" hidden="1">
      <c r="G95" s="65" t="s">
        <v>8</v>
      </c>
      <c r="H95" s="3">
        <v>60</v>
      </c>
      <c r="I95" s="3">
        <f>$K$80</f>
        <v>99.399999999999977</v>
      </c>
      <c r="J95" s="66">
        <f>(I95/H95)*100</f>
        <v>165.66666666666663</v>
      </c>
      <c r="K95" s="12"/>
      <c r="L95" s="12"/>
      <c r="O95" s="2"/>
      <c r="P95" s="7"/>
      <c r="Q95" s="2"/>
      <c r="R95" s="2"/>
      <c r="S95" s="2"/>
      <c r="U95" s="2"/>
    </row>
    <row r="96" spans="1:27" hidden="1">
      <c r="G96" s="65" t="s">
        <v>7</v>
      </c>
      <c r="H96" s="3">
        <v>10</v>
      </c>
      <c r="I96" s="3">
        <f>$J$80</f>
        <v>10.131428571428572</v>
      </c>
      <c r="J96" s="66">
        <f>(H96/I96)*100</f>
        <v>98.702763677382961</v>
      </c>
      <c r="K96" s="12"/>
      <c r="L96" s="12"/>
      <c r="O96" s="2"/>
      <c r="P96" s="7"/>
      <c r="Q96" s="2"/>
      <c r="R96" s="2"/>
      <c r="S96" s="2"/>
      <c r="U96" s="2"/>
      <c r="Z96" s="24"/>
      <c r="AA96" s="24"/>
    </row>
    <row r="97" spans="7:27" hidden="1">
      <c r="G97" s="65" t="s">
        <v>10</v>
      </c>
      <c r="H97" s="3">
        <v>55</v>
      </c>
      <c r="I97" s="3">
        <f>$L$80</f>
        <v>45.428904215959456</v>
      </c>
      <c r="J97" s="66">
        <f>(I97/H97)*100</f>
        <v>82.59800766538082</v>
      </c>
      <c r="K97" s="12"/>
      <c r="L97" s="12"/>
      <c r="O97" s="2"/>
      <c r="P97" s="7"/>
      <c r="Q97" s="2"/>
      <c r="R97" s="2"/>
      <c r="S97" s="2"/>
      <c r="U97" s="2"/>
    </row>
    <row r="98" spans="7:27" s="24" customFormat="1" hidden="1">
      <c r="G98" s="63" t="s">
        <v>21</v>
      </c>
      <c r="H98" s="32"/>
      <c r="I98" s="32"/>
      <c r="J98" s="64"/>
      <c r="K98" s="22"/>
      <c r="L98" s="22"/>
      <c r="M98" s="22"/>
      <c r="N98" s="22"/>
      <c r="P98" s="33"/>
      <c r="Z98" s="2"/>
      <c r="AA98" s="2"/>
    </row>
    <row r="99" spans="7:27" hidden="1">
      <c r="G99" s="65" t="s">
        <v>0</v>
      </c>
      <c r="H99" s="3">
        <v>86</v>
      </c>
      <c r="I99" s="3">
        <f>$I$81</f>
        <v>98.683849206349208</v>
      </c>
      <c r="J99" s="66">
        <f>(I99/H99)*100</f>
        <v>114.74866186784791</v>
      </c>
      <c r="K99" s="12"/>
      <c r="L99" s="12"/>
      <c r="O99" s="2"/>
      <c r="P99" s="7"/>
      <c r="Q99" s="2"/>
      <c r="R99" s="2"/>
      <c r="S99" s="2"/>
      <c r="U99" s="2"/>
    </row>
    <row r="100" spans="7:27" hidden="1">
      <c r="G100" s="65" t="s">
        <v>8</v>
      </c>
      <c r="H100" s="3">
        <v>60</v>
      </c>
      <c r="I100" s="3">
        <f>$K$81</f>
        <v>99.678571428571431</v>
      </c>
      <c r="J100" s="66">
        <f>(I100/H100)*100</f>
        <v>166.13095238095238</v>
      </c>
      <c r="K100" s="12"/>
      <c r="L100" s="12"/>
      <c r="O100" s="2"/>
      <c r="P100" s="7"/>
      <c r="Q100" s="2"/>
      <c r="R100" s="2"/>
      <c r="S100" s="2"/>
      <c r="U100" s="2"/>
    </row>
    <row r="101" spans="7:27" hidden="1">
      <c r="G101" s="65" t="s">
        <v>7</v>
      </c>
      <c r="H101" s="3">
        <v>10</v>
      </c>
      <c r="I101" s="3">
        <f>$J$81</f>
        <v>1.7135714285714285</v>
      </c>
      <c r="J101" s="66">
        <f>(H101/I101)*100</f>
        <v>583.57649020425185</v>
      </c>
      <c r="K101" s="12"/>
      <c r="L101" s="12"/>
      <c r="O101" s="2"/>
      <c r="P101" s="7"/>
      <c r="Q101" s="2"/>
      <c r="R101" s="2"/>
      <c r="S101" s="2"/>
      <c r="U101" s="2"/>
      <c r="Z101" s="24"/>
      <c r="AA101" s="24"/>
    </row>
    <row r="102" spans="7:27" hidden="1">
      <c r="G102" s="65" t="s">
        <v>10</v>
      </c>
      <c r="H102" s="3">
        <v>55</v>
      </c>
      <c r="I102" s="3">
        <f>$L$81</f>
        <v>86.028281122802781</v>
      </c>
      <c r="J102" s="66">
        <f>(I102/H102)*100</f>
        <v>156.41505658691415</v>
      </c>
      <c r="K102" s="12"/>
      <c r="L102" s="12"/>
      <c r="O102" s="2"/>
      <c r="P102" s="7"/>
      <c r="Q102" s="2"/>
      <c r="R102" s="2"/>
      <c r="S102" s="2"/>
      <c r="U102" s="2"/>
    </row>
    <row r="103" spans="7:27" s="24" customFormat="1" hidden="1">
      <c r="G103" s="63" t="s">
        <v>22</v>
      </c>
      <c r="H103" s="32"/>
      <c r="I103" s="32"/>
      <c r="J103" s="64"/>
      <c r="K103" s="22"/>
      <c r="L103" s="22"/>
      <c r="M103" s="22"/>
      <c r="N103" s="22"/>
      <c r="P103" s="33"/>
      <c r="Z103" s="2"/>
      <c r="AA103" s="2"/>
    </row>
    <row r="104" spans="7:27" hidden="1">
      <c r="G104" s="65" t="s">
        <v>0</v>
      </c>
      <c r="H104" s="3">
        <v>84.9</v>
      </c>
      <c r="I104" s="3">
        <f>$I$82</f>
        <v>92.663392857142853</v>
      </c>
      <c r="J104" s="66">
        <f>(I104/H104)*100</f>
        <v>109.14416119804811</v>
      </c>
      <c r="K104" s="12"/>
      <c r="L104" s="12"/>
      <c r="O104" s="2"/>
      <c r="P104" s="7"/>
      <c r="Q104" s="2"/>
      <c r="R104" s="2"/>
      <c r="S104" s="2"/>
      <c r="U104" s="2"/>
    </row>
    <row r="105" spans="7:27" hidden="1">
      <c r="G105" s="65" t="s">
        <v>8</v>
      </c>
      <c r="H105" s="3">
        <v>60</v>
      </c>
      <c r="I105" s="3">
        <f>$K$82</f>
        <v>11.4</v>
      </c>
      <c r="J105" s="66">
        <f>(I105/H105)*100</f>
        <v>19</v>
      </c>
      <c r="K105" s="12"/>
      <c r="L105" s="12"/>
      <c r="O105" s="2"/>
      <c r="P105" s="7"/>
      <c r="Q105" s="2"/>
      <c r="R105" s="2"/>
      <c r="S105" s="2"/>
      <c r="U105" s="2"/>
    </row>
    <row r="106" spans="7:27" hidden="1">
      <c r="G106" s="65" t="s">
        <v>7</v>
      </c>
      <c r="H106" s="3">
        <v>10</v>
      </c>
      <c r="I106" s="3">
        <f>$J$82</f>
        <v>4.1100000000000003</v>
      </c>
      <c r="J106" s="66">
        <f>IFERROR((H106/I106)*100,100.001)</f>
        <v>243.30900243309</v>
      </c>
      <c r="K106" s="12"/>
      <c r="L106" s="12"/>
      <c r="O106" s="2"/>
      <c r="P106" s="7"/>
      <c r="Q106" s="2"/>
      <c r="R106" s="2"/>
      <c r="S106" s="2"/>
      <c r="U106" s="2"/>
      <c r="Z106" s="24"/>
      <c r="AA106" s="24"/>
    </row>
    <row r="107" spans="7:27" hidden="1">
      <c r="G107" s="65" t="s">
        <v>10</v>
      </c>
      <c r="H107" s="3">
        <v>55</v>
      </c>
      <c r="I107" s="3">
        <f>$L$82</f>
        <v>0</v>
      </c>
      <c r="J107" s="66">
        <f>(I107/H107)*100</f>
        <v>0</v>
      </c>
      <c r="K107" s="12"/>
      <c r="L107" s="12"/>
      <c r="O107" s="2"/>
      <c r="P107" s="7"/>
      <c r="Q107" s="2"/>
      <c r="R107" s="2"/>
      <c r="S107" s="2"/>
      <c r="U107" s="2"/>
    </row>
    <row r="108" spans="7:27" s="24" customFormat="1" hidden="1">
      <c r="G108" s="63" t="s">
        <v>23</v>
      </c>
      <c r="H108" s="32"/>
      <c r="I108" s="32"/>
      <c r="J108" s="64"/>
      <c r="K108" s="22"/>
      <c r="L108" s="22"/>
      <c r="M108" s="22"/>
      <c r="N108" s="22"/>
      <c r="P108" s="33"/>
      <c r="Z108" s="2"/>
      <c r="AA108" s="2"/>
    </row>
    <row r="109" spans="7:27" hidden="1">
      <c r="G109" s="65" t="s">
        <v>0</v>
      </c>
      <c r="H109" s="88">
        <v>86</v>
      </c>
      <c r="I109" s="88">
        <f>$I$83</f>
        <v>99.282341269841268</v>
      </c>
      <c r="J109" s="66">
        <f>(I109/H109)*100</f>
        <v>115.44458287190844</v>
      </c>
      <c r="K109" s="12"/>
      <c r="L109" s="12"/>
      <c r="O109" s="2"/>
      <c r="P109" s="7"/>
      <c r="Q109" s="2"/>
      <c r="R109" s="2"/>
      <c r="S109" s="2"/>
      <c r="U109" s="2"/>
    </row>
    <row r="110" spans="7:27" hidden="1">
      <c r="G110" s="65" t="s">
        <v>8</v>
      </c>
      <c r="H110" s="88">
        <v>60</v>
      </c>
      <c r="I110" s="88">
        <f>$K$83</f>
        <v>85.333333333333329</v>
      </c>
      <c r="J110" s="66">
        <f>(I110/H110)*100</f>
        <v>142.2222222222222</v>
      </c>
      <c r="K110" s="12"/>
      <c r="L110" s="12"/>
      <c r="O110" s="2"/>
      <c r="P110" s="7"/>
      <c r="Q110" s="2"/>
      <c r="R110" s="2"/>
      <c r="S110" s="2"/>
      <c r="U110" s="2"/>
    </row>
    <row r="111" spans="7:27" hidden="1">
      <c r="G111" s="65" t="s">
        <v>7</v>
      </c>
      <c r="H111" s="88">
        <v>10</v>
      </c>
      <c r="I111" s="88">
        <f>$J$83</f>
        <v>1.2066666666666668</v>
      </c>
      <c r="J111" s="66">
        <f>IFERROR((H111/I111)*100,100.001)</f>
        <v>828.72928176795563</v>
      </c>
      <c r="K111" s="12"/>
      <c r="L111" s="12"/>
      <c r="O111" s="2"/>
      <c r="P111" s="7"/>
      <c r="Q111" s="2"/>
      <c r="R111" s="2"/>
      <c r="S111" s="2"/>
      <c r="U111" s="2"/>
    </row>
    <row r="112" spans="7:27" hidden="1">
      <c r="G112" s="65" t="s">
        <v>10</v>
      </c>
      <c r="H112" s="88">
        <v>55</v>
      </c>
      <c r="I112" s="88">
        <f>$L$83</f>
        <v>100</v>
      </c>
      <c r="J112" s="66">
        <f>(I112/H112)*100</f>
        <v>181.81818181818181</v>
      </c>
      <c r="K112" s="12"/>
      <c r="L112" s="12"/>
      <c r="O112" s="2"/>
      <c r="P112" s="7"/>
      <c r="Q112" s="2"/>
      <c r="R112" s="2"/>
      <c r="S112" s="2"/>
      <c r="U112" s="2"/>
    </row>
    <row r="113" spans="7:27" s="24" customFormat="1" hidden="1">
      <c r="G113" s="76" t="s">
        <v>39</v>
      </c>
      <c r="H113" s="77"/>
      <c r="I113" s="77"/>
      <c r="J113" s="78"/>
      <c r="K113" s="22"/>
      <c r="L113" s="22"/>
      <c r="M113" s="22"/>
      <c r="N113" s="22"/>
      <c r="P113" s="33"/>
      <c r="Z113" s="2"/>
      <c r="AA113" s="2"/>
    </row>
    <row r="114" spans="7:27" hidden="1">
      <c r="G114" s="65" t="s">
        <v>0</v>
      </c>
      <c r="H114" s="3">
        <v>86</v>
      </c>
      <c r="I114" s="3" t="e">
        <f>#REF!</f>
        <v>#REF!</v>
      </c>
      <c r="J114" s="66" t="e">
        <f>(I114/H114)*100</f>
        <v>#REF!</v>
      </c>
      <c r="K114" s="12"/>
      <c r="L114" s="12"/>
      <c r="O114" s="2"/>
      <c r="P114" s="7"/>
      <c r="Q114" s="2"/>
      <c r="R114" s="2"/>
      <c r="S114" s="2"/>
      <c r="U114" s="2"/>
    </row>
    <row r="115" spans="7:27" hidden="1">
      <c r="G115" s="65" t="s">
        <v>8</v>
      </c>
      <c r="H115" s="3">
        <v>60</v>
      </c>
      <c r="I115" s="3" t="e">
        <f>#REF!</f>
        <v>#REF!</v>
      </c>
      <c r="J115" s="66">
        <f>IFERROR(((I115/H115)*100),0)</f>
        <v>0</v>
      </c>
      <c r="K115" s="12"/>
      <c r="L115" s="12"/>
      <c r="O115" s="2"/>
      <c r="P115" s="7"/>
      <c r="Q115" s="2"/>
      <c r="R115" s="2"/>
      <c r="S115" s="2"/>
      <c r="U115" s="2"/>
    </row>
    <row r="116" spans="7:27" hidden="1">
      <c r="G116" s="65" t="s">
        <v>7</v>
      </c>
      <c r="H116" s="3">
        <v>10</v>
      </c>
      <c r="I116" s="3" t="e">
        <f>#REF!</f>
        <v>#REF!</v>
      </c>
      <c r="J116" s="66">
        <f>IFERROR((H116/I116)*100,100.001)</f>
        <v>100.001</v>
      </c>
      <c r="K116" s="12"/>
      <c r="L116" s="12"/>
      <c r="O116" s="2"/>
      <c r="P116" s="7"/>
      <c r="Q116" s="2"/>
      <c r="R116" s="2"/>
      <c r="S116" s="2"/>
      <c r="U116" s="2"/>
    </row>
    <row r="117" spans="7:27" hidden="1">
      <c r="G117" s="65" t="s">
        <v>10</v>
      </c>
      <c r="H117" s="88">
        <v>55</v>
      </c>
      <c r="I117" s="88" t="e">
        <f>#REF!</f>
        <v>#REF!</v>
      </c>
      <c r="J117" s="66" t="e">
        <f>(I117/H117)*100</f>
        <v>#REF!</v>
      </c>
      <c r="K117" s="12"/>
      <c r="L117" s="12"/>
      <c r="O117" s="2"/>
      <c r="P117" s="7"/>
      <c r="Q117" s="2"/>
      <c r="R117" s="2"/>
      <c r="S117" s="2"/>
      <c r="U117" s="2"/>
    </row>
    <row r="118" spans="7:27" s="24" customFormat="1" hidden="1">
      <c r="G118" s="76" t="s">
        <v>13</v>
      </c>
      <c r="H118" s="77"/>
      <c r="I118" s="77"/>
      <c r="J118" s="78"/>
      <c r="K118" s="12"/>
      <c r="L118" s="22"/>
      <c r="M118" s="22"/>
      <c r="N118" s="22"/>
      <c r="O118" s="22"/>
      <c r="P118" s="22"/>
      <c r="Q118" s="22"/>
      <c r="R118" s="22"/>
      <c r="S118" s="22"/>
      <c r="U118" s="33"/>
      <c r="Z118" s="2"/>
      <c r="AA118" s="2"/>
    </row>
    <row r="119" spans="7:27" hidden="1">
      <c r="G119" s="65" t="s">
        <v>0</v>
      </c>
      <c r="H119" s="3">
        <v>86.1</v>
      </c>
      <c r="I119" s="3">
        <f>$I$84</f>
        <v>95.61066137566138</v>
      </c>
      <c r="J119" s="66">
        <f>(I119/H119)*100</f>
        <v>111.04606431551845</v>
      </c>
      <c r="K119" s="12"/>
      <c r="L119" s="12"/>
    </row>
    <row r="120" spans="7:27" hidden="1">
      <c r="G120" s="65" t="s">
        <v>8</v>
      </c>
      <c r="H120" s="3">
        <v>60</v>
      </c>
      <c r="I120" s="3">
        <f>$K$84</f>
        <v>97.340909090909093</v>
      </c>
      <c r="J120" s="66">
        <f>(I120/H120)*100</f>
        <v>162.23484848484847</v>
      </c>
      <c r="K120" s="12"/>
      <c r="L120" s="12"/>
    </row>
    <row r="121" spans="7:27" hidden="1">
      <c r="G121" s="65" t="s">
        <v>7</v>
      </c>
      <c r="H121" s="3">
        <v>10</v>
      </c>
      <c r="I121" s="3">
        <f>$J$84</f>
        <v>5.8243181818181817</v>
      </c>
      <c r="J121" s="66">
        <f>(H121/I121)*100</f>
        <v>171.69391657236508</v>
      </c>
      <c r="K121" s="12"/>
      <c r="L121" s="12"/>
    </row>
    <row r="122" spans="7:27" ht="15.75" hidden="1" thickBot="1">
      <c r="G122" s="67" t="s">
        <v>10</v>
      </c>
      <c r="H122" s="68">
        <v>55</v>
      </c>
      <c r="I122" s="68">
        <f>$L$84</f>
        <v>47.970370727532448</v>
      </c>
      <c r="J122" s="69">
        <f>(I122/H122)*100</f>
        <v>87.218855868240823</v>
      </c>
      <c r="K122" s="12"/>
      <c r="L122" s="12"/>
    </row>
    <row r="126" spans="7:27">
      <c r="L126" s="119"/>
    </row>
    <row r="128" spans="7:27">
      <c r="L128" s="119"/>
    </row>
  </sheetData>
  <mergeCells count="2">
    <mergeCell ref="U61:X61"/>
    <mergeCell ref="H86:J86"/>
  </mergeCells>
  <conditionalFormatting sqref="P2:P54">
    <cfRule type="cellIs" dxfId="214" priority="1039" operator="lessThan">
      <formula>0</formula>
    </cfRule>
  </conditionalFormatting>
  <conditionalFormatting sqref="P79:P84">
    <cfRule type="cellIs" dxfId="213" priority="1036" operator="lessThan">
      <formula>0</formula>
    </cfRule>
    <cfRule type="iconSet" priority="1037">
      <iconSet iconSet="3Flags">
        <cfvo type="percent" val="0"/>
        <cfvo type="num" val="0"/>
        <cfvo type="num" val="0"/>
      </iconSet>
    </cfRule>
  </conditionalFormatting>
  <conditionalFormatting sqref="J89:J92 J99:J102 J104:J105 J114:J117 J119:J122 J94:J97 J107">
    <cfRule type="cellIs" dxfId="212" priority="992" operator="lessThan">
      <formula>90</formula>
    </cfRule>
    <cfRule type="cellIs" dxfId="211" priority="993" operator="between">
      <formula>90</formula>
      <formula>99.999</formula>
    </cfRule>
    <cfRule type="cellIs" dxfId="210" priority="994" operator="greaterThan">
      <formula>100</formula>
    </cfRule>
    <cfRule type="iconSet" priority="995">
      <iconSet iconSet="3Symbols2">
        <cfvo type="percent" val="0"/>
        <cfvo type="num" val="90"/>
        <cfvo type="num" val="100"/>
      </iconSet>
    </cfRule>
  </conditionalFormatting>
  <conditionalFormatting sqref="I60 I69 I73 H2:H55">
    <cfRule type="cellIs" dxfId="209" priority="977" operator="greaterThanOrEqual">
      <formula>88</formula>
    </cfRule>
    <cfRule type="cellIs" dxfId="208" priority="978" operator="between">
      <formula>82</formula>
      <formula>87.999</formula>
    </cfRule>
    <cfRule type="cellIs" dxfId="207" priority="979" operator="lessThan">
      <formula>81.999</formula>
    </cfRule>
  </conditionalFormatting>
  <conditionalFormatting sqref="J60 J69 J73 J76 I2:I55">
    <cfRule type="cellIs" dxfId="206" priority="986" operator="greaterThan">
      <formula>12</formula>
    </cfRule>
    <cfRule type="cellIs" dxfId="205" priority="988" operator="lessThanOrEqual">
      <formula>10</formula>
    </cfRule>
  </conditionalFormatting>
  <conditionalFormatting sqref="K60 K69 K73 K76 J2:J54">
    <cfRule type="cellIs" dxfId="204" priority="983" operator="lessThan">
      <formula>45</formula>
    </cfRule>
    <cfRule type="cellIs" dxfId="203" priority="984" operator="between">
      <formula>45.01</formula>
      <formula>59.999</formula>
    </cfRule>
    <cfRule type="cellIs" dxfId="202" priority="985" operator="greaterThanOrEqual">
      <formula>60</formula>
    </cfRule>
  </conditionalFormatting>
  <conditionalFormatting sqref="L60 L65 L73 K2:K55">
    <cfRule type="cellIs" dxfId="201" priority="980" operator="lessThan">
      <formula>41.25</formula>
    </cfRule>
    <cfRule type="cellIs" dxfId="200" priority="981" operator="between">
      <formula>41.25</formula>
      <formula>54.999</formula>
    </cfRule>
    <cfRule type="cellIs" dxfId="199" priority="982" operator="greaterThanOrEqual">
      <formula>55</formula>
    </cfRule>
  </conditionalFormatting>
  <conditionalFormatting sqref="J60 J69 J73 I2:I55">
    <cfRule type="cellIs" dxfId="198" priority="987" operator="between">
      <formula>10</formula>
      <formula>11.9999</formula>
    </cfRule>
  </conditionalFormatting>
  <conditionalFormatting sqref="I61">
    <cfRule type="cellIs" dxfId="197" priority="965" operator="greaterThanOrEqual">
      <formula>88</formula>
    </cfRule>
    <cfRule type="cellIs" dxfId="196" priority="966" operator="between">
      <formula>82</formula>
      <formula>87.999</formula>
    </cfRule>
    <cfRule type="cellIs" dxfId="195" priority="967" operator="lessThan">
      <formula>81.999</formula>
    </cfRule>
  </conditionalFormatting>
  <conditionalFormatting sqref="J61">
    <cfRule type="cellIs" dxfId="194" priority="974" operator="greaterThan">
      <formula>12</formula>
    </cfRule>
    <cfRule type="cellIs" dxfId="193" priority="976" operator="lessThanOrEqual">
      <formula>10</formula>
    </cfRule>
  </conditionalFormatting>
  <conditionalFormatting sqref="K61">
    <cfRule type="cellIs" dxfId="192" priority="971" operator="lessThan">
      <formula>45</formula>
    </cfRule>
    <cfRule type="cellIs" dxfId="191" priority="972" operator="between">
      <formula>45.01</formula>
      <formula>59.999</formula>
    </cfRule>
    <cfRule type="cellIs" dxfId="190" priority="973" operator="greaterThanOrEqual">
      <formula>60</formula>
    </cfRule>
  </conditionalFormatting>
  <conditionalFormatting sqref="L61">
    <cfRule type="cellIs" dxfId="189" priority="968" operator="lessThan">
      <formula>41.25</formula>
    </cfRule>
    <cfRule type="cellIs" dxfId="188" priority="969" operator="between">
      <formula>41.25</formula>
      <formula>54.999</formula>
    </cfRule>
    <cfRule type="cellIs" dxfId="187" priority="970" operator="greaterThanOrEqual">
      <formula>55</formula>
    </cfRule>
  </conditionalFormatting>
  <conditionalFormatting sqref="J61">
    <cfRule type="cellIs" dxfId="186" priority="975" operator="between">
      <formula>10</formula>
      <formula>11.9999</formula>
    </cfRule>
  </conditionalFormatting>
  <conditionalFormatting sqref="I63">
    <cfRule type="cellIs" dxfId="185" priority="953" operator="greaterThanOrEqual">
      <formula>88</formula>
    </cfRule>
    <cfRule type="cellIs" dxfId="184" priority="954" operator="between">
      <formula>82</formula>
      <formula>87.999</formula>
    </cfRule>
    <cfRule type="cellIs" dxfId="183" priority="955" operator="lessThan">
      <formula>81.999</formula>
    </cfRule>
  </conditionalFormatting>
  <conditionalFormatting sqref="J63">
    <cfRule type="cellIs" dxfId="182" priority="962" operator="greaterThan">
      <formula>12</formula>
    </cfRule>
    <cfRule type="cellIs" dxfId="181" priority="964" operator="lessThanOrEqual">
      <formula>10</formula>
    </cfRule>
  </conditionalFormatting>
  <conditionalFormatting sqref="K63">
    <cfRule type="cellIs" dxfId="180" priority="959" operator="lessThan">
      <formula>45</formula>
    </cfRule>
    <cfRule type="cellIs" dxfId="179" priority="960" operator="between">
      <formula>45.01</formula>
      <formula>59.999</formula>
    </cfRule>
    <cfRule type="cellIs" dxfId="178" priority="961" operator="greaterThanOrEqual">
      <formula>60</formula>
    </cfRule>
  </conditionalFormatting>
  <conditionalFormatting sqref="L63">
    <cfRule type="cellIs" dxfId="177" priority="956" operator="lessThan">
      <formula>41.25</formula>
    </cfRule>
    <cfRule type="cellIs" dxfId="176" priority="957" operator="between">
      <formula>41.25</formula>
      <formula>54.999</formula>
    </cfRule>
    <cfRule type="cellIs" dxfId="175" priority="958" operator="greaterThanOrEqual">
      <formula>55</formula>
    </cfRule>
  </conditionalFormatting>
  <conditionalFormatting sqref="J63">
    <cfRule type="cellIs" dxfId="174" priority="963" operator="between">
      <formula>10</formula>
      <formula>11.9999</formula>
    </cfRule>
  </conditionalFormatting>
  <conditionalFormatting sqref="J68 J70">
    <cfRule type="cellIs" dxfId="173" priority="938" operator="greaterThan">
      <formula>12</formula>
    </cfRule>
    <cfRule type="cellIs" dxfId="172" priority="940" operator="lessThanOrEqual">
      <formula>10</formula>
    </cfRule>
  </conditionalFormatting>
  <conditionalFormatting sqref="K68">
    <cfRule type="cellIs" dxfId="171" priority="935" operator="lessThan">
      <formula>45</formula>
    </cfRule>
    <cfRule type="cellIs" dxfId="170" priority="936" operator="between">
      <formula>45.01</formula>
      <formula>59.999</formula>
    </cfRule>
    <cfRule type="cellIs" dxfId="169" priority="937" operator="greaterThanOrEqual">
      <formula>60</formula>
    </cfRule>
  </conditionalFormatting>
  <conditionalFormatting sqref="L68">
    <cfRule type="cellIs" dxfId="168" priority="932" operator="lessThan">
      <formula>41.25</formula>
    </cfRule>
    <cfRule type="cellIs" dxfId="167" priority="933" operator="between">
      <formula>41.25</formula>
      <formula>54.999</formula>
    </cfRule>
    <cfRule type="cellIs" dxfId="166" priority="934" operator="greaterThanOrEqual">
      <formula>55</formula>
    </cfRule>
  </conditionalFormatting>
  <conditionalFormatting sqref="J68 J70">
    <cfRule type="cellIs" dxfId="165" priority="939" operator="between">
      <formula>10</formula>
      <formula>11.9999</formula>
    </cfRule>
  </conditionalFormatting>
  <conditionalFormatting sqref="J76">
    <cfRule type="cellIs" dxfId="164" priority="891" operator="between">
      <formula>10</formula>
      <formula>12</formula>
    </cfRule>
  </conditionalFormatting>
  <conditionalFormatting sqref="I62">
    <cfRule type="cellIs" dxfId="163" priority="869" operator="greaterThanOrEqual">
      <formula>88</formula>
    </cfRule>
    <cfRule type="cellIs" dxfId="162" priority="870" operator="between">
      <formula>82</formula>
      <formula>87.999</formula>
    </cfRule>
    <cfRule type="cellIs" dxfId="161" priority="871" operator="lessThan">
      <formula>81.999</formula>
    </cfRule>
  </conditionalFormatting>
  <conditionalFormatting sqref="J62">
    <cfRule type="cellIs" dxfId="160" priority="878" operator="greaterThan">
      <formula>12</formula>
    </cfRule>
    <cfRule type="cellIs" dxfId="159" priority="880" operator="lessThanOrEqual">
      <formula>10</formula>
    </cfRule>
  </conditionalFormatting>
  <conditionalFormatting sqref="K62">
    <cfRule type="cellIs" dxfId="158" priority="875" operator="lessThan">
      <formula>45</formula>
    </cfRule>
    <cfRule type="cellIs" dxfId="157" priority="876" operator="between">
      <formula>45.01</formula>
      <formula>59.999</formula>
    </cfRule>
    <cfRule type="cellIs" dxfId="156" priority="877" operator="greaterThanOrEqual">
      <formula>60</formula>
    </cfRule>
  </conditionalFormatting>
  <conditionalFormatting sqref="L62">
    <cfRule type="cellIs" dxfId="155" priority="872" operator="lessThan">
      <formula>41.25</formula>
    </cfRule>
    <cfRule type="cellIs" dxfId="154" priority="873" operator="between">
      <formula>41.25</formula>
      <formula>54.999</formula>
    </cfRule>
    <cfRule type="cellIs" dxfId="153" priority="874" operator="greaterThanOrEqual">
      <formula>55</formula>
    </cfRule>
  </conditionalFormatting>
  <conditionalFormatting sqref="J62">
    <cfRule type="cellIs" dxfId="152" priority="879" operator="between">
      <formula>10</formula>
      <formula>11.9999</formula>
    </cfRule>
  </conditionalFormatting>
  <conditionalFormatting sqref="K79:K83">
    <cfRule type="cellIs" dxfId="151" priority="803" operator="lessThan">
      <formula>45</formula>
    </cfRule>
    <cfRule type="cellIs" dxfId="150" priority="804" operator="between">
      <formula>45.01</formula>
      <formula>59.999</formula>
    </cfRule>
    <cfRule type="cellIs" dxfId="149" priority="805" operator="greaterThanOrEqual">
      <formula>60</formula>
    </cfRule>
  </conditionalFormatting>
  <conditionalFormatting sqref="L79:L83">
    <cfRule type="cellIs" dxfId="148" priority="800" operator="lessThan">
      <formula>41.25</formula>
    </cfRule>
    <cfRule type="cellIs" dxfId="147" priority="801" operator="between">
      <formula>41.25</formula>
      <formula>54.999</formula>
    </cfRule>
    <cfRule type="cellIs" dxfId="146" priority="802" operator="greaterThanOrEqual">
      <formula>55</formula>
    </cfRule>
  </conditionalFormatting>
  <conditionalFormatting sqref="L84">
    <cfRule type="cellIs" dxfId="145" priority="788" operator="lessThan">
      <formula>41.25</formula>
    </cfRule>
    <cfRule type="cellIs" dxfId="144" priority="789" operator="between">
      <formula>41.25</formula>
      <formula>54.999</formula>
    </cfRule>
    <cfRule type="cellIs" dxfId="143" priority="790" operator="greaterThanOrEqual">
      <formula>55</formula>
    </cfRule>
  </conditionalFormatting>
  <conditionalFormatting sqref="J64">
    <cfRule type="cellIs" dxfId="142" priority="698" operator="greaterThan">
      <formula>12</formula>
    </cfRule>
    <cfRule type="cellIs" dxfId="141" priority="700" operator="lessThanOrEqual">
      <formula>10</formula>
    </cfRule>
  </conditionalFormatting>
  <conditionalFormatting sqref="K64">
    <cfRule type="cellIs" dxfId="140" priority="695" operator="lessThan">
      <formula>45</formula>
    </cfRule>
    <cfRule type="cellIs" dxfId="139" priority="696" operator="between">
      <formula>45.01</formula>
      <formula>59.999</formula>
    </cfRule>
    <cfRule type="cellIs" dxfId="138" priority="697" operator="greaterThanOrEqual">
      <formula>60</formula>
    </cfRule>
  </conditionalFormatting>
  <conditionalFormatting sqref="L64">
    <cfRule type="cellIs" dxfId="137" priority="692" operator="lessThan">
      <formula>41.25</formula>
    </cfRule>
    <cfRule type="cellIs" dxfId="136" priority="693" operator="between">
      <formula>41.25</formula>
      <formula>54.999</formula>
    </cfRule>
    <cfRule type="cellIs" dxfId="135" priority="694" operator="greaterThanOrEqual">
      <formula>55</formula>
    </cfRule>
  </conditionalFormatting>
  <conditionalFormatting sqref="J64">
    <cfRule type="cellIs" dxfId="134" priority="699" operator="between">
      <formula>10</formula>
      <formula>11.9999</formula>
    </cfRule>
  </conditionalFormatting>
  <conditionalFormatting sqref="P67">
    <cfRule type="cellIs" dxfId="133" priority="687" operator="lessThan">
      <formula>0</formula>
    </cfRule>
    <cfRule type="iconSet" priority="688">
      <iconSet iconSet="3Flags">
        <cfvo type="percent" val="0"/>
        <cfvo type="num" val="0"/>
        <cfvo type="num" val="0"/>
      </iconSet>
    </cfRule>
  </conditionalFormatting>
  <conditionalFormatting sqref="J67">
    <cfRule type="cellIs" dxfId="132" priority="684" operator="greaterThan">
      <formula>12</formula>
    </cfRule>
    <cfRule type="cellIs" dxfId="131" priority="686" operator="lessThanOrEqual">
      <formula>10</formula>
    </cfRule>
  </conditionalFormatting>
  <conditionalFormatting sqref="K67">
    <cfRule type="cellIs" dxfId="130" priority="681" operator="lessThan">
      <formula>45</formula>
    </cfRule>
    <cfRule type="cellIs" dxfId="129" priority="682" operator="between">
      <formula>45.01</formula>
      <formula>59.999</formula>
    </cfRule>
    <cfRule type="cellIs" dxfId="128" priority="683" operator="greaterThanOrEqual">
      <formula>60</formula>
    </cfRule>
  </conditionalFormatting>
  <conditionalFormatting sqref="L67">
    <cfRule type="cellIs" dxfId="127" priority="678" operator="lessThan">
      <formula>41.25</formula>
    </cfRule>
    <cfRule type="cellIs" dxfId="126" priority="679" operator="between">
      <formula>41.25</formula>
      <formula>54.999</formula>
    </cfRule>
    <cfRule type="cellIs" dxfId="125" priority="680" operator="greaterThanOrEqual">
      <formula>55</formula>
    </cfRule>
  </conditionalFormatting>
  <conditionalFormatting sqref="J67">
    <cfRule type="cellIs" dxfId="124" priority="685" operator="between">
      <formula>10</formula>
      <formula>11.9999</formula>
    </cfRule>
  </conditionalFormatting>
  <conditionalFormatting sqref="P72">
    <cfRule type="cellIs" dxfId="123" priority="659" operator="lessThan">
      <formula>0</formula>
    </cfRule>
    <cfRule type="iconSet" priority="660">
      <iconSet iconSet="3Flags">
        <cfvo type="percent" val="0"/>
        <cfvo type="num" val="0"/>
        <cfvo type="num" val="0"/>
      </iconSet>
    </cfRule>
  </conditionalFormatting>
  <conditionalFormatting sqref="J72">
    <cfRule type="cellIs" dxfId="122" priority="656" operator="greaterThan">
      <formula>12</formula>
    </cfRule>
    <cfRule type="cellIs" dxfId="121" priority="658" operator="lessThanOrEqual">
      <formula>10</formula>
    </cfRule>
  </conditionalFormatting>
  <conditionalFormatting sqref="K72">
    <cfRule type="cellIs" dxfId="120" priority="653" operator="lessThan">
      <formula>45</formula>
    </cfRule>
    <cfRule type="cellIs" dxfId="119" priority="654" operator="between">
      <formula>45.01</formula>
      <formula>59.999</formula>
    </cfRule>
    <cfRule type="cellIs" dxfId="118" priority="655" operator="greaterThanOrEqual">
      <formula>60</formula>
    </cfRule>
  </conditionalFormatting>
  <conditionalFormatting sqref="L72">
    <cfRule type="cellIs" dxfId="117" priority="650" operator="lessThan">
      <formula>41.25</formula>
    </cfRule>
    <cfRule type="cellIs" dxfId="116" priority="651" operator="between">
      <formula>41.25</formula>
      <formula>54.999</formula>
    </cfRule>
    <cfRule type="cellIs" dxfId="115" priority="652" operator="greaterThanOrEqual">
      <formula>55</formula>
    </cfRule>
  </conditionalFormatting>
  <conditionalFormatting sqref="J72">
    <cfRule type="cellIs" dxfId="114" priority="657" operator="between">
      <formula>10</formula>
      <formula>11.9999</formula>
    </cfRule>
  </conditionalFormatting>
  <conditionalFormatting sqref="P74">
    <cfRule type="cellIs" dxfId="113" priority="645" operator="lessThan">
      <formula>0</formula>
    </cfRule>
    <cfRule type="iconSet" priority="646">
      <iconSet iconSet="3Flags">
        <cfvo type="percent" val="0"/>
        <cfvo type="num" val="0"/>
        <cfvo type="num" val="0"/>
      </iconSet>
    </cfRule>
  </conditionalFormatting>
  <conditionalFormatting sqref="J74">
    <cfRule type="cellIs" dxfId="112" priority="642" operator="greaterThan">
      <formula>12</formula>
    </cfRule>
    <cfRule type="cellIs" dxfId="111" priority="644" operator="lessThanOrEqual">
      <formula>10</formula>
    </cfRule>
  </conditionalFormatting>
  <conditionalFormatting sqref="K74">
    <cfRule type="cellIs" dxfId="110" priority="639" operator="lessThan">
      <formula>45</formula>
    </cfRule>
    <cfRule type="cellIs" dxfId="109" priority="640" operator="between">
      <formula>45.01</formula>
      <formula>59.999</formula>
    </cfRule>
    <cfRule type="cellIs" dxfId="108" priority="641" operator="greaterThanOrEqual">
      <formula>60</formula>
    </cfRule>
  </conditionalFormatting>
  <conditionalFormatting sqref="L74">
    <cfRule type="cellIs" dxfId="107" priority="636" operator="lessThan">
      <formula>41.25</formula>
    </cfRule>
    <cfRule type="cellIs" dxfId="106" priority="637" operator="between">
      <formula>41.25</formula>
      <formula>54.999</formula>
    </cfRule>
    <cfRule type="cellIs" dxfId="105" priority="638" operator="greaterThanOrEqual">
      <formula>55</formula>
    </cfRule>
  </conditionalFormatting>
  <conditionalFormatting sqref="J74">
    <cfRule type="cellIs" dxfId="104" priority="643" operator="between">
      <formula>10</formula>
      <formula>11.9999</formula>
    </cfRule>
  </conditionalFormatting>
  <conditionalFormatting sqref="I64">
    <cfRule type="cellIs" dxfId="103" priority="627" operator="greaterThanOrEqual">
      <formula>88</formula>
    </cfRule>
    <cfRule type="cellIs" dxfId="102" priority="628" operator="between">
      <formula>82</formula>
      <formula>87.999</formula>
    </cfRule>
    <cfRule type="cellIs" dxfId="101" priority="629" operator="lessThan">
      <formula>81.999</formula>
    </cfRule>
  </conditionalFormatting>
  <conditionalFormatting sqref="I68">
    <cfRule type="cellIs" dxfId="100" priority="621" operator="greaterThanOrEqual">
      <formula>88</formula>
    </cfRule>
    <cfRule type="cellIs" dxfId="99" priority="622" operator="between">
      <formula>82</formula>
      <formula>87.999</formula>
    </cfRule>
    <cfRule type="cellIs" dxfId="98" priority="623" operator="lessThan">
      <formula>81.999</formula>
    </cfRule>
  </conditionalFormatting>
  <conditionalFormatting sqref="I67">
    <cfRule type="cellIs" dxfId="97" priority="618" operator="greaterThanOrEqual">
      <formula>88</formula>
    </cfRule>
    <cfRule type="cellIs" dxfId="96" priority="619" operator="between">
      <formula>82</formula>
      <formula>87.999</formula>
    </cfRule>
    <cfRule type="cellIs" dxfId="95" priority="620" operator="lessThan">
      <formula>81.999</formula>
    </cfRule>
  </conditionalFormatting>
  <conditionalFormatting sqref="I72">
    <cfRule type="cellIs" dxfId="94" priority="609" operator="greaterThanOrEqual">
      <formula>88</formula>
    </cfRule>
    <cfRule type="cellIs" dxfId="93" priority="610" operator="between">
      <formula>82</formula>
      <formula>87.999</formula>
    </cfRule>
    <cfRule type="cellIs" dxfId="92" priority="611" operator="lessThan">
      <formula>81.999</formula>
    </cfRule>
  </conditionalFormatting>
  <conditionalFormatting sqref="I74">
    <cfRule type="cellIs" dxfId="91" priority="603" operator="greaterThanOrEqual">
      <formula>88</formula>
    </cfRule>
    <cfRule type="cellIs" dxfId="90" priority="604" operator="between">
      <formula>82</formula>
      <formula>87.999</formula>
    </cfRule>
    <cfRule type="cellIs" dxfId="89" priority="605" operator="lessThan">
      <formula>81.999</formula>
    </cfRule>
  </conditionalFormatting>
  <conditionalFormatting sqref="I76">
    <cfRule type="cellIs" dxfId="88" priority="591" operator="greaterThanOrEqual">
      <formula>88</formula>
    </cfRule>
    <cfRule type="cellIs" dxfId="87" priority="592" operator="between">
      <formula>82</formula>
      <formula>87.999</formula>
    </cfRule>
    <cfRule type="cellIs" dxfId="86" priority="593" operator="lessThan">
      <formula>81.999</formula>
    </cfRule>
  </conditionalFormatting>
  <conditionalFormatting sqref="I84">
    <cfRule type="cellIs" dxfId="85" priority="588" operator="greaterThanOrEqual">
      <formula>88</formula>
    </cfRule>
    <cfRule type="cellIs" dxfId="84" priority="589" operator="between">
      <formula>82</formula>
      <formula>87.999</formula>
    </cfRule>
    <cfRule type="cellIs" dxfId="83" priority="590" operator="lessThan">
      <formula>81.999</formula>
    </cfRule>
  </conditionalFormatting>
  <conditionalFormatting sqref="I79:I83">
    <cfRule type="cellIs" dxfId="82" priority="585" operator="greaterThanOrEqual">
      <formula>88</formula>
    </cfRule>
    <cfRule type="cellIs" dxfId="81" priority="586" operator="between">
      <formula>82</formula>
      <formula>87.999</formula>
    </cfRule>
    <cfRule type="cellIs" dxfId="80" priority="587" operator="lessThan">
      <formula>81.999</formula>
    </cfRule>
  </conditionalFormatting>
  <conditionalFormatting sqref="J79:J84">
    <cfRule type="cellIs" dxfId="79" priority="569" operator="greaterThan">
      <formula>12</formula>
    </cfRule>
    <cfRule type="cellIs" dxfId="78" priority="571" operator="lessThanOrEqual">
      <formula>10</formula>
    </cfRule>
  </conditionalFormatting>
  <conditionalFormatting sqref="J79:J84">
    <cfRule type="cellIs" dxfId="77" priority="570" operator="between">
      <formula>10</formula>
      <formula>12</formula>
    </cfRule>
  </conditionalFormatting>
  <conditionalFormatting sqref="K84">
    <cfRule type="cellIs" dxfId="76" priority="492" operator="lessThan">
      <formula>45</formula>
    </cfRule>
    <cfRule type="cellIs" dxfId="75" priority="493" operator="between">
      <formula>45.01</formula>
      <formula>59.999</formula>
    </cfRule>
    <cfRule type="cellIs" dxfId="74" priority="494" operator="greaterThanOrEqual">
      <formula>60</formula>
    </cfRule>
  </conditionalFormatting>
  <conditionalFormatting sqref="J55">
    <cfRule type="cellIs" dxfId="73" priority="489" operator="lessThan">
      <formula>45</formula>
    </cfRule>
    <cfRule type="cellIs" dxfId="72" priority="490" operator="between">
      <formula>45.01</formula>
      <formula>59.999</formula>
    </cfRule>
    <cfRule type="cellIs" dxfId="71" priority="491" operator="greaterThanOrEqual">
      <formula>60</formula>
    </cfRule>
  </conditionalFormatting>
  <conditionalFormatting sqref="P66">
    <cfRule type="cellIs" dxfId="70" priority="487" operator="lessThan">
      <formula>0</formula>
    </cfRule>
    <cfRule type="iconSet" priority="488">
      <iconSet iconSet="3Flags">
        <cfvo type="percent" val="0"/>
        <cfvo type="num" val="0"/>
        <cfvo type="num" val="0"/>
      </iconSet>
    </cfRule>
  </conditionalFormatting>
  <conditionalFormatting sqref="J66">
    <cfRule type="cellIs" dxfId="69" priority="482" operator="greaterThan">
      <formula>12</formula>
    </cfRule>
    <cfRule type="cellIs" dxfId="68" priority="484" operator="lessThanOrEqual">
      <formula>10</formula>
    </cfRule>
  </conditionalFormatting>
  <conditionalFormatting sqref="K66">
    <cfRule type="cellIs" dxfId="67" priority="479" operator="lessThan">
      <formula>45</formula>
    </cfRule>
    <cfRule type="cellIs" dxfId="66" priority="480" operator="between">
      <formula>45.01</formula>
      <formula>59.999</formula>
    </cfRule>
    <cfRule type="cellIs" dxfId="65" priority="481" operator="greaterThanOrEqual">
      <formula>60</formula>
    </cfRule>
  </conditionalFormatting>
  <conditionalFormatting sqref="L66">
    <cfRule type="cellIs" dxfId="64" priority="476" operator="lessThan">
      <formula>41.25</formula>
    </cfRule>
    <cfRule type="cellIs" dxfId="63" priority="477" operator="between">
      <formula>41.25</formula>
      <formula>54.999</formula>
    </cfRule>
    <cfRule type="cellIs" dxfId="62" priority="478" operator="greaterThanOrEqual">
      <formula>55</formula>
    </cfRule>
  </conditionalFormatting>
  <conditionalFormatting sqref="J66">
    <cfRule type="cellIs" dxfId="61" priority="483" operator="between">
      <formula>10</formula>
      <formula>11.9999</formula>
    </cfRule>
  </conditionalFormatting>
  <conditionalFormatting sqref="I66">
    <cfRule type="cellIs" dxfId="60" priority="462" operator="greaterThanOrEqual">
      <formula>88</formula>
    </cfRule>
    <cfRule type="cellIs" dxfId="59" priority="463" operator="between">
      <formula>82</formula>
      <formula>87.999</formula>
    </cfRule>
    <cfRule type="cellIs" dxfId="58" priority="464" operator="lessThan">
      <formula>81.999</formula>
    </cfRule>
  </conditionalFormatting>
  <conditionalFormatting sqref="J109:J112">
    <cfRule type="cellIs" dxfId="57" priority="441" operator="lessThan">
      <formula>90</formula>
    </cfRule>
    <cfRule type="cellIs" dxfId="56" priority="442" operator="between">
      <formula>90</formula>
      <formula>99.999</formula>
    </cfRule>
    <cfRule type="cellIs" dxfId="55" priority="443" operator="greaterThan">
      <formula>100</formula>
    </cfRule>
    <cfRule type="iconSet" priority="444">
      <iconSet iconSet="3Symbols2">
        <cfvo type="percent" val="0"/>
        <cfvo type="num" val="90"/>
        <cfvo type="num" val="100"/>
      </iconSet>
    </cfRule>
  </conditionalFormatting>
  <conditionalFormatting sqref="J106">
    <cfRule type="cellIs" dxfId="54" priority="431" operator="lessThan">
      <formula>90</formula>
    </cfRule>
    <cfRule type="cellIs" dxfId="53" priority="432" operator="between">
      <formula>90</formula>
      <formula>99.999</formula>
    </cfRule>
    <cfRule type="cellIs" dxfId="52" priority="433" operator="greaterThan">
      <formula>100</formula>
    </cfRule>
    <cfRule type="iconSet" priority="434">
      <iconSet iconSet="3Symbols2">
        <cfvo type="percent" val="0"/>
        <cfvo type="num" val="90"/>
        <cfvo type="num" val="100"/>
      </iconSet>
    </cfRule>
  </conditionalFormatting>
  <conditionalFormatting sqref="L76">
    <cfRule type="cellIs" dxfId="51" priority="425" operator="lessThan">
      <formula>41.25</formula>
    </cfRule>
    <cfRule type="cellIs" dxfId="50" priority="426" operator="between">
      <formula>41.25</formula>
      <formula>54.999</formula>
    </cfRule>
    <cfRule type="cellIs" dxfId="49" priority="427" operator="greaterThanOrEqual">
      <formula>55</formula>
    </cfRule>
  </conditionalFormatting>
  <conditionalFormatting sqref="P70">
    <cfRule type="cellIs" dxfId="48" priority="383" operator="lessThan">
      <formula>0</formula>
    </cfRule>
    <cfRule type="iconSet" priority="384">
      <iconSet iconSet="3Flags">
        <cfvo type="percent" val="0"/>
        <cfvo type="num" val="0"/>
        <cfvo type="num" val="0"/>
      </iconSet>
    </cfRule>
  </conditionalFormatting>
  <conditionalFormatting sqref="K70">
    <cfRule type="cellIs" dxfId="47" priority="377" operator="lessThan">
      <formula>45</formula>
    </cfRule>
    <cfRule type="cellIs" dxfId="46" priority="378" operator="between">
      <formula>45.01</formula>
      <formula>59.999</formula>
    </cfRule>
    <cfRule type="cellIs" dxfId="45" priority="379" operator="greaterThanOrEqual">
      <formula>60</formula>
    </cfRule>
  </conditionalFormatting>
  <conditionalFormatting sqref="L69:L70">
    <cfRule type="cellIs" dxfId="44" priority="374" operator="lessThan">
      <formula>41.25</formula>
    </cfRule>
    <cfRule type="cellIs" dxfId="43" priority="375" operator="between">
      <formula>41.25</formula>
      <formula>54.999</formula>
    </cfRule>
    <cfRule type="cellIs" dxfId="42" priority="376" operator="greaterThanOrEqual">
      <formula>55</formula>
    </cfRule>
  </conditionalFormatting>
  <conditionalFormatting sqref="I70">
    <cfRule type="cellIs" dxfId="41" priority="371" operator="greaterThanOrEqual">
      <formula>88</formula>
    </cfRule>
    <cfRule type="cellIs" dxfId="40" priority="372" operator="between">
      <formula>82</formula>
      <formula>87.999</formula>
    </cfRule>
    <cfRule type="cellIs" dxfId="39" priority="373" operator="lessThan">
      <formula>81.999</formula>
    </cfRule>
  </conditionalFormatting>
  <conditionalFormatting sqref="P71">
    <cfRule type="cellIs" dxfId="38" priority="369" operator="lessThan">
      <formula>0</formula>
    </cfRule>
    <cfRule type="iconSet" priority="370">
      <iconSet iconSet="3Flags">
        <cfvo type="percent" val="0"/>
        <cfvo type="num" val="0"/>
        <cfvo type="num" val="0"/>
      </iconSet>
    </cfRule>
  </conditionalFormatting>
  <conditionalFormatting sqref="J71">
    <cfRule type="cellIs" dxfId="37" priority="366" operator="greaterThan">
      <formula>12</formula>
    </cfRule>
    <cfRule type="cellIs" dxfId="36" priority="368" operator="lessThanOrEqual">
      <formula>10</formula>
    </cfRule>
  </conditionalFormatting>
  <conditionalFormatting sqref="K71">
    <cfRule type="cellIs" dxfId="35" priority="363" operator="lessThan">
      <formula>45</formula>
    </cfRule>
    <cfRule type="cellIs" dxfId="34" priority="364" operator="between">
      <formula>45.01</formula>
      <formula>59.999</formula>
    </cfRule>
    <cfRule type="cellIs" dxfId="33" priority="365" operator="greaterThanOrEqual">
      <formula>60</formula>
    </cfRule>
  </conditionalFormatting>
  <conditionalFormatting sqref="L71">
    <cfRule type="cellIs" dxfId="32" priority="360" operator="lessThan">
      <formula>41.25</formula>
    </cfRule>
    <cfRule type="cellIs" dxfId="31" priority="361" operator="between">
      <formula>41.25</formula>
      <formula>54.999</formula>
    </cfRule>
    <cfRule type="cellIs" dxfId="30" priority="362" operator="greaterThanOrEqual">
      <formula>55</formula>
    </cfRule>
  </conditionalFormatting>
  <conditionalFormatting sqref="J71">
    <cfRule type="cellIs" dxfId="29" priority="367" operator="between">
      <formula>10</formula>
      <formula>11.9999</formula>
    </cfRule>
  </conditionalFormatting>
  <conditionalFormatting sqref="I71">
    <cfRule type="cellIs" dxfId="28" priority="357" operator="greaterThanOrEqual">
      <formula>88</formula>
    </cfRule>
    <cfRule type="cellIs" dxfId="27" priority="358" operator="between">
      <formula>82</formula>
      <formula>87.999</formula>
    </cfRule>
    <cfRule type="cellIs" dxfId="26" priority="359" operator="lessThan">
      <formula>81.999</formula>
    </cfRule>
  </conditionalFormatting>
  <conditionalFormatting sqref="P65">
    <cfRule type="cellIs" dxfId="25" priority="144" operator="lessThan">
      <formula>0</formula>
    </cfRule>
    <cfRule type="iconSet" priority="145">
      <iconSet iconSet="3Flags">
        <cfvo type="percent" val="0"/>
        <cfvo type="num" val="0"/>
        <cfvo type="num" val="0"/>
      </iconSet>
    </cfRule>
  </conditionalFormatting>
  <conditionalFormatting sqref="I65">
    <cfRule type="cellIs" dxfId="24" priority="135" operator="greaterThanOrEqual">
      <formula>88</formula>
    </cfRule>
    <cfRule type="cellIs" dxfId="23" priority="136" operator="between">
      <formula>82</formula>
      <formula>87.999</formula>
    </cfRule>
    <cfRule type="cellIs" dxfId="22" priority="137" operator="lessThan">
      <formula>81.999</formula>
    </cfRule>
  </conditionalFormatting>
  <conditionalFormatting sqref="J65">
    <cfRule type="cellIs" dxfId="21" priority="141" operator="greaterThan">
      <formula>12</formula>
    </cfRule>
    <cfRule type="cellIs" dxfId="20" priority="143" operator="lessThanOrEqual">
      <formula>10</formula>
    </cfRule>
  </conditionalFormatting>
  <conditionalFormatting sqref="K65">
    <cfRule type="cellIs" dxfId="19" priority="138" operator="lessThan">
      <formula>45</formula>
    </cfRule>
    <cfRule type="cellIs" dxfId="18" priority="139" operator="between">
      <formula>45.01</formula>
      <formula>59.999</formula>
    </cfRule>
    <cfRule type="cellIs" dxfId="17" priority="140" operator="greaterThanOrEqual">
      <formula>60</formula>
    </cfRule>
  </conditionalFormatting>
  <conditionalFormatting sqref="J65">
    <cfRule type="cellIs" dxfId="16" priority="142" operator="between">
      <formula>10</formula>
      <formula>11.9999</formula>
    </cfRule>
  </conditionalFormatting>
  <conditionalFormatting sqref="P64">
    <cfRule type="cellIs" dxfId="15" priority="12185" operator="lessThan">
      <formula>0</formula>
    </cfRule>
    <cfRule type="iconSet" priority="12186">
      <iconSet iconSet="3Flags">
        <cfvo type="percent" val="0"/>
        <cfvo type="num" val="0"/>
        <cfvo type="num" val="0"/>
      </iconSet>
    </cfRule>
  </conditionalFormatting>
  <conditionalFormatting sqref="P69">
    <cfRule type="cellIs" dxfId="14" priority="12225" operator="lessThan">
      <formula>0</formula>
    </cfRule>
    <cfRule type="iconSet" priority="12226">
      <iconSet iconSet="3Flags">
        <cfvo type="percent" val="0"/>
        <cfvo type="num" val="0"/>
        <cfvo type="num" val="0"/>
      </iconSet>
    </cfRule>
  </conditionalFormatting>
  <conditionalFormatting sqref="P73 P68 P76 P60:P63">
    <cfRule type="cellIs" dxfId="13" priority="12227" operator="lessThan">
      <formula>0</formula>
    </cfRule>
    <cfRule type="iconSet" priority="12228">
      <iconSet iconSet="3Flags">
        <cfvo type="percent" val="0"/>
        <cfvo type="num" val="0"/>
        <cfvo type="num" val="0"/>
      </iconSet>
    </cfRule>
  </conditionalFormatting>
  <conditionalFormatting sqref="J75">
    <cfRule type="cellIs" dxfId="12" priority="11" operator="greaterThan">
      <formula>12</formula>
    </cfRule>
    <cfRule type="cellIs" dxfId="11" priority="12" operator="lessThanOrEqual">
      <formula>10</formula>
    </cfRule>
  </conditionalFormatting>
  <conditionalFormatting sqref="K75">
    <cfRule type="cellIs" dxfId="10" priority="8" operator="lessThan">
      <formula>45</formula>
    </cfRule>
    <cfRule type="cellIs" dxfId="9" priority="9" operator="between">
      <formula>45.01</formula>
      <formula>59.999</formula>
    </cfRule>
    <cfRule type="cellIs" dxfId="8" priority="10" operator="greaterThanOrEqual">
      <formula>60</formula>
    </cfRule>
  </conditionalFormatting>
  <conditionalFormatting sqref="J75">
    <cfRule type="cellIs" dxfId="7" priority="7" operator="between">
      <formula>10</formula>
      <formula>12</formula>
    </cfRule>
  </conditionalFormatting>
  <conditionalFormatting sqref="I75">
    <cfRule type="cellIs" dxfId="6" priority="4" operator="greaterThanOrEqual">
      <formula>88</formula>
    </cfRule>
    <cfRule type="cellIs" dxfId="5" priority="5" operator="between">
      <formula>82</formula>
      <formula>87.999</formula>
    </cfRule>
    <cfRule type="cellIs" dxfId="4" priority="6" operator="lessThan">
      <formula>81.999</formula>
    </cfRule>
  </conditionalFormatting>
  <conditionalFormatting sqref="L75">
    <cfRule type="cellIs" dxfId="3" priority="1" operator="lessThan">
      <formula>41.25</formula>
    </cfRule>
    <cfRule type="cellIs" dxfId="2" priority="2" operator="between">
      <formula>41.25</formula>
      <formula>54.999</formula>
    </cfRule>
    <cfRule type="cellIs" dxfId="1" priority="3" operator="greaterThanOrEqual">
      <formula>55</formula>
    </cfRule>
  </conditionalFormatting>
  <conditionalFormatting sqref="P75">
    <cfRule type="cellIs" dxfId="0" priority="13" operator="lessThan">
      <formula>0</formula>
    </cfRule>
    <cfRule type="iconSet" priority="14">
      <iconSet iconSet="3Flags">
        <cfvo type="percent" val="0"/>
        <cfvo type="num" val="0"/>
        <cfvo type="num" val="0"/>
      </iconSet>
    </cfRule>
  </conditionalFormatting>
  <pageMargins left="0.7" right="0.7" top="0.75" bottom="0.75" header="0.3" footer="0.3"/>
  <pageSetup paperSize="9" orientation="landscape" r:id="rId1"/>
  <ignoredErrors>
    <ignoredError sqref="J113:J114 J91:J107 J117:J121 J111 H61:R68 P60 H70:R76 H69:K69 M69:R69" formula="1"/>
    <ignoredError sqref="O77:S78 J79:K83 O83 O82 S80 S81 S79" emptyCellReference="1"/>
    <ignoredError sqref="P79:P83" formula="1" emptyCellReference="1"/>
    <ignoredError sqref="I90 I115:I116" evalError="1"/>
    <ignoredError sqref="J116"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5"/>
  <sheetViews>
    <sheetView zoomScale="85" zoomScaleNormal="85" workbookViewId="0">
      <selection activeCell="M26" sqref="M26"/>
    </sheetView>
  </sheetViews>
  <sheetFormatPr defaultColWidth="2.85546875" defaultRowHeight="12.75"/>
  <cols>
    <col min="1" max="1" width="10" style="198" bestFit="1" customWidth="1"/>
    <col min="2" max="2" width="3.85546875" style="198" bestFit="1" customWidth="1"/>
    <col min="3" max="3" width="5.85546875" style="198" bestFit="1" customWidth="1"/>
    <col min="4" max="4" width="4.85546875" style="198" bestFit="1" customWidth="1"/>
    <col min="5" max="5" width="6.7109375" style="198" bestFit="1" customWidth="1"/>
    <col min="6" max="6" width="2.85546875" style="198"/>
    <col min="7" max="7" width="12.7109375" style="198" bestFit="1" customWidth="1"/>
    <col min="8" max="8" width="9.7109375" style="198" bestFit="1" customWidth="1"/>
    <col min="9" max="9" width="10.42578125" style="198" bestFit="1" customWidth="1"/>
    <col min="10" max="10" width="8.140625" style="198" bestFit="1" customWidth="1"/>
    <col min="11" max="11" width="20.5703125" style="198" bestFit="1" customWidth="1"/>
    <col min="12" max="12" width="9.28515625" style="198" bestFit="1" customWidth="1"/>
    <col min="13" max="13" width="10.42578125" style="198" bestFit="1" customWidth="1"/>
    <col min="14" max="14" width="12.5703125" style="198" bestFit="1" customWidth="1"/>
    <col min="15" max="15" width="6.7109375" style="198" bestFit="1" customWidth="1"/>
    <col min="16" max="16" width="13.42578125" style="198" bestFit="1" customWidth="1"/>
    <col min="17" max="17" width="9.28515625" style="198" bestFit="1" customWidth="1"/>
    <col min="18" max="18" width="2.85546875" style="198"/>
    <col min="19" max="19" width="12.7109375" style="198" bestFit="1" customWidth="1"/>
    <col min="20" max="20" width="9.7109375" style="198" bestFit="1" customWidth="1"/>
    <col min="21" max="21" width="10.42578125" style="198" bestFit="1" customWidth="1"/>
    <col min="22" max="22" width="8.140625" style="198" bestFit="1" customWidth="1"/>
    <col min="23" max="23" width="20.5703125" style="198" bestFit="1" customWidth="1"/>
    <col min="24" max="24" width="9.28515625" style="198" bestFit="1" customWidth="1"/>
    <col min="25" max="25" width="10.42578125" style="198" bestFit="1" customWidth="1"/>
    <col min="26" max="26" width="12.5703125" style="198" bestFit="1" customWidth="1"/>
    <col min="27" max="27" width="6.7109375" style="198" bestFit="1" customWidth="1"/>
    <col min="28" max="28" width="8.42578125" style="198" bestFit="1" customWidth="1"/>
    <col min="29" max="29" width="9.28515625" style="198" bestFit="1" customWidth="1"/>
    <col min="30" max="16384" width="2.85546875" style="198"/>
  </cols>
  <sheetData>
    <row r="1" spans="1:29">
      <c r="A1" s="282" t="s">
        <v>102</v>
      </c>
      <c r="B1" s="282"/>
      <c r="C1" s="282"/>
      <c r="D1" s="282"/>
      <c r="E1" s="282"/>
      <c r="G1" s="199" t="s">
        <v>103</v>
      </c>
      <c r="H1" s="199" t="s">
        <v>104</v>
      </c>
      <c r="I1" s="199" t="s">
        <v>105</v>
      </c>
      <c r="J1" s="199" t="s">
        <v>106</v>
      </c>
      <c r="K1" s="199" t="s">
        <v>107</v>
      </c>
      <c r="L1" s="199" t="s">
        <v>108</v>
      </c>
      <c r="M1" s="199" t="s">
        <v>109</v>
      </c>
      <c r="N1" s="199" t="s">
        <v>110</v>
      </c>
      <c r="O1" s="200" t="s">
        <v>111</v>
      </c>
      <c r="P1" s="199" t="s">
        <v>112</v>
      </c>
      <c r="Q1" s="199" t="s">
        <v>113</v>
      </c>
      <c r="S1" s="199" t="s">
        <v>103</v>
      </c>
      <c r="T1" s="199" t="s">
        <v>104</v>
      </c>
      <c r="U1" s="199" t="s">
        <v>105</v>
      </c>
      <c r="V1" s="199" t="s">
        <v>106</v>
      </c>
      <c r="W1" s="199" t="s">
        <v>107</v>
      </c>
      <c r="X1" s="199" t="s">
        <v>108</v>
      </c>
      <c r="Y1" s="199" t="s">
        <v>109</v>
      </c>
      <c r="Z1" s="199" t="s">
        <v>110</v>
      </c>
      <c r="AA1" s="200" t="s">
        <v>111</v>
      </c>
      <c r="AB1" s="199" t="s">
        <v>112</v>
      </c>
      <c r="AC1" s="199" t="s">
        <v>113</v>
      </c>
    </row>
    <row r="2" spans="1:29">
      <c r="A2" s="201" t="s">
        <v>114</v>
      </c>
      <c r="B2" s="202">
        <v>0</v>
      </c>
      <c r="C2" s="202">
        <v>1</v>
      </c>
      <c r="D2" s="201" t="s">
        <v>115</v>
      </c>
      <c r="E2" s="201" t="s">
        <v>115</v>
      </c>
      <c r="G2" s="198" t="s">
        <v>144</v>
      </c>
      <c r="H2" s="198" t="s">
        <v>46</v>
      </c>
      <c r="I2" s="198" t="s">
        <v>203</v>
      </c>
      <c r="J2" s="198" t="s">
        <v>119</v>
      </c>
      <c r="K2" s="239">
        <v>150000292578</v>
      </c>
      <c r="L2" s="203">
        <v>1017</v>
      </c>
      <c r="M2" s="203">
        <v>1036</v>
      </c>
      <c r="N2" s="198" t="s">
        <v>478</v>
      </c>
      <c r="O2" s="198">
        <v>100</v>
      </c>
      <c r="P2" s="239">
        <v>150000289337</v>
      </c>
      <c r="Q2" s="203">
        <v>517</v>
      </c>
      <c r="S2" s="198" t="s">
        <v>143</v>
      </c>
      <c r="T2" s="198" t="s">
        <v>46</v>
      </c>
      <c r="U2" s="198" t="s">
        <v>203</v>
      </c>
      <c r="V2" s="198" t="s">
        <v>116</v>
      </c>
      <c r="W2" s="239">
        <v>150000290473</v>
      </c>
      <c r="X2" s="203">
        <v>1496</v>
      </c>
      <c r="Y2" s="203">
        <v>1514</v>
      </c>
      <c r="Z2" s="198" t="s">
        <v>313</v>
      </c>
      <c r="AA2" s="198">
        <v>100</v>
      </c>
      <c r="AB2" s="198">
        <v>150000287244</v>
      </c>
      <c r="AC2" s="203">
        <v>996</v>
      </c>
    </row>
    <row r="3" spans="1:29">
      <c r="A3" s="201">
        <v>22</v>
      </c>
      <c r="B3" s="201">
        <v>8</v>
      </c>
      <c r="C3" s="201">
        <f>A3-B3</f>
        <v>14</v>
      </c>
      <c r="D3" s="122">
        <f>C3/A3</f>
        <v>0.63636363636363635</v>
      </c>
      <c r="E3" s="122">
        <f>D3*100</f>
        <v>63.636363636363633</v>
      </c>
      <c r="G3" s="198" t="s">
        <v>145</v>
      </c>
      <c r="H3" s="198" t="s">
        <v>46</v>
      </c>
      <c r="I3" s="198" t="s">
        <v>203</v>
      </c>
      <c r="J3" s="198" t="s">
        <v>117</v>
      </c>
      <c r="K3" s="239">
        <v>150000292620</v>
      </c>
      <c r="L3" s="203">
        <v>1253</v>
      </c>
      <c r="M3" s="203">
        <v>1292</v>
      </c>
      <c r="N3" s="198" t="s">
        <v>305</v>
      </c>
      <c r="O3" s="198">
        <v>0</v>
      </c>
      <c r="P3" s="239">
        <v>150000290857</v>
      </c>
      <c r="Q3" s="203">
        <v>1003</v>
      </c>
      <c r="S3" s="198" t="s">
        <v>143</v>
      </c>
      <c r="T3" s="198" t="s">
        <v>46</v>
      </c>
      <c r="U3" s="198" t="s">
        <v>203</v>
      </c>
      <c r="V3" s="198" t="s">
        <v>117</v>
      </c>
      <c r="W3" s="239">
        <v>150000292340</v>
      </c>
      <c r="X3" s="203">
        <v>1764</v>
      </c>
      <c r="Y3" s="203">
        <v>1795</v>
      </c>
      <c r="Z3" s="198" t="s">
        <v>445</v>
      </c>
      <c r="AA3" s="198">
        <v>0</v>
      </c>
      <c r="AB3" s="198">
        <v>150000290473</v>
      </c>
      <c r="AC3" s="203">
        <v>1514</v>
      </c>
    </row>
    <row r="4" spans="1:29">
      <c r="D4" s="123"/>
      <c r="E4" s="123"/>
      <c r="G4" s="204" t="s">
        <v>148</v>
      </c>
      <c r="H4" s="204" t="s">
        <v>48</v>
      </c>
      <c r="I4" s="204" t="s">
        <v>203</v>
      </c>
      <c r="J4" s="204" t="s">
        <v>117</v>
      </c>
      <c r="K4" s="240">
        <v>150000293128</v>
      </c>
      <c r="L4" s="205">
        <v>1774.4</v>
      </c>
      <c r="M4" s="205">
        <v>1734.1</v>
      </c>
      <c r="N4" s="204">
        <v>40.299999999999997</v>
      </c>
      <c r="O4" s="204">
        <v>0</v>
      </c>
      <c r="P4" s="240">
        <v>150000291387</v>
      </c>
      <c r="Q4" s="205">
        <v>1524.4</v>
      </c>
      <c r="S4" s="204" t="s">
        <v>144</v>
      </c>
      <c r="T4" s="204" t="s">
        <v>46</v>
      </c>
      <c r="U4" s="204" t="s">
        <v>203</v>
      </c>
      <c r="V4" s="204" t="s">
        <v>116</v>
      </c>
      <c r="W4" s="240">
        <v>150000289337</v>
      </c>
      <c r="X4" s="205">
        <v>500</v>
      </c>
      <c r="Y4" s="205">
        <v>517</v>
      </c>
      <c r="Z4" s="204" t="s">
        <v>205</v>
      </c>
      <c r="AA4" s="204">
        <v>100</v>
      </c>
      <c r="AB4" s="204"/>
      <c r="AC4" s="205">
        <v>0</v>
      </c>
    </row>
    <row r="5" spans="1:29">
      <c r="A5" s="282" t="s">
        <v>118</v>
      </c>
      <c r="B5" s="282"/>
      <c r="C5" s="282"/>
      <c r="D5" s="282"/>
      <c r="E5" s="282"/>
      <c r="G5" s="198" t="s">
        <v>150</v>
      </c>
      <c r="H5" s="198" t="s">
        <v>48</v>
      </c>
      <c r="I5" s="198" t="s">
        <v>203</v>
      </c>
      <c r="J5" s="198" t="s">
        <v>116</v>
      </c>
      <c r="K5" s="239">
        <v>150000292448</v>
      </c>
      <c r="L5" s="203">
        <v>1501.2</v>
      </c>
      <c r="M5" s="203">
        <v>1543.5</v>
      </c>
      <c r="N5" s="198" t="s">
        <v>330</v>
      </c>
      <c r="O5" s="198">
        <v>0</v>
      </c>
      <c r="P5" s="239">
        <v>150000290720</v>
      </c>
      <c r="Q5" s="203">
        <v>1251.2</v>
      </c>
      <c r="S5" s="198" t="s">
        <v>144</v>
      </c>
      <c r="T5" s="198" t="s">
        <v>46</v>
      </c>
      <c r="U5" s="198" t="s">
        <v>203</v>
      </c>
      <c r="V5" s="198" t="s">
        <v>117</v>
      </c>
      <c r="W5" s="239">
        <v>150000290858</v>
      </c>
      <c r="X5" s="203">
        <v>767</v>
      </c>
      <c r="Y5" s="203">
        <v>797</v>
      </c>
      <c r="Z5" s="198" t="s">
        <v>424</v>
      </c>
      <c r="AA5" s="198">
        <v>0</v>
      </c>
      <c r="AB5" s="198">
        <v>150000289337</v>
      </c>
      <c r="AC5" s="203">
        <v>517</v>
      </c>
    </row>
    <row r="6" spans="1:29">
      <c r="A6" s="201" t="s">
        <v>114</v>
      </c>
      <c r="B6" s="202">
        <v>0</v>
      </c>
      <c r="C6" s="202">
        <v>1</v>
      </c>
      <c r="D6" s="201" t="s">
        <v>115</v>
      </c>
      <c r="E6" s="201" t="s">
        <v>115</v>
      </c>
      <c r="G6" s="198" t="s">
        <v>151</v>
      </c>
      <c r="H6" s="198" t="s">
        <v>48</v>
      </c>
      <c r="I6" s="198" t="s">
        <v>203</v>
      </c>
      <c r="J6" s="198" t="s">
        <v>117</v>
      </c>
      <c r="K6" s="239">
        <v>150000293130</v>
      </c>
      <c r="L6" s="203">
        <v>772.5</v>
      </c>
      <c r="M6" s="203">
        <v>727.9</v>
      </c>
      <c r="N6" s="198">
        <v>44.6</v>
      </c>
      <c r="O6" s="198">
        <v>0</v>
      </c>
      <c r="P6" s="239">
        <v>150000291271</v>
      </c>
      <c r="Q6" s="203">
        <v>522.5</v>
      </c>
      <c r="S6" s="198" t="s">
        <v>144</v>
      </c>
      <c r="T6" s="198" t="s">
        <v>46</v>
      </c>
      <c r="U6" s="198" t="s">
        <v>203</v>
      </c>
      <c r="V6" s="198" t="s">
        <v>119</v>
      </c>
      <c r="W6" s="239">
        <v>150000292578</v>
      </c>
      <c r="X6" s="203">
        <v>1017</v>
      </c>
      <c r="Y6" s="203">
        <v>1036</v>
      </c>
      <c r="Z6" s="198" t="s">
        <v>478</v>
      </c>
      <c r="AA6" s="198">
        <v>100</v>
      </c>
      <c r="AB6" s="198">
        <v>150000289337</v>
      </c>
      <c r="AC6" s="203">
        <v>517</v>
      </c>
    </row>
    <row r="7" spans="1:29">
      <c r="A7" s="201">
        <v>114</v>
      </c>
      <c r="B7" s="201">
        <v>44</v>
      </c>
      <c r="C7" s="201">
        <f>A7-B7</f>
        <v>70</v>
      </c>
      <c r="D7" s="122">
        <f>C7/A7</f>
        <v>0.61403508771929827</v>
      </c>
      <c r="E7" s="122">
        <f>D7*100</f>
        <v>61.403508771929829</v>
      </c>
      <c r="G7" s="198" t="s">
        <v>159</v>
      </c>
      <c r="H7" s="198" t="s">
        <v>195</v>
      </c>
      <c r="I7" s="198" t="s">
        <v>203</v>
      </c>
      <c r="J7" s="198" t="s">
        <v>117</v>
      </c>
      <c r="K7" s="239">
        <v>150000292971</v>
      </c>
      <c r="L7" s="203">
        <v>761.4</v>
      </c>
      <c r="M7" s="203">
        <v>745</v>
      </c>
      <c r="N7" s="198">
        <v>16.399999999999999</v>
      </c>
      <c r="O7" s="198">
        <v>100</v>
      </c>
      <c r="P7" s="239">
        <v>150000291386</v>
      </c>
      <c r="Q7" s="203">
        <v>511.4</v>
      </c>
      <c r="S7" s="198" t="s">
        <v>145</v>
      </c>
      <c r="T7" s="198" t="s">
        <v>46</v>
      </c>
      <c r="U7" s="198" t="s">
        <v>203</v>
      </c>
      <c r="V7" s="198" t="s">
        <v>117</v>
      </c>
      <c r="W7" s="239">
        <v>150000289378</v>
      </c>
      <c r="X7" s="203">
        <v>746</v>
      </c>
      <c r="Y7" s="203">
        <v>783</v>
      </c>
      <c r="Z7" s="198" t="s">
        <v>301</v>
      </c>
      <c r="AA7" s="198">
        <v>0</v>
      </c>
      <c r="AB7" s="198">
        <v>150000287749</v>
      </c>
      <c r="AC7" s="203">
        <v>496</v>
      </c>
    </row>
    <row r="8" spans="1:29">
      <c r="G8" s="198" t="s">
        <v>162</v>
      </c>
      <c r="H8" s="198" t="s">
        <v>50</v>
      </c>
      <c r="I8" s="198" t="s">
        <v>203</v>
      </c>
      <c r="J8" s="198" t="s">
        <v>116</v>
      </c>
      <c r="K8" s="239">
        <v>150000292970</v>
      </c>
      <c r="L8" s="203">
        <v>1508.3</v>
      </c>
      <c r="M8" s="203">
        <v>1514.3</v>
      </c>
      <c r="N8" s="198" t="s">
        <v>419</v>
      </c>
      <c r="O8" s="198">
        <v>100</v>
      </c>
      <c r="P8" s="239">
        <v>150000291030</v>
      </c>
      <c r="Q8" s="203">
        <v>1258.3</v>
      </c>
      <c r="S8" s="198" t="s">
        <v>145</v>
      </c>
      <c r="T8" s="198" t="s">
        <v>46</v>
      </c>
      <c r="U8" s="198" t="s">
        <v>203</v>
      </c>
      <c r="V8" s="198" t="s">
        <v>119</v>
      </c>
      <c r="W8" s="239">
        <v>150000290857</v>
      </c>
      <c r="X8" s="203">
        <v>996</v>
      </c>
      <c r="Y8" s="203">
        <v>1003</v>
      </c>
      <c r="Z8" s="198" t="s">
        <v>316</v>
      </c>
      <c r="AA8" s="198">
        <v>100</v>
      </c>
      <c r="AB8" s="198">
        <v>150000287749</v>
      </c>
      <c r="AC8" s="203">
        <v>496</v>
      </c>
    </row>
    <row r="9" spans="1:29">
      <c r="G9" s="198" t="s">
        <v>166</v>
      </c>
      <c r="H9" s="198" t="s">
        <v>51</v>
      </c>
      <c r="I9" s="198" t="s">
        <v>203</v>
      </c>
      <c r="J9" s="198" t="s">
        <v>117</v>
      </c>
      <c r="K9" s="239">
        <v>150000292635</v>
      </c>
      <c r="L9" s="203">
        <v>1237</v>
      </c>
      <c r="M9" s="203">
        <v>1243</v>
      </c>
      <c r="N9" s="198" t="s">
        <v>419</v>
      </c>
      <c r="O9" s="198">
        <v>100</v>
      </c>
      <c r="P9" s="239">
        <v>150000290334</v>
      </c>
      <c r="Q9" s="203">
        <v>987</v>
      </c>
      <c r="S9" s="198" t="s">
        <v>145</v>
      </c>
      <c r="T9" s="198" t="s">
        <v>46</v>
      </c>
      <c r="U9" s="198" t="s">
        <v>203</v>
      </c>
      <c r="V9" s="198" t="s">
        <v>117</v>
      </c>
      <c r="W9" s="239">
        <v>150000292620</v>
      </c>
      <c r="X9" s="203">
        <v>1253</v>
      </c>
      <c r="Y9" s="203">
        <v>1292</v>
      </c>
      <c r="Z9" s="198" t="s">
        <v>305</v>
      </c>
      <c r="AA9" s="198">
        <v>0</v>
      </c>
      <c r="AB9" s="198">
        <v>150000290857</v>
      </c>
      <c r="AC9" s="203">
        <v>1003</v>
      </c>
    </row>
    <row r="10" spans="1:29">
      <c r="G10" s="198" t="s">
        <v>169</v>
      </c>
      <c r="H10" s="198" t="s">
        <v>52</v>
      </c>
      <c r="I10" s="198" t="s">
        <v>203</v>
      </c>
      <c r="J10" s="198" t="s">
        <v>117</v>
      </c>
      <c r="K10" s="239">
        <v>150000292634</v>
      </c>
      <c r="L10" s="203">
        <v>1873</v>
      </c>
      <c r="M10" s="203">
        <v>1878</v>
      </c>
      <c r="N10" s="198" t="s">
        <v>479</v>
      </c>
      <c r="O10" s="198">
        <v>100</v>
      </c>
      <c r="P10" s="239">
        <v>150000291027</v>
      </c>
      <c r="Q10" s="203">
        <v>1623</v>
      </c>
      <c r="S10" s="198" t="s">
        <v>146</v>
      </c>
      <c r="T10" s="198" t="s">
        <v>47</v>
      </c>
      <c r="U10" s="198" t="s">
        <v>203</v>
      </c>
      <c r="V10" s="198" t="s">
        <v>119</v>
      </c>
      <c r="W10" s="239">
        <v>150000289518</v>
      </c>
      <c r="X10" s="203">
        <v>982</v>
      </c>
      <c r="Y10" s="203">
        <v>1029</v>
      </c>
      <c r="Z10" s="198" t="s">
        <v>418</v>
      </c>
      <c r="AA10" s="198">
        <v>0</v>
      </c>
      <c r="AB10" s="198">
        <v>150000283575</v>
      </c>
      <c r="AC10" s="203">
        <v>482</v>
      </c>
    </row>
    <row r="11" spans="1:29">
      <c r="G11" s="198" t="s">
        <v>170</v>
      </c>
      <c r="H11" s="198" t="s">
        <v>52</v>
      </c>
      <c r="I11" s="198" t="s">
        <v>203</v>
      </c>
      <c r="J11" s="198" t="s">
        <v>117</v>
      </c>
      <c r="K11" s="239">
        <v>150000292974</v>
      </c>
      <c r="L11" s="203">
        <v>1274</v>
      </c>
      <c r="M11" s="203">
        <v>1264</v>
      </c>
      <c r="N11" s="198">
        <v>10</v>
      </c>
      <c r="O11" s="198">
        <v>100</v>
      </c>
      <c r="P11" s="239">
        <v>150000291163</v>
      </c>
      <c r="Q11" s="203">
        <v>1024</v>
      </c>
      <c r="S11" s="198" t="s">
        <v>148</v>
      </c>
      <c r="T11" s="198" t="s">
        <v>48</v>
      </c>
      <c r="U11" s="198" t="s">
        <v>203</v>
      </c>
      <c r="V11" s="198" t="s">
        <v>117</v>
      </c>
      <c r="W11" s="239">
        <v>150000289723</v>
      </c>
      <c r="X11" s="203">
        <v>1251</v>
      </c>
      <c r="Y11" s="203">
        <v>1257.0999999999999</v>
      </c>
      <c r="Z11" s="198" t="s">
        <v>314</v>
      </c>
      <c r="AA11" s="198">
        <v>100</v>
      </c>
      <c r="AB11" s="198">
        <v>150000288028</v>
      </c>
      <c r="AC11" s="203">
        <v>1001</v>
      </c>
    </row>
    <row r="12" spans="1:29">
      <c r="G12" s="198" t="s">
        <v>480</v>
      </c>
      <c r="H12" s="198" t="s">
        <v>320</v>
      </c>
      <c r="I12" s="198" t="s">
        <v>203</v>
      </c>
      <c r="J12" s="198" t="s">
        <v>117</v>
      </c>
      <c r="K12" s="239">
        <v>150000292972</v>
      </c>
      <c r="L12" s="203">
        <v>1250</v>
      </c>
      <c r="M12" s="203">
        <v>1225</v>
      </c>
      <c r="N12" s="198">
        <v>25</v>
      </c>
      <c r="O12" s="198">
        <v>100</v>
      </c>
      <c r="P12" s="239">
        <v>150000290026</v>
      </c>
      <c r="Q12" s="203">
        <v>1000</v>
      </c>
      <c r="S12" s="198" t="s">
        <v>148</v>
      </c>
      <c r="T12" s="198" t="s">
        <v>48</v>
      </c>
      <c r="U12" s="198" t="s">
        <v>203</v>
      </c>
      <c r="V12" s="198" t="s">
        <v>116</v>
      </c>
      <c r="W12" s="239">
        <v>150000291387</v>
      </c>
      <c r="X12" s="203">
        <v>1507.1</v>
      </c>
      <c r="Y12" s="203">
        <v>1524.4</v>
      </c>
      <c r="Z12" s="198" t="s">
        <v>433</v>
      </c>
      <c r="AA12" s="198">
        <v>100</v>
      </c>
      <c r="AB12" s="198">
        <v>150000289723</v>
      </c>
      <c r="AC12" s="203">
        <v>1257.0999999999999</v>
      </c>
    </row>
    <row r="13" spans="1:29">
      <c r="G13" s="198" t="s">
        <v>481</v>
      </c>
      <c r="H13" s="198" t="s">
        <v>320</v>
      </c>
      <c r="I13" s="198" t="s">
        <v>203</v>
      </c>
      <c r="J13" s="198" t="s">
        <v>117</v>
      </c>
      <c r="K13" s="239">
        <v>150000292622</v>
      </c>
      <c r="L13" s="203">
        <v>250</v>
      </c>
      <c r="M13" s="203">
        <v>286</v>
      </c>
      <c r="N13" s="198" t="s">
        <v>482</v>
      </c>
      <c r="O13" s="198">
        <v>0</v>
      </c>
      <c r="P13" s="239"/>
      <c r="Q13" s="203">
        <v>0</v>
      </c>
      <c r="S13" s="198" t="s">
        <v>149</v>
      </c>
      <c r="T13" s="198" t="s">
        <v>48</v>
      </c>
      <c r="U13" s="198" t="s">
        <v>203</v>
      </c>
      <c r="V13" s="198" t="s">
        <v>117</v>
      </c>
      <c r="W13" s="239">
        <v>150000289739</v>
      </c>
      <c r="X13" s="203">
        <v>1220.4000000000001</v>
      </c>
      <c r="Y13" s="203">
        <v>1242</v>
      </c>
      <c r="Z13" s="198" t="s">
        <v>315</v>
      </c>
      <c r="AA13" s="198">
        <v>100</v>
      </c>
      <c r="AB13" s="198">
        <v>150000288035</v>
      </c>
      <c r="AC13" s="203">
        <v>970.4</v>
      </c>
    </row>
    <row r="14" spans="1:29">
      <c r="G14" s="198" t="s">
        <v>171</v>
      </c>
      <c r="H14" s="198" t="s">
        <v>53</v>
      </c>
      <c r="I14" s="198" t="s">
        <v>203</v>
      </c>
      <c r="J14" s="198" t="s">
        <v>117</v>
      </c>
      <c r="K14" s="239">
        <v>150000292836</v>
      </c>
      <c r="L14" s="203">
        <v>33322</v>
      </c>
      <c r="M14" s="203">
        <v>33326</v>
      </c>
      <c r="N14" s="198" t="s">
        <v>483</v>
      </c>
      <c r="O14" s="198">
        <v>100</v>
      </c>
      <c r="P14" s="239">
        <v>150000291162</v>
      </c>
      <c r="Q14" s="203">
        <v>33072</v>
      </c>
      <c r="S14" s="198" t="s">
        <v>149</v>
      </c>
      <c r="T14" s="198" t="s">
        <v>48</v>
      </c>
      <c r="U14" s="198" t="s">
        <v>203</v>
      </c>
      <c r="V14" s="198" t="s">
        <v>116</v>
      </c>
      <c r="W14" s="239">
        <v>150000291762</v>
      </c>
      <c r="X14" s="203">
        <v>1492</v>
      </c>
      <c r="Y14" s="203">
        <v>1509</v>
      </c>
      <c r="Z14" s="198" t="s">
        <v>205</v>
      </c>
      <c r="AA14" s="198">
        <v>100</v>
      </c>
      <c r="AB14" s="198">
        <v>150000289739</v>
      </c>
      <c r="AC14" s="203">
        <v>1242</v>
      </c>
    </row>
    <row r="15" spans="1:29">
      <c r="G15" s="198" t="s">
        <v>177</v>
      </c>
      <c r="H15" s="198" t="s">
        <v>198</v>
      </c>
      <c r="I15" s="198" t="s">
        <v>203</v>
      </c>
      <c r="J15" s="198" t="s">
        <v>117</v>
      </c>
      <c r="K15" s="239">
        <v>150000292450</v>
      </c>
      <c r="L15" s="203">
        <v>13306.6</v>
      </c>
      <c r="M15" s="203">
        <v>13345</v>
      </c>
      <c r="N15" s="198" t="s">
        <v>484</v>
      </c>
      <c r="O15" s="198">
        <v>0</v>
      </c>
      <c r="P15" s="239">
        <v>150000290475</v>
      </c>
      <c r="Q15" s="203">
        <v>13056.6</v>
      </c>
      <c r="S15" s="198" t="s">
        <v>150</v>
      </c>
      <c r="T15" s="198" t="s">
        <v>48</v>
      </c>
      <c r="U15" s="198" t="s">
        <v>203</v>
      </c>
      <c r="V15" s="198" t="s">
        <v>117</v>
      </c>
      <c r="W15" s="239">
        <v>150000290720</v>
      </c>
      <c r="X15" s="203">
        <v>1257</v>
      </c>
      <c r="Y15" s="203">
        <v>1251.2</v>
      </c>
      <c r="Z15" s="198">
        <v>5.8</v>
      </c>
      <c r="AA15" s="198">
        <v>100</v>
      </c>
      <c r="AB15" s="198">
        <v>150000288810</v>
      </c>
      <c r="AC15" s="203">
        <v>1007</v>
      </c>
    </row>
    <row r="16" spans="1:29">
      <c r="G16" s="198" t="s">
        <v>180</v>
      </c>
      <c r="H16" s="198" t="s">
        <v>198</v>
      </c>
      <c r="I16" s="198" t="s">
        <v>203</v>
      </c>
      <c r="J16" s="198" t="s">
        <v>117</v>
      </c>
      <c r="K16" s="239">
        <v>150000292837</v>
      </c>
      <c r="L16" s="203">
        <v>13773.4</v>
      </c>
      <c r="M16" s="203">
        <v>13776</v>
      </c>
      <c r="N16" s="198" t="s">
        <v>485</v>
      </c>
      <c r="O16" s="198">
        <v>100</v>
      </c>
      <c r="P16" s="239">
        <v>150000291165</v>
      </c>
      <c r="Q16" s="203">
        <v>13523.4</v>
      </c>
      <c r="S16" s="198" t="s">
        <v>150</v>
      </c>
      <c r="T16" s="198" t="s">
        <v>48</v>
      </c>
      <c r="U16" s="198" t="s">
        <v>203</v>
      </c>
      <c r="V16" s="198" t="s">
        <v>116</v>
      </c>
      <c r="W16" s="239">
        <v>150000292448</v>
      </c>
      <c r="X16" s="203">
        <v>1501.2</v>
      </c>
      <c r="Y16" s="203">
        <v>1543.5</v>
      </c>
      <c r="Z16" s="198" t="s">
        <v>330</v>
      </c>
      <c r="AA16" s="198">
        <v>0</v>
      </c>
      <c r="AB16" s="198">
        <v>150000290720</v>
      </c>
      <c r="AC16" s="203">
        <v>1251.2</v>
      </c>
    </row>
    <row r="17" spans="7:29">
      <c r="G17" s="198" t="s">
        <v>181</v>
      </c>
      <c r="H17" s="198" t="s">
        <v>198</v>
      </c>
      <c r="I17" s="198" t="s">
        <v>203</v>
      </c>
      <c r="J17" s="198" t="s">
        <v>117</v>
      </c>
      <c r="K17" s="239">
        <v>150000292342</v>
      </c>
      <c r="L17" s="203">
        <v>1786.8</v>
      </c>
      <c r="M17" s="203">
        <v>1822.4</v>
      </c>
      <c r="N17" s="198" t="s">
        <v>486</v>
      </c>
      <c r="O17" s="198">
        <v>0</v>
      </c>
      <c r="P17" s="239">
        <v>150000290474</v>
      </c>
      <c r="Q17" s="203">
        <v>1536.8</v>
      </c>
      <c r="S17" s="198" t="s">
        <v>151</v>
      </c>
      <c r="T17" s="198" t="s">
        <v>48</v>
      </c>
      <c r="U17" s="198" t="s">
        <v>203</v>
      </c>
      <c r="V17" s="198" t="s">
        <v>116</v>
      </c>
      <c r="W17" s="239">
        <v>150000291271</v>
      </c>
      <c r="X17" s="203">
        <v>523</v>
      </c>
      <c r="Y17" s="203">
        <v>522.5</v>
      </c>
      <c r="Z17" s="198">
        <v>0.5</v>
      </c>
      <c r="AA17" s="198">
        <v>100</v>
      </c>
      <c r="AB17" s="198">
        <v>150000289374</v>
      </c>
      <c r="AC17" s="203">
        <v>273</v>
      </c>
    </row>
    <row r="18" spans="7:29">
      <c r="G18" s="198" t="s">
        <v>182</v>
      </c>
      <c r="H18" s="198" t="s">
        <v>198</v>
      </c>
      <c r="I18" s="198" t="s">
        <v>203</v>
      </c>
      <c r="J18" s="198" t="s">
        <v>117</v>
      </c>
      <c r="K18" s="239">
        <v>150000292577</v>
      </c>
      <c r="L18" s="203">
        <v>1763.1</v>
      </c>
      <c r="M18" s="203">
        <v>1780.1</v>
      </c>
      <c r="N18" s="198" t="s">
        <v>205</v>
      </c>
      <c r="O18" s="198">
        <v>100</v>
      </c>
      <c r="P18" s="239">
        <v>150000290550</v>
      </c>
      <c r="Q18" s="203">
        <v>1513.1</v>
      </c>
      <c r="S18" s="198" t="s">
        <v>157</v>
      </c>
      <c r="T18" s="198" t="s">
        <v>195</v>
      </c>
      <c r="U18" s="198" t="s">
        <v>203</v>
      </c>
      <c r="V18" s="198" t="s">
        <v>119</v>
      </c>
      <c r="W18" s="239">
        <v>150000290423</v>
      </c>
      <c r="X18" s="203">
        <v>987</v>
      </c>
      <c r="Y18" s="203">
        <v>994</v>
      </c>
      <c r="Z18" s="198" t="s">
        <v>316</v>
      </c>
      <c r="AA18" s="198">
        <v>100</v>
      </c>
      <c r="AB18" s="198">
        <v>150000288031</v>
      </c>
      <c r="AC18" s="203">
        <v>737</v>
      </c>
    </row>
    <row r="19" spans="7:29">
      <c r="G19" s="198" t="s">
        <v>185</v>
      </c>
      <c r="H19" s="198" t="s">
        <v>198</v>
      </c>
      <c r="I19" s="198" t="s">
        <v>203</v>
      </c>
      <c r="J19" s="198" t="s">
        <v>117</v>
      </c>
      <c r="K19" s="198">
        <v>150000292633</v>
      </c>
      <c r="L19" s="203">
        <v>1803.2</v>
      </c>
      <c r="M19" s="203">
        <v>1826.2</v>
      </c>
      <c r="N19" s="198" t="s">
        <v>487</v>
      </c>
      <c r="O19" s="198">
        <v>100</v>
      </c>
      <c r="P19" s="239">
        <v>150000290872</v>
      </c>
      <c r="Q19" s="203">
        <v>1553.2</v>
      </c>
      <c r="S19" s="198" t="s">
        <v>157</v>
      </c>
      <c r="T19" s="198" t="s">
        <v>195</v>
      </c>
      <c r="U19" s="198" t="s">
        <v>203</v>
      </c>
      <c r="V19" s="198" t="s">
        <v>117</v>
      </c>
      <c r="W19" s="198">
        <v>150000292059</v>
      </c>
      <c r="X19" s="203">
        <v>1244</v>
      </c>
      <c r="Y19" s="203">
        <v>1256.5</v>
      </c>
      <c r="Z19" s="198" t="s">
        <v>446</v>
      </c>
      <c r="AA19" s="198">
        <v>100</v>
      </c>
      <c r="AB19" s="198">
        <v>150000290423</v>
      </c>
      <c r="AC19" s="203">
        <v>994</v>
      </c>
    </row>
    <row r="20" spans="7:29">
      <c r="G20" s="198" t="s">
        <v>186</v>
      </c>
      <c r="H20" s="198" t="s">
        <v>198</v>
      </c>
      <c r="I20" s="198" t="s">
        <v>203</v>
      </c>
      <c r="J20" s="198" t="s">
        <v>116</v>
      </c>
      <c r="K20" s="198">
        <v>150000292579</v>
      </c>
      <c r="L20" s="203">
        <v>1523.8</v>
      </c>
      <c r="M20" s="203">
        <v>1570</v>
      </c>
      <c r="N20" s="198" t="s">
        <v>488</v>
      </c>
      <c r="O20" s="198">
        <v>0</v>
      </c>
      <c r="P20" s="239">
        <v>150000290722</v>
      </c>
      <c r="Q20" s="203">
        <v>1273.8</v>
      </c>
      <c r="S20" s="198" t="s">
        <v>158</v>
      </c>
      <c r="T20" s="198" t="s">
        <v>195</v>
      </c>
      <c r="U20" s="198" t="s">
        <v>203</v>
      </c>
      <c r="V20" s="198" t="s">
        <v>116</v>
      </c>
      <c r="W20" s="198">
        <v>150000290424</v>
      </c>
      <c r="X20" s="203">
        <v>1476</v>
      </c>
      <c r="Y20" s="203">
        <v>1480.7</v>
      </c>
      <c r="Z20" s="198" t="s">
        <v>317</v>
      </c>
      <c r="AA20" s="198">
        <v>100</v>
      </c>
      <c r="AB20" s="198">
        <v>150000288680</v>
      </c>
      <c r="AC20" s="203">
        <v>1226</v>
      </c>
    </row>
    <row r="21" spans="7:29">
      <c r="G21" s="198" t="s">
        <v>211</v>
      </c>
      <c r="H21" s="198" t="s">
        <v>206</v>
      </c>
      <c r="I21" s="198" t="s">
        <v>203</v>
      </c>
      <c r="J21" s="198" t="s">
        <v>119</v>
      </c>
      <c r="K21" s="198">
        <v>150000292621</v>
      </c>
      <c r="L21" s="203">
        <v>984</v>
      </c>
      <c r="M21" s="203">
        <v>991</v>
      </c>
      <c r="N21" s="198" t="s">
        <v>316</v>
      </c>
      <c r="O21" s="198">
        <v>100</v>
      </c>
      <c r="P21" s="239">
        <v>150000289377</v>
      </c>
      <c r="Q21" s="203">
        <v>734</v>
      </c>
      <c r="S21" s="198" t="s">
        <v>158</v>
      </c>
      <c r="T21" s="198" t="s">
        <v>195</v>
      </c>
      <c r="U21" s="198" t="s">
        <v>203</v>
      </c>
      <c r="V21" s="198" t="s">
        <v>117</v>
      </c>
      <c r="W21" s="198">
        <v>150000292189</v>
      </c>
      <c r="X21" s="203">
        <v>1730.7</v>
      </c>
      <c r="Y21" s="203">
        <v>1758</v>
      </c>
      <c r="Z21" s="198" t="s">
        <v>447</v>
      </c>
      <c r="AA21" s="198">
        <v>0</v>
      </c>
      <c r="AB21" s="198">
        <v>150000290424</v>
      </c>
      <c r="AC21" s="203">
        <v>1480.7</v>
      </c>
    </row>
    <row r="22" spans="7:29">
      <c r="G22" s="198" t="s">
        <v>337</v>
      </c>
      <c r="H22" s="198" t="s">
        <v>206</v>
      </c>
      <c r="I22" s="198" t="s">
        <v>203</v>
      </c>
      <c r="J22" s="198" t="s">
        <v>117</v>
      </c>
      <c r="K22" s="198">
        <v>150000292637</v>
      </c>
      <c r="L22" s="203">
        <v>1225</v>
      </c>
      <c r="M22" s="203">
        <v>1232</v>
      </c>
      <c r="N22" s="198" t="s">
        <v>316</v>
      </c>
      <c r="O22" s="198">
        <v>100</v>
      </c>
      <c r="P22" s="239">
        <v>150000290022</v>
      </c>
      <c r="Q22" s="198">
        <v>975</v>
      </c>
      <c r="S22" s="198" t="s">
        <v>159</v>
      </c>
      <c r="T22" s="198" t="s">
        <v>195</v>
      </c>
      <c r="U22" s="198" t="s">
        <v>203</v>
      </c>
      <c r="V22" s="198" t="s">
        <v>117</v>
      </c>
      <c r="W22" s="198">
        <v>150000289335</v>
      </c>
      <c r="X22" s="203">
        <v>250</v>
      </c>
      <c r="Y22" s="203">
        <v>278.5</v>
      </c>
      <c r="Z22" s="198" t="s">
        <v>302</v>
      </c>
      <c r="AA22" s="198">
        <v>0</v>
      </c>
      <c r="AC22" s="203">
        <v>0</v>
      </c>
    </row>
    <row r="23" spans="7:29">
      <c r="G23" s="198" t="s">
        <v>489</v>
      </c>
      <c r="H23" s="198" t="s">
        <v>490</v>
      </c>
      <c r="I23" s="198" t="s">
        <v>203</v>
      </c>
      <c r="J23" s="198" t="s">
        <v>117</v>
      </c>
      <c r="K23" s="198">
        <v>150000291764</v>
      </c>
      <c r="L23" s="203">
        <v>250</v>
      </c>
      <c r="M23" s="203">
        <v>267</v>
      </c>
      <c r="N23" s="198" t="s">
        <v>205</v>
      </c>
      <c r="O23" s="198">
        <v>100</v>
      </c>
      <c r="Q23" s="203">
        <v>0</v>
      </c>
      <c r="S23" s="198" t="s">
        <v>159</v>
      </c>
      <c r="T23" s="198" t="s">
        <v>195</v>
      </c>
      <c r="U23" s="198" t="s">
        <v>203</v>
      </c>
      <c r="V23" s="198" t="s">
        <v>116</v>
      </c>
      <c r="W23" s="198">
        <v>150000291386</v>
      </c>
      <c r="X23" s="203">
        <v>528.5</v>
      </c>
      <c r="Y23" s="203">
        <v>511.4</v>
      </c>
      <c r="Z23" s="198">
        <v>17.100000000000001</v>
      </c>
      <c r="AA23" s="198">
        <v>100</v>
      </c>
      <c r="AB23" s="198">
        <v>150000289335</v>
      </c>
      <c r="AC23" s="203">
        <v>278.5</v>
      </c>
    </row>
    <row r="24" spans="7:29">
      <c r="L24" s="203"/>
      <c r="M24" s="203"/>
      <c r="Q24" s="203"/>
      <c r="S24" s="198" t="s">
        <v>160</v>
      </c>
      <c r="T24" s="198" t="s">
        <v>195</v>
      </c>
      <c r="U24" s="198" t="s">
        <v>203</v>
      </c>
      <c r="V24" s="198" t="s">
        <v>117</v>
      </c>
      <c r="W24" s="198">
        <v>150000290721</v>
      </c>
      <c r="X24" s="203">
        <v>759.1</v>
      </c>
      <c r="Y24" s="203">
        <v>756.2</v>
      </c>
      <c r="Z24" s="198">
        <v>2.9</v>
      </c>
      <c r="AA24" s="198">
        <v>100</v>
      </c>
      <c r="AB24" s="198">
        <v>150000289001</v>
      </c>
      <c r="AC24" s="203">
        <v>509.1</v>
      </c>
    </row>
    <row r="25" spans="7:29">
      <c r="L25" s="203"/>
      <c r="M25" s="203"/>
      <c r="Q25" s="203"/>
      <c r="S25" s="198" t="s">
        <v>160</v>
      </c>
      <c r="T25" s="198" t="s">
        <v>195</v>
      </c>
      <c r="U25" s="198" t="s">
        <v>203</v>
      </c>
      <c r="V25" s="198" t="s">
        <v>119</v>
      </c>
      <c r="W25" s="198">
        <v>150000292341</v>
      </c>
      <c r="X25" s="203">
        <v>1006.2</v>
      </c>
      <c r="Y25" s="203">
        <v>1030.5</v>
      </c>
      <c r="Z25" s="198" t="s">
        <v>448</v>
      </c>
      <c r="AA25" s="198">
        <v>100</v>
      </c>
      <c r="AB25" s="198">
        <v>150000290721</v>
      </c>
      <c r="AC25" s="203">
        <v>756.2</v>
      </c>
    </row>
    <row r="26" spans="7:29">
      <c r="L26" s="203"/>
      <c r="M26" s="203"/>
      <c r="Q26" s="203"/>
      <c r="S26" s="198" t="s">
        <v>161</v>
      </c>
      <c r="T26" s="198" t="s">
        <v>50</v>
      </c>
      <c r="U26" s="198" t="s">
        <v>203</v>
      </c>
      <c r="V26" s="198" t="s">
        <v>119</v>
      </c>
      <c r="W26" s="198">
        <v>150000289459</v>
      </c>
      <c r="X26" s="203">
        <v>984</v>
      </c>
      <c r="Y26" s="203">
        <v>1008</v>
      </c>
      <c r="Z26" s="198" t="s">
        <v>303</v>
      </c>
      <c r="AA26" s="198">
        <v>100</v>
      </c>
      <c r="AB26" s="198">
        <v>150000286827</v>
      </c>
      <c r="AC26" s="203">
        <v>734</v>
      </c>
    </row>
    <row r="27" spans="7:29">
      <c r="S27" s="198" t="s">
        <v>161</v>
      </c>
      <c r="T27" s="198" t="s">
        <v>50</v>
      </c>
      <c r="U27" s="198" t="s">
        <v>203</v>
      </c>
      <c r="V27" s="198" t="s">
        <v>117</v>
      </c>
      <c r="W27" s="198">
        <v>150000292299</v>
      </c>
      <c r="X27" s="203">
        <v>1258</v>
      </c>
      <c r="Y27" s="203">
        <v>1253.7</v>
      </c>
      <c r="Z27" s="198">
        <v>4.3</v>
      </c>
      <c r="AA27" s="198">
        <v>100</v>
      </c>
      <c r="AB27" s="198">
        <v>150000289459</v>
      </c>
      <c r="AC27" s="203">
        <v>1008</v>
      </c>
    </row>
    <row r="28" spans="7:29">
      <c r="S28" s="198" t="s">
        <v>162</v>
      </c>
      <c r="T28" s="198" t="s">
        <v>50</v>
      </c>
      <c r="U28" s="198" t="s">
        <v>203</v>
      </c>
      <c r="V28" s="198" t="s">
        <v>117</v>
      </c>
      <c r="W28" s="198">
        <v>150000291030</v>
      </c>
      <c r="X28" s="203">
        <v>1261</v>
      </c>
      <c r="Y28" s="203">
        <v>1258.3</v>
      </c>
      <c r="Z28" s="198">
        <v>2.7</v>
      </c>
      <c r="AA28" s="198">
        <v>100</v>
      </c>
      <c r="AB28" s="198">
        <v>150000288792</v>
      </c>
      <c r="AC28" s="203">
        <v>1011</v>
      </c>
    </row>
    <row r="29" spans="7:29">
      <c r="S29" s="198" t="s">
        <v>164</v>
      </c>
      <c r="T29" s="198" t="s">
        <v>50</v>
      </c>
      <c r="U29" s="198" t="s">
        <v>203</v>
      </c>
      <c r="V29" s="198" t="s">
        <v>116</v>
      </c>
      <c r="W29" s="198">
        <v>150000290874</v>
      </c>
      <c r="X29" s="203">
        <v>485</v>
      </c>
      <c r="Y29" s="203">
        <v>487.8</v>
      </c>
      <c r="Z29" s="198" t="s">
        <v>425</v>
      </c>
      <c r="AA29" s="198">
        <v>100</v>
      </c>
      <c r="AB29" s="198">
        <v>150000288281</v>
      </c>
      <c r="AC29" s="203">
        <v>235</v>
      </c>
    </row>
    <row r="30" spans="7:29">
      <c r="S30" s="198" t="s">
        <v>166</v>
      </c>
      <c r="T30" s="198" t="s">
        <v>51</v>
      </c>
      <c r="U30" s="198" t="s">
        <v>203</v>
      </c>
      <c r="V30" s="198" t="s">
        <v>119</v>
      </c>
      <c r="W30" s="198">
        <v>150000290334</v>
      </c>
      <c r="X30" s="203">
        <v>975</v>
      </c>
      <c r="Y30" s="203">
        <v>987</v>
      </c>
      <c r="Z30" s="198" t="s">
        <v>318</v>
      </c>
      <c r="AA30" s="198">
        <v>100</v>
      </c>
      <c r="AB30" s="198">
        <v>150000286108</v>
      </c>
      <c r="AC30" s="203">
        <v>475</v>
      </c>
    </row>
    <row r="31" spans="7:29">
      <c r="L31" s="203"/>
      <c r="M31" s="203"/>
      <c r="Q31" s="203"/>
      <c r="S31" s="198" t="s">
        <v>166</v>
      </c>
      <c r="T31" s="198" t="s">
        <v>51</v>
      </c>
      <c r="U31" s="198" t="s">
        <v>203</v>
      </c>
      <c r="V31" s="198" t="s">
        <v>117</v>
      </c>
      <c r="W31" s="198">
        <v>150000292635</v>
      </c>
      <c r="X31" s="203">
        <v>1237</v>
      </c>
      <c r="Y31" s="203">
        <v>1243</v>
      </c>
      <c r="Z31" s="198" t="s">
        <v>419</v>
      </c>
      <c r="AA31" s="198">
        <v>100</v>
      </c>
      <c r="AB31" s="198">
        <v>150000290334</v>
      </c>
      <c r="AC31" s="203">
        <v>987</v>
      </c>
    </row>
    <row r="32" spans="7:29">
      <c r="S32" s="198" t="s">
        <v>167</v>
      </c>
      <c r="T32" s="198" t="s">
        <v>51</v>
      </c>
      <c r="U32" s="198" t="s">
        <v>203</v>
      </c>
      <c r="V32" s="198" t="s">
        <v>119</v>
      </c>
      <c r="W32" s="198">
        <v>150000289519</v>
      </c>
      <c r="X32" s="203">
        <v>992</v>
      </c>
      <c r="Y32" s="203">
        <v>998</v>
      </c>
      <c r="Z32" s="198" t="s">
        <v>419</v>
      </c>
      <c r="AA32" s="198">
        <v>100</v>
      </c>
      <c r="AB32" s="198">
        <v>150000284891</v>
      </c>
      <c r="AC32" s="203">
        <v>492</v>
      </c>
    </row>
    <row r="33" spans="19:29">
      <c r="S33" s="198" t="s">
        <v>167</v>
      </c>
      <c r="T33" s="198" t="s">
        <v>51</v>
      </c>
      <c r="U33" s="198" t="s">
        <v>203</v>
      </c>
      <c r="V33" s="198" t="s">
        <v>117</v>
      </c>
      <c r="W33" s="198">
        <v>150000291383</v>
      </c>
      <c r="X33" s="203">
        <v>1248</v>
      </c>
      <c r="Y33" s="203">
        <v>1285</v>
      </c>
      <c r="Z33" s="198" t="s">
        <v>301</v>
      </c>
      <c r="AA33" s="198">
        <v>0</v>
      </c>
      <c r="AB33" s="198">
        <v>150000289519</v>
      </c>
      <c r="AC33" s="203">
        <v>998</v>
      </c>
    </row>
    <row r="34" spans="19:29">
      <c r="S34" s="198" t="s">
        <v>168</v>
      </c>
      <c r="T34" s="198" t="s">
        <v>51</v>
      </c>
      <c r="U34" s="198" t="s">
        <v>203</v>
      </c>
      <c r="V34" s="198" t="s">
        <v>116</v>
      </c>
      <c r="W34" s="198">
        <v>150000289724</v>
      </c>
      <c r="X34" s="203">
        <v>500</v>
      </c>
      <c r="Y34" s="203">
        <v>510</v>
      </c>
      <c r="Z34" s="198" t="s">
        <v>304</v>
      </c>
      <c r="AA34" s="198">
        <v>100</v>
      </c>
      <c r="AC34" s="203">
        <v>0</v>
      </c>
    </row>
    <row r="35" spans="19:29">
      <c r="S35" s="198" t="s">
        <v>168</v>
      </c>
      <c r="T35" s="198" t="s">
        <v>51</v>
      </c>
      <c r="U35" s="198" t="s">
        <v>203</v>
      </c>
      <c r="V35" s="198" t="s">
        <v>117</v>
      </c>
      <c r="W35" s="198">
        <v>150000291491</v>
      </c>
      <c r="X35" s="203">
        <v>760</v>
      </c>
      <c r="Y35" s="203">
        <v>780</v>
      </c>
      <c r="Z35" s="198" t="s">
        <v>428</v>
      </c>
      <c r="AA35" s="198">
        <v>100</v>
      </c>
      <c r="AB35" s="198">
        <v>150000289724</v>
      </c>
      <c r="AC35" s="203">
        <v>510</v>
      </c>
    </row>
    <row r="36" spans="19:29">
      <c r="S36" s="198" t="s">
        <v>420</v>
      </c>
      <c r="T36" s="198" t="s">
        <v>421</v>
      </c>
      <c r="U36" s="198" t="s">
        <v>203</v>
      </c>
      <c r="V36" s="198" t="s">
        <v>117</v>
      </c>
      <c r="W36" s="198">
        <v>150000288795</v>
      </c>
      <c r="X36" s="203">
        <v>455</v>
      </c>
      <c r="Y36" s="203">
        <v>425</v>
      </c>
      <c r="Z36" s="198">
        <v>30</v>
      </c>
      <c r="AA36" s="198">
        <v>0</v>
      </c>
      <c r="AB36" s="198">
        <v>150000286171</v>
      </c>
      <c r="AC36" s="203">
        <v>205</v>
      </c>
    </row>
    <row r="37" spans="19:29">
      <c r="S37" s="198" t="s">
        <v>420</v>
      </c>
      <c r="T37" s="198" t="s">
        <v>421</v>
      </c>
      <c r="U37" s="198" t="s">
        <v>203</v>
      </c>
      <c r="V37" s="198" t="s">
        <v>119</v>
      </c>
      <c r="W37" s="198">
        <v>150000291385</v>
      </c>
      <c r="X37" s="203">
        <v>675</v>
      </c>
      <c r="Y37" s="203">
        <v>1004</v>
      </c>
      <c r="Z37" s="198" t="s">
        <v>449</v>
      </c>
      <c r="AA37" s="198">
        <v>0</v>
      </c>
      <c r="AB37" s="198">
        <v>150000288795</v>
      </c>
      <c r="AC37" s="203">
        <v>425</v>
      </c>
    </row>
    <row r="38" spans="19:29">
      <c r="S38" s="198" t="s">
        <v>169</v>
      </c>
      <c r="T38" s="198" t="s">
        <v>52</v>
      </c>
      <c r="U38" s="198" t="s">
        <v>203</v>
      </c>
      <c r="V38" s="198" t="s">
        <v>116</v>
      </c>
      <c r="W38" s="198">
        <v>150000291027</v>
      </c>
      <c r="X38" s="203">
        <v>1513</v>
      </c>
      <c r="Y38" s="203">
        <v>1623</v>
      </c>
      <c r="Z38" s="198" t="s">
        <v>426</v>
      </c>
      <c r="AA38" s="198">
        <v>0</v>
      </c>
      <c r="AB38" s="198">
        <v>150000288796</v>
      </c>
      <c r="AC38" s="203">
        <v>1263</v>
      </c>
    </row>
    <row r="39" spans="19:29">
      <c r="S39" s="198" t="s">
        <v>169</v>
      </c>
      <c r="T39" s="198" t="s">
        <v>52</v>
      </c>
      <c r="U39" s="198" t="s">
        <v>203</v>
      </c>
      <c r="V39" s="198" t="s">
        <v>117</v>
      </c>
      <c r="W39" s="198">
        <v>150000292634</v>
      </c>
      <c r="X39" s="203">
        <v>1873</v>
      </c>
      <c r="Y39" s="203">
        <v>1878</v>
      </c>
      <c r="Z39" s="198" t="s">
        <v>479</v>
      </c>
      <c r="AA39" s="198">
        <v>100</v>
      </c>
      <c r="AB39" s="198">
        <v>150000291027</v>
      </c>
      <c r="AC39" s="203">
        <v>1623</v>
      </c>
    </row>
    <row r="40" spans="19:29">
      <c r="S40" s="198" t="s">
        <v>170</v>
      </c>
      <c r="T40" s="198" t="s">
        <v>52</v>
      </c>
      <c r="U40" s="198" t="s">
        <v>203</v>
      </c>
      <c r="V40" s="198" t="s">
        <v>117</v>
      </c>
      <c r="W40" s="198">
        <v>150000289560</v>
      </c>
      <c r="X40" s="203">
        <v>758</v>
      </c>
      <c r="Y40" s="203">
        <v>797</v>
      </c>
      <c r="Z40" s="198" t="s">
        <v>305</v>
      </c>
      <c r="AA40" s="198">
        <v>0</v>
      </c>
      <c r="AB40" s="198">
        <v>150000288030</v>
      </c>
      <c r="AC40" s="203">
        <v>508</v>
      </c>
    </row>
    <row r="41" spans="19:29">
      <c r="S41" s="198" t="s">
        <v>170</v>
      </c>
      <c r="T41" s="198" t="s">
        <v>52</v>
      </c>
      <c r="U41" s="198" t="s">
        <v>203</v>
      </c>
      <c r="V41" s="198" t="s">
        <v>119</v>
      </c>
      <c r="W41" s="198">
        <v>150000291163</v>
      </c>
      <c r="X41" s="203">
        <v>1047</v>
      </c>
      <c r="Y41" s="203">
        <v>1024</v>
      </c>
      <c r="Z41" s="198">
        <v>23</v>
      </c>
      <c r="AA41" s="198">
        <v>100</v>
      </c>
      <c r="AB41" s="198">
        <v>150000289560</v>
      </c>
      <c r="AC41" s="203">
        <v>797</v>
      </c>
    </row>
    <row r="42" spans="19:29">
      <c r="S42" s="198" t="s">
        <v>319</v>
      </c>
      <c r="T42" s="198" t="s">
        <v>320</v>
      </c>
      <c r="U42" s="198" t="s">
        <v>203</v>
      </c>
      <c r="V42" s="198" t="s">
        <v>119</v>
      </c>
      <c r="W42" s="198">
        <v>150000289725</v>
      </c>
      <c r="X42" s="203">
        <v>1016</v>
      </c>
      <c r="Y42" s="203">
        <v>1019</v>
      </c>
      <c r="Z42" s="198" t="s">
        <v>321</v>
      </c>
      <c r="AA42" s="198">
        <v>100</v>
      </c>
      <c r="AB42" s="198">
        <v>150000288027</v>
      </c>
      <c r="AC42" s="203">
        <v>766</v>
      </c>
    </row>
    <row r="43" spans="19:29">
      <c r="S43" s="198" t="s">
        <v>319</v>
      </c>
      <c r="T43" s="198" t="s">
        <v>320</v>
      </c>
      <c r="U43" s="198" t="s">
        <v>203</v>
      </c>
      <c r="V43" s="198" t="s">
        <v>117</v>
      </c>
      <c r="W43" s="198">
        <v>150000292449</v>
      </c>
      <c r="X43" s="203">
        <v>1269</v>
      </c>
      <c r="Y43" s="203">
        <v>1278</v>
      </c>
      <c r="Z43" s="198" t="s">
        <v>450</v>
      </c>
      <c r="AA43" s="198">
        <v>100</v>
      </c>
      <c r="AB43" s="198">
        <v>150000289725</v>
      </c>
      <c r="AC43" s="203">
        <v>1019</v>
      </c>
    </row>
    <row r="44" spans="19:29">
      <c r="S44" s="198" t="s">
        <v>480</v>
      </c>
      <c r="T44" s="198" t="s">
        <v>320</v>
      </c>
      <c r="U44" s="198" t="s">
        <v>203</v>
      </c>
      <c r="V44" s="198" t="s">
        <v>119</v>
      </c>
      <c r="W44" s="198">
        <v>150000290026</v>
      </c>
      <c r="X44" s="203">
        <v>1008</v>
      </c>
      <c r="Y44" s="203">
        <v>1000</v>
      </c>
      <c r="Z44" s="198">
        <v>8</v>
      </c>
      <c r="AA44" s="198">
        <v>100</v>
      </c>
      <c r="AB44" s="198">
        <v>150000287746</v>
      </c>
      <c r="AC44" s="203">
        <v>758</v>
      </c>
    </row>
    <row r="45" spans="19:29">
      <c r="S45" s="198" t="s">
        <v>481</v>
      </c>
      <c r="T45" s="198" t="s">
        <v>320</v>
      </c>
      <c r="U45" s="198" t="s">
        <v>203</v>
      </c>
      <c r="V45" s="198" t="s">
        <v>117</v>
      </c>
      <c r="W45" s="198">
        <v>150000292622</v>
      </c>
      <c r="X45" s="203">
        <v>250</v>
      </c>
      <c r="Y45" s="203">
        <v>286</v>
      </c>
      <c r="Z45" s="198" t="s">
        <v>482</v>
      </c>
      <c r="AA45" s="198">
        <v>0</v>
      </c>
      <c r="AC45" s="203">
        <v>0</v>
      </c>
    </row>
    <row r="46" spans="19:29">
      <c r="S46" s="198" t="s">
        <v>209</v>
      </c>
      <c r="T46" s="198" t="s">
        <v>204</v>
      </c>
      <c r="U46" s="198" t="s">
        <v>203</v>
      </c>
      <c r="V46" s="198" t="s">
        <v>117</v>
      </c>
      <c r="W46" s="198">
        <v>150000289376</v>
      </c>
      <c r="X46" s="203">
        <v>754.7</v>
      </c>
      <c r="Y46" s="203">
        <v>768</v>
      </c>
      <c r="Z46" s="198" t="s">
        <v>306</v>
      </c>
      <c r="AA46" s="198">
        <v>100</v>
      </c>
      <c r="AB46" s="198">
        <v>150000287243</v>
      </c>
      <c r="AC46" s="203">
        <v>504.7</v>
      </c>
    </row>
    <row r="47" spans="19:29">
      <c r="S47" s="198" t="s">
        <v>209</v>
      </c>
      <c r="T47" s="198" t="s">
        <v>204</v>
      </c>
      <c r="U47" s="198" t="s">
        <v>203</v>
      </c>
      <c r="V47" s="198" t="s">
        <v>119</v>
      </c>
      <c r="W47" s="198">
        <v>150000291490</v>
      </c>
      <c r="X47" s="203">
        <v>1018</v>
      </c>
      <c r="Y47" s="203">
        <v>1019</v>
      </c>
      <c r="Z47" s="198" t="s">
        <v>334</v>
      </c>
      <c r="AA47" s="198">
        <v>100</v>
      </c>
      <c r="AB47" s="198">
        <v>150000289376</v>
      </c>
      <c r="AC47" s="203">
        <v>768</v>
      </c>
    </row>
    <row r="48" spans="19:29">
      <c r="S48" s="198" t="s">
        <v>427</v>
      </c>
      <c r="T48" s="198" t="s">
        <v>204</v>
      </c>
      <c r="U48" s="198" t="s">
        <v>203</v>
      </c>
      <c r="V48" s="198" t="s">
        <v>119</v>
      </c>
      <c r="W48" s="198">
        <v>150000291272</v>
      </c>
      <c r="X48" s="203">
        <v>1018</v>
      </c>
      <c r="Y48" s="203">
        <v>1006</v>
      </c>
      <c r="Z48" s="198">
        <v>12</v>
      </c>
      <c r="AA48" s="198">
        <v>100</v>
      </c>
      <c r="AB48" s="198">
        <v>150000289332</v>
      </c>
      <c r="AC48" s="203">
        <v>768</v>
      </c>
    </row>
    <row r="49" spans="19:29">
      <c r="S49" s="198" t="s">
        <v>422</v>
      </c>
      <c r="T49" s="198" t="s">
        <v>204</v>
      </c>
      <c r="U49" s="198" t="s">
        <v>203</v>
      </c>
      <c r="V49" s="198" t="s">
        <v>116</v>
      </c>
      <c r="W49" s="198">
        <v>150000289839</v>
      </c>
      <c r="X49" s="203">
        <v>533</v>
      </c>
      <c r="Y49" s="203">
        <v>515</v>
      </c>
      <c r="Z49" s="198">
        <v>18</v>
      </c>
      <c r="AA49" s="198">
        <v>100</v>
      </c>
      <c r="AB49" s="198">
        <v>150000288379</v>
      </c>
      <c r="AC49" s="203">
        <v>283</v>
      </c>
    </row>
    <row r="50" spans="19:29">
      <c r="S50" s="198" t="s">
        <v>422</v>
      </c>
      <c r="T50" s="198" t="s">
        <v>204</v>
      </c>
      <c r="U50" s="198" t="s">
        <v>203</v>
      </c>
      <c r="V50" s="198" t="s">
        <v>117</v>
      </c>
      <c r="W50" s="198">
        <v>150000291161</v>
      </c>
      <c r="X50" s="203">
        <v>765</v>
      </c>
      <c r="Y50" s="203">
        <v>780</v>
      </c>
      <c r="Z50" s="198" t="s">
        <v>212</v>
      </c>
      <c r="AA50" s="198">
        <v>100</v>
      </c>
      <c r="AB50" s="198">
        <v>150000289839</v>
      </c>
      <c r="AC50" s="203">
        <v>515</v>
      </c>
    </row>
    <row r="51" spans="19:29">
      <c r="S51" s="198" t="s">
        <v>171</v>
      </c>
      <c r="T51" s="198" t="s">
        <v>53</v>
      </c>
      <c r="U51" s="198" t="s">
        <v>203</v>
      </c>
      <c r="V51" s="198" t="s">
        <v>117</v>
      </c>
      <c r="W51" s="198">
        <v>150000289379</v>
      </c>
      <c r="X51" s="203">
        <v>32769</v>
      </c>
      <c r="Y51" s="203">
        <v>32801.300000000003</v>
      </c>
      <c r="Z51" s="198" t="s">
        <v>307</v>
      </c>
      <c r="AA51" s="198">
        <v>0</v>
      </c>
      <c r="AB51" s="198">
        <v>150000287250</v>
      </c>
      <c r="AC51" s="203">
        <v>32519</v>
      </c>
    </row>
    <row r="52" spans="19:29">
      <c r="S52" s="198" t="s">
        <v>171</v>
      </c>
      <c r="T52" s="198" t="s">
        <v>53</v>
      </c>
      <c r="U52" s="198" t="s">
        <v>203</v>
      </c>
      <c r="V52" s="198" t="s">
        <v>119</v>
      </c>
      <c r="W52" s="198">
        <v>150000291162</v>
      </c>
      <c r="X52" s="203">
        <v>33051.300000000003</v>
      </c>
      <c r="Y52" s="203">
        <v>33072</v>
      </c>
      <c r="Z52" s="198" t="s">
        <v>467</v>
      </c>
      <c r="AA52" s="198">
        <v>100</v>
      </c>
      <c r="AB52" s="198">
        <v>150000289379</v>
      </c>
      <c r="AC52" s="203">
        <v>32801.300000000003</v>
      </c>
    </row>
    <row r="53" spans="19:29">
      <c r="S53" s="198" t="s">
        <v>171</v>
      </c>
      <c r="T53" s="198" t="s">
        <v>53</v>
      </c>
      <c r="U53" s="198" t="s">
        <v>203</v>
      </c>
      <c r="V53" s="198" t="s">
        <v>117</v>
      </c>
      <c r="W53" s="198">
        <v>150000292836</v>
      </c>
      <c r="X53" s="203">
        <v>33322</v>
      </c>
      <c r="Y53" s="203">
        <v>33326</v>
      </c>
      <c r="Z53" s="198" t="s">
        <v>483</v>
      </c>
      <c r="AA53" s="198">
        <v>100</v>
      </c>
      <c r="AB53" s="198">
        <v>150000291162</v>
      </c>
      <c r="AC53" s="203">
        <v>33072</v>
      </c>
    </row>
    <row r="54" spans="19:29">
      <c r="S54" s="198" t="s">
        <v>172</v>
      </c>
      <c r="T54" s="198" t="s">
        <v>53</v>
      </c>
      <c r="U54" s="198" t="s">
        <v>203</v>
      </c>
      <c r="V54" s="198" t="s">
        <v>119</v>
      </c>
      <c r="W54" s="198">
        <v>150000289336</v>
      </c>
      <c r="X54" s="203">
        <v>21050</v>
      </c>
      <c r="Y54" s="203">
        <v>21020</v>
      </c>
      <c r="Z54" s="198">
        <v>30</v>
      </c>
      <c r="AA54" s="198">
        <v>0</v>
      </c>
      <c r="AB54" s="198">
        <v>150000286177</v>
      </c>
      <c r="AC54" s="203">
        <v>20800</v>
      </c>
    </row>
    <row r="55" spans="19:29">
      <c r="S55" s="198" t="s">
        <v>172</v>
      </c>
      <c r="T55" s="198" t="s">
        <v>53</v>
      </c>
      <c r="U55" s="198" t="s">
        <v>203</v>
      </c>
      <c r="V55" s="198" t="s">
        <v>117</v>
      </c>
      <c r="W55" s="198">
        <v>150000290672</v>
      </c>
      <c r="X55" s="203">
        <v>21270</v>
      </c>
      <c r="Y55" s="203">
        <v>21277</v>
      </c>
      <c r="Z55" s="198" t="s">
        <v>316</v>
      </c>
      <c r="AA55" s="198">
        <v>100</v>
      </c>
      <c r="AB55" s="198">
        <v>150000289336</v>
      </c>
      <c r="AC55" s="203">
        <v>21020</v>
      </c>
    </row>
    <row r="56" spans="19:29">
      <c r="S56" s="198" t="s">
        <v>173</v>
      </c>
      <c r="T56" s="198" t="s">
        <v>53</v>
      </c>
      <c r="U56" s="198" t="s">
        <v>203</v>
      </c>
      <c r="V56" s="198" t="s">
        <v>322</v>
      </c>
      <c r="W56" s="198">
        <v>150000290020</v>
      </c>
      <c r="X56" s="203">
        <v>32001.7</v>
      </c>
      <c r="Y56" s="203">
        <v>32009</v>
      </c>
      <c r="Z56" s="198" t="s">
        <v>323</v>
      </c>
      <c r="AA56" s="198">
        <v>100</v>
      </c>
      <c r="AB56" s="198">
        <v>150000288032</v>
      </c>
      <c r="AC56" s="203">
        <v>31751.7</v>
      </c>
    </row>
    <row r="57" spans="19:29">
      <c r="S57" s="198" t="s">
        <v>173</v>
      </c>
      <c r="T57" s="198" t="s">
        <v>53</v>
      </c>
      <c r="U57" s="198" t="s">
        <v>203</v>
      </c>
      <c r="V57" s="198" t="s">
        <v>117</v>
      </c>
      <c r="W57" s="198">
        <v>150000291763</v>
      </c>
      <c r="X57" s="203">
        <v>32259</v>
      </c>
      <c r="Y57" s="203">
        <v>32271.7</v>
      </c>
      <c r="Z57" s="198" t="s">
        <v>451</v>
      </c>
      <c r="AA57" s="198">
        <v>100</v>
      </c>
      <c r="AB57" s="198">
        <v>150000290020</v>
      </c>
      <c r="AC57" s="203">
        <v>32009</v>
      </c>
    </row>
    <row r="58" spans="19:29">
      <c r="S58" s="198" t="s">
        <v>174</v>
      </c>
      <c r="T58" s="198" t="s">
        <v>198</v>
      </c>
      <c r="U58" s="198" t="s">
        <v>203</v>
      </c>
      <c r="V58" s="198" t="s">
        <v>117</v>
      </c>
      <c r="W58" s="198">
        <v>150000291489</v>
      </c>
      <c r="X58" s="203">
        <v>9296</v>
      </c>
      <c r="Y58" s="203">
        <v>9263</v>
      </c>
      <c r="Z58" s="198">
        <v>33</v>
      </c>
      <c r="AA58" s="198">
        <v>0</v>
      </c>
      <c r="AB58" s="198">
        <v>150000284338</v>
      </c>
      <c r="AC58" s="203">
        <v>9046</v>
      </c>
    </row>
    <row r="59" spans="19:29">
      <c r="S59" s="198" t="s">
        <v>175</v>
      </c>
      <c r="T59" s="198" t="s">
        <v>198</v>
      </c>
      <c r="U59" s="198" t="s">
        <v>203</v>
      </c>
      <c r="V59" s="198" t="s">
        <v>116</v>
      </c>
      <c r="W59" s="198">
        <v>150000289722</v>
      </c>
      <c r="X59" s="203">
        <v>9500</v>
      </c>
      <c r="Y59" s="203">
        <v>9498</v>
      </c>
      <c r="Z59" s="198">
        <v>2</v>
      </c>
      <c r="AA59" s="198">
        <v>100</v>
      </c>
      <c r="AB59" s="198">
        <v>150000288160</v>
      </c>
      <c r="AC59" s="203">
        <v>9250</v>
      </c>
    </row>
    <row r="60" spans="19:29">
      <c r="S60" s="198" t="s">
        <v>175</v>
      </c>
      <c r="T60" s="198" t="s">
        <v>198</v>
      </c>
      <c r="U60" s="198" t="s">
        <v>203</v>
      </c>
      <c r="V60" s="198" t="s">
        <v>117</v>
      </c>
      <c r="W60" s="198">
        <v>150000291273</v>
      </c>
      <c r="X60" s="203">
        <v>9748</v>
      </c>
      <c r="Y60" s="203">
        <v>9768</v>
      </c>
      <c r="Z60" s="198" t="s">
        <v>428</v>
      </c>
      <c r="AA60" s="198">
        <v>100</v>
      </c>
      <c r="AB60" s="198">
        <v>150000289722</v>
      </c>
      <c r="AC60" s="203">
        <v>9498</v>
      </c>
    </row>
    <row r="61" spans="19:29">
      <c r="S61" s="198" t="s">
        <v>176</v>
      </c>
      <c r="T61" s="198" t="s">
        <v>198</v>
      </c>
      <c r="U61" s="198" t="s">
        <v>203</v>
      </c>
      <c r="V61" s="198" t="s">
        <v>117</v>
      </c>
      <c r="W61" s="198">
        <v>150000290333</v>
      </c>
      <c r="X61" s="203">
        <v>13288</v>
      </c>
      <c r="Y61" s="203">
        <v>13288.6</v>
      </c>
      <c r="Z61" s="198" t="s">
        <v>324</v>
      </c>
      <c r="AA61" s="198">
        <v>100</v>
      </c>
      <c r="AB61" s="198">
        <v>150000288444</v>
      </c>
      <c r="AC61" s="203">
        <v>13038</v>
      </c>
    </row>
    <row r="62" spans="19:29">
      <c r="S62" s="198" t="s">
        <v>176</v>
      </c>
      <c r="T62" s="198" t="s">
        <v>198</v>
      </c>
      <c r="U62" s="198" t="s">
        <v>203</v>
      </c>
      <c r="V62" s="198" t="s">
        <v>116</v>
      </c>
      <c r="W62" s="198">
        <v>150000292060</v>
      </c>
      <c r="X62" s="203">
        <v>13538.6</v>
      </c>
      <c r="Y62" s="203">
        <v>13576.2</v>
      </c>
      <c r="Z62" s="198" t="s">
        <v>452</v>
      </c>
      <c r="AA62" s="198">
        <v>0</v>
      </c>
      <c r="AB62" s="198">
        <v>150000290333</v>
      </c>
      <c r="AC62" s="203">
        <v>13288.6</v>
      </c>
    </row>
    <row r="63" spans="19:29">
      <c r="S63" s="198" t="s">
        <v>177</v>
      </c>
      <c r="T63" s="198" t="s">
        <v>198</v>
      </c>
      <c r="U63" s="198" t="s">
        <v>203</v>
      </c>
      <c r="V63" s="198" t="s">
        <v>119</v>
      </c>
      <c r="W63" s="198">
        <v>150000290475</v>
      </c>
      <c r="X63" s="203">
        <v>13023.1</v>
      </c>
      <c r="Y63" s="203">
        <v>13056.6</v>
      </c>
      <c r="Z63" s="198" t="s">
        <v>429</v>
      </c>
      <c r="AA63" s="198">
        <v>0</v>
      </c>
      <c r="AB63" s="198">
        <v>150000288790</v>
      </c>
      <c r="AC63" s="203">
        <v>12773.1</v>
      </c>
    </row>
    <row r="64" spans="19:29">
      <c r="S64" s="198" t="s">
        <v>177</v>
      </c>
      <c r="T64" s="198" t="s">
        <v>198</v>
      </c>
      <c r="U64" s="198" t="s">
        <v>203</v>
      </c>
      <c r="V64" s="198" t="s">
        <v>117</v>
      </c>
      <c r="W64" s="198">
        <v>150000292450</v>
      </c>
      <c r="X64" s="203">
        <v>13306.6</v>
      </c>
      <c r="Y64" s="203">
        <v>13345</v>
      </c>
      <c r="Z64" s="198" t="s">
        <v>484</v>
      </c>
      <c r="AA64" s="198">
        <v>0</v>
      </c>
      <c r="AB64" s="198">
        <v>150000290475</v>
      </c>
      <c r="AC64" s="203">
        <v>13056.6</v>
      </c>
    </row>
    <row r="65" spans="19:29">
      <c r="S65" s="198" t="s">
        <v>178</v>
      </c>
      <c r="T65" s="198" t="s">
        <v>198</v>
      </c>
      <c r="U65" s="198" t="s">
        <v>203</v>
      </c>
      <c r="V65" s="198" t="s">
        <v>119</v>
      </c>
      <c r="W65" s="198">
        <v>150000290332</v>
      </c>
      <c r="X65" s="203">
        <v>13020.6</v>
      </c>
      <c r="Y65" s="203">
        <v>13054.5</v>
      </c>
      <c r="Z65" s="198" t="s">
        <v>325</v>
      </c>
      <c r="AA65" s="198">
        <v>0</v>
      </c>
      <c r="AB65" s="198">
        <v>150000288443</v>
      </c>
      <c r="AC65" s="203">
        <v>12770.6</v>
      </c>
    </row>
    <row r="66" spans="19:29">
      <c r="S66" s="198" t="s">
        <v>178</v>
      </c>
      <c r="T66" s="198" t="s">
        <v>198</v>
      </c>
      <c r="U66" s="198" t="s">
        <v>203</v>
      </c>
      <c r="V66" s="198" t="s">
        <v>117</v>
      </c>
      <c r="W66" s="198">
        <v>150000292191</v>
      </c>
      <c r="X66" s="203">
        <v>13304.5</v>
      </c>
      <c r="Y66" s="203">
        <v>13345.1</v>
      </c>
      <c r="Z66" s="198" t="s">
        <v>453</v>
      </c>
      <c r="AA66" s="198">
        <v>0</v>
      </c>
      <c r="AB66" s="198">
        <v>150000290332</v>
      </c>
      <c r="AC66" s="203">
        <v>13054.5</v>
      </c>
    </row>
    <row r="67" spans="19:29">
      <c r="S67" s="198" t="s">
        <v>179</v>
      </c>
      <c r="T67" s="198" t="s">
        <v>198</v>
      </c>
      <c r="U67" s="198" t="s">
        <v>203</v>
      </c>
      <c r="V67" s="198" t="s">
        <v>116</v>
      </c>
      <c r="W67" s="198">
        <v>150000290024</v>
      </c>
      <c r="X67" s="203">
        <v>13515.7</v>
      </c>
      <c r="Y67" s="203">
        <v>13543.9</v>
      </c>
      <c r="Z67" s="198" t="s">
        <v>326</v>
      </c>
      <c r="AA67" s="198">
        <v>0</v>
      </c>
      <c r="AB67" s="198">
        <v>150000288161</v>
      </c>
      <c r="AC67" s="203">
        <v>13265.7</v>
      </c>
    </row>
    <row r="68" spans="19:29">
      <c r="S68" s="198" t="s">
        <v>179</v>
      </c>
      <c r="T68" s="198" t="s">
        <v>198</v>
      </c>
      <c r="U68" s="198" t="s">
        <v>203</v>
      </c>
      <c r="V68" s="198" t="s">
        <v>117</v>
      </c>
      <c r="W68" s="198">
        <v>150000291563</v>
      </c>
      <c r="X68" s="203">
        <v>13793.9</v>
      </c>
      <c r="Y68" s="203">
        <v>13838.7</v>
      </c>
      <c r="Z68" s="198" t="s">
        <v>454</v>
      </c>
      <c r="AA68" s="198">
        <v>0</v>
      </c>
      <c r="AB68" s="198">
        <v>150000290024</v>
      </c>
      <c r="AC68" s="203">
        <v>13543.9</v>
      </c>
    </row>
    <row r="69" spans="19:29">
      <c r="S69" s="198" t="s">
        <v>180</v>
      </c>
      <c r="T69" s="198" t="s">
        <v>198</v>
      </c>
      <c r="U69" s="198" t="s">
        <v>203</v>
      </c>
      <c r="V69" s="198" t="s">
        <v>117</v>
      </c>
      <c r="W69" s="198">
        <v>150000289502</v>
      </c>
      <c r="X69" s="203">
        <v>13226.3</v>
      </c>
      <c r="Y69" s="203">
        <v>13254.2</v>
      </c>
      <c r="Z69" s="198" t="s">
        <v>308</v>
      </c>
      <c r="AA69" s="198">
        <v>0</v>
      </c>
      <c r="AB69" s="198">
        <v>150000288033</v>
      </c>
      <c r="AC69" s="203">
        <v>12976.3</v>
      </c>
    </row>
    <row r="70" spans="19:29">
      <c r="S70" s="198" t="s">
        <v>180</v>
      </c>
      <c r="T70" s="198" t="s">
        <v>198</v>
      </c>
      <c r="U70" s="198" t="s">
        <v>203</v>
      </c>
      <c r="V70" s="198" t="s">
        <v>116</v>
      </c>
      <c r="W70" s="198">
        <v>150000291165</v>
      </c>
      <c r="X70" s="203">
        <v>13504.2</v>
      </c>
      <c r="Y70" s="203">
        <v>13523.4</v>
      </c>
      <c r="Z70" s="198" t="s">
        <v>430</v>
      </c>
      <c r="AA70" s="198">
        <v>100</v>
      </c>
      <c r="AB70" s="198">
        <v>150000289502</v>
      </c>
      <c r="AC70" s="203">
        <v>13254.2</v>
      </c>
    </row>
    <row r="71" spans="19:29">
      <c r="S71" s="198" t="s">
        <v>181</v>
      </c>
      <c r="T71" s="198" t="s">
        <v>198</v>
      </c>
      <c r="U71" s="198" t="s">
        <v>203</v>
      </c>
      <c r="V71" s="198" t="s">
        <v>116</v>
      </c>
      <c r="W71" s="198">
        <v>150000290474</v>
      </c>
      <c r="X71" s="203">
        <v>1520</v>
      </c>
      <c r="Y71" s="203">
        <v>1536.8</v>
      </c>
      <c r="Z71" s="198" t="s">
        <v>327</v>
      </c>
      <c r="AA71" s="198">
        <v>100</v>
      </c>
      <c r="AB71" s="198">
        <v>150000288811</v>
      </c>
      <c r="AC71" s="203">
        <v>1270</v>
      </c>
    </row>
    <row r="72" spans="19:29">
      <c r="S72" s="198" t="s">
        <v>181</v>
      </c>
      <c r="T72" s="198" t="s">
        <v>198</v>
      </c>
      <c r="U72" s="198" t="s">
        <v>203</v>
      </c>
      <c r="V72" s="198" t="s">
        <v>117</v>
      </c>
      <c r="W72" s="198">
        <v>150000292342</v>
      </c>
      <c r="X72" s="203">
        <v>1786.8</v>
      </c>
      <c r="Y72" s="203">
        <v>1822.4</v>
      </c>
      <c r="Z72" s="198" t="s">
        <v>486</v>
      </c>
      <c r="AA72" s="198">
        <v>0</v>
      </c>
      <c r="AB72" s="198">
        <v>150000290474</v>
      </c>
      <c r="AC72" s="203">
        <v>1536.8</v>
      </c>
    </row>
    <row r="73" spans="19:29">
      <c r="S73" s="198" t="s">
        <v>182</v>
      </c>
      <c r="T73" s="198" t="s">
        <v>198</v>
      </c>
      <c r="U73" s="198" t="s">
        <v>203</v>
      </c>
      <c r="V73" s="198" t="s">
        <v>116</v>
      </c>
      <c r="W73" s="198">
        <v>150000290550</v>
      </c>
      <c r="X73" s="203">
        <v>1491.9</v>
      </c>
      <c r="Y73" s="203">
        <v>1513.1</v>
      </c>
      <c r="Z73" s="198" t="s">
        <v>431</v>
      </c>
      <c r="AA73" s="198">
        <v>100</v>
      </c>
      <c r="AB73" s="198">
        <v>150000289330</v>
      </c>
      <c r="AC73" s="203">
        <v>1241.9000000000001</v>
      </c>
    </row>
    <row r="74" spans="19:29">
      <c r="S74" s="198" t="s">
        <v>182</v>
      </c>
      <c r="T74" s="198" t="s">
        <v>198</v>
      </c>
      <c r="U74" s="198" t="s">
        <v>203</v>
      </c>
      <c r="V74" s="198" t="s">
        <v>117</v>
      </c>
      <c r="W74" s="198">
        <v>150000292577</v>
      </c>
      <c r="X74" s="203">
        <v>1763.1</v>
      </c>
      <c r="Y74" s="203">
        <v>1780.1</v>
      </c>
      <c r="Z74" s="198" t="s">
        <v>205</v>
      </c>
      <c r="AA74" s="198">
        <v>100</v>
      </c>
      <c r="AB74" s="198">
        <v>150000290550</v>
      </c>
      <c r="AC74" s="203">
        <v>1513.1</v>
      </c>
    </row>
    <row r="75" spans="19:29">
      <c r="S75" s="198" t="s">
        <v>183</v>
      </c>
      <c r="T75" s="198" t="s">
        <v>198</v>
      </c>
      <c r="U75" s="198" t="s">
        <v>203</v>
      </c>
      <c r="V75" s="198" t="s">
        <v>116</v>
      </c>
      <c r="W75" s="198">
        <v>150000290335</v>
      </c>
      <c r="X75" s="203">
        <v>1500.8</v>
      </c>
      <c r="Y75" s="203">
        <v>1544.4</v>
      </c>
      <c r="Z75" s="198" t="s">
        <v>328</v>
      </c>
      <c r="AA75" s="198">
        <v>0</v>
      </c>
      <c r="AB75" s="198">
        <v>150000288583</v>
      </c>
      <c r="AC75" s="203">
        <v>1250.8</v>
      </c>
    </row>
    <row r="76" spans="19:29">
      <c r="S76" s="198" t="s">
        <v>183</v>
      </c>
      <c r="T76" s="198" t="s">
        <v>198</v>
      </c>
      <c r="U76" s="198" t="s">
        <v>203</v>
      </c>
      <c r="V76" s="198" t="s">
        <v>117</v>
      </c>
      <c r="W76" s="198">
        <v>150000292190</v>
      </c>
      <c r="X76" s="203">
        <v>1794.4</v>
      </c>
      <c r="Y76" s="203">
        <v>1820.1</v>
      </c>
      <c r="Z76" s="198" t="s">
        <v>455</v>
      </c>
      <c r="AA76" s="198">
        <v>0</v>
      </c>
      <c r="AB76" s="198">
        <v>150000290335</v>
      </c>
      <c r="AC76" s="203">
        <v>1544.4</v>
      </c>
    </row>
    <row r="77" spans="19:29">
      <c r="S77" s="198" t="s">
        <v>184</v>
      </c>
      <c r="T77" s="198" t="s">
        <v>198</v>
      </c>
      <c r="U77" s="198" t="s">
        <v>203</v>
      </c>
      <c r="V77" s="198" t="s">
        <v>116</v>
      </c>
      <c r="W77" s="198">
        <v>150000290425</v>
      </c>
      <c r="X77" s="203">
        <v>1471.9</v>
      </c>
      <c r="Y77" s="203">
        <v>1503</v>
      </c>
      <c r="Z77" s="198" t="s">
        <v>329</v>
      </c>
      <c r="AA77" s="198">
        <v>0</v>
      </c>
      <c r="AB77" s="198">
        <v>150000288797</v>
      </c>
      <c r="AC77" s="203">
        <v>1221.9000000000001</v>
      </c>
    </row>
    <row r="78" spans="19:29">
      <c r="S78" s="198" t="s">
        <v>184</v>
      </c>
      <c r="T78" s="198" t="s">
        <v>198</v>
      </c>
      <c r="U78" s="198" t="s">
        <v>203</v>
      </c>
      <c r="V78" s="198" t="s">
        <v>117</v>
      </c>
      <c r="W78" s="198">
        <v>150000292192</v>
      </c>
      <c r="X78" s="203">
        <v>1753</v>
      </c>
      <c r="Y78" s="203">
        <v>1807.5</v>
      </c>
      <c r="Z78" s="198" t="s">
        <v>456</v>
      </c>
      <c r="AA78" s="198">
        <v>0</v>
      </c>
      <c r="AB78" s="198">
        <v>150000290425</v>
      </c>
      <c r="AC78" s="203">
        <v>1503</v>
      </c>
    </row>
    <row r="79" spans="19:29">
      <c r="S79" s="198" t="s">
        <v>185</v>
      </c>
      <c r="T79" s="198" t="s">
        <v>198</v>
      </c>
      <c r="U79" s="198" t="s">
        <v>203</v>
      </c>
      <c r="V79" s="198" t="s">
        <v>117</v>
      </c>
      <c r="W79" s="198">
        <v>150000289501</v>
      </c>
      <c r="X79" s="203">
        <v>1250.8</v>
      </c>
      <c r="Y79" s="203">
        <v>1272.7</v>
      </c>
      <c r="Z79" s="198" t="s">
        <v>309</v>
      </c>
      <c r="AA79" s="198">
        <v>100</v>
      </c>
      <c r="AB79" s="198">
        <v>150000287747</v>
      </c>
      <c r="AC79" s="203">
        <v>1000.8</v>
      </c>
    </row>
    <row r="80" spans="19:29">
      <c r="S80" s="198" t="s">
        <v>185</v>
      </c>
      <c r="T80" s="198" t="s">
        <v>198</v>
      </c>
      <c r="U80" s="198" t="s">
        <v>203</v>
      </c>
      <c r="V80" s="198" t="s">
        <v>116</v>
      </c>
      <c r="W80" s="198">
        <v>150000290872</v>
      </c>
      <c r="X80" s="203">
        <v>1522.7</v>
      </c>
      <c r="Y80" s="203">
        <v>1553.2</v>
      </c>
      <c r="Z80" s="198" t="s">
        <v>432</v>
      </c>
      <c r="AA80" s="198">
        <v>0</v>
      </c>
      <c r="AB80" s="198">
        <v>150000289501</v>
      </c>
      <c r="AC80" s="203">
        <v>1272.7</v>
      </c>
    </row>
    <row r="81" spans="19:29">
      <c r="S81" s="198" t="s">
        <v>185</v>
      </c>
      <c r="T81" s="198" t="s">
        <v>198</v>
      </c>
      <c r="U81" s="198" t="s">
        <v>203</v>
      </c>
      <c r="V81" s="198" t="s">
        <v>117</v>
      </c>
      <c r="W81" s="198">
        <v>150000292633</v>
      </c>
      <c r="X81" s="203">
        <v>1803.2</v>
      </c>
      <c r="Y81" s="203">
        <v>1826.2</v>
      </c>
      <c r="Z81" s="198" t="s">
        <v>487</v>
      </c>
      <c r="AA81" s="198">
        <v>100</v>
      </c>
      <c r="AB81" s="198">
        <v>150000290872</v>
      </c>
      <c r="AC81" s="203">
        <v>1553.2</v>
      </c>
    </row>
    <row r="82" spans="19:29">
      <c r="S82" s="198" t="s">
        <v>186</v>
      </c>
      <c r="T82" s="198" t="s">
        <v>198</v>
      </c>
      <c r="U82" s="198" t="s">
        <v>203</v>
      </c>
      <c r="V82" s="198" t="s">
        <v>117</v>
      </c>
      <c r="W82" s="198">
        <v>150000290722</v>
      </c>
      <c r="X82" s="203">
        <v>1256.5</v>
      </c>
      <c r="Y82" s="203">
        <v>1273.8</v>
      </c>
      <c r="Z82" s="198" t="s">
        <v>433</v>
      </c>
      <c r="AA82" s="198">
        <v>100</v>
      </c>
      <c r="AB82" s="198">
        <v>150000289333</v>
      </c>
      <c r="AC82" s="203">
        <v>1006.5</v>
      </c>
    </row>
    <row r="83" spans="19:29">
      <c r="S83" s="198" t="s">
        <v>186</v>
      </c>
      <c r="T83" s="198" t="s">
        <v>198</v>
      </c>
      <c r="U83" s="198" t="s">
        <v>203</v>
      </c>
      <c r="V83" s="198" t="s">
        <v>116</v>
      </c>
      <c r="W83" s="198">
        <v>150000292579</v>
      </c>
      <c r="X83" s="203">
        <v>1523.8</v>
      </c>
      <c r="Y83" s="203">
        <v>1570</v>
      </c>
      <c r="Z83" s="198" t="s">
        <v>488</v>
      </c>
      <c r="AA83" s="198">
        <v>0</v>
      </c>
      <c r="AB83" s="198">
        <v>150000290722</v>
      </c>
      <c r="AC83" s="203">
        <v>1273.8</v>
      </c>
    </row>
    <row r="84" spans="19:29">
      <c r="S84" s="198" t="s">
        <v>187</v>
      </c>
      <c r="T84" s="198" t="s">
        <v>198</v>
      </c>
      <c r="U84" s="198" t="s">
        <v>203</v>
      </c>
      <c r="V84" s="198" t="s">
        <v>119</v>
      </c>
      <c r="W84" s="198">
        <v>150000289375</v>
      </c>
      <c r="X84" s="198">
        <v>992.8</v>
      </c>
      <c r="Y84" s="203">
        <v>1011.6</v>
      </c>
      <c r="Z84" s="198" t="s">
        <v>310</v>
      </c>
      <c r="AA84" s="198">
        <v>100</v>
      </c>
      <c r="AB84" s="198">
        <v>150000287748</v>
      </c>
      <c r="AC84" s="198">
        <v>742.8</v>
      </c>
    </row>
    <row r="85" spans="19:29">
      <c r="S85" s="198" t="s">
        <v>187</v>
      </c>
      <c r="T85" s="198" t="s">
        <v>198</v>
      </c>
      <c r="U85" s="198" t="s">
        <v>203</v>
      </c>
      <c r="V85" s="198" t="s">
        <v>117</v>
      </c>
      <c r="W85" s="198">
        <v>150000290873</v>
      </c>
      <c r="X85" s="203">
        <v>1261.5999999999999</v>
      </c>
      <c r="Y85" s="203">
        <v>1295.0999999999999</v>
      </c>
      <c r="Z85" s="198" t="s">
        <v>429</v>
      </c>
      <c r="AA85" s="198">
        <v>0</v>
      </c>
      <c r="AB85" s="198">
        <v>150000289375</v>
      </c>
      <c r="AC85" s="203">
        <v>1011.6</v>
      </c>
    </row>
    <row r="86" spans="19:29">
      <c r="S86" s="198" t="s">
        <v>188</v>
      </c>
      <c r="T86" s="198" t="s">
        <v>198</v>
      </c>
      <c r="U86" s="198" t="s">
        <v>203</v>
      </c>
      <c r="V86" s="198" t="s">
        <v>119</v>
      </c>
      <c r="W86" s="198">
        <v>150000289727</v>
      </c>
      <c r="X86" s="203">
        <v>972</v>
      </c>
      <c r="Y86" s="198">
        <v>989</v>
      </c>
      <c r="Z86" s="198" t="s">
        <v>205</v>
      </c>
      <c r="AA86" s="198">
        <v>100</v>
      </c>
      <c r="AB86" s="198">
        <v>150000288036</v>
      </c>
      <c r="AC86" s="198">
        <v>722</v>
      </c>
    </row>
    <row r="87" spans="19:29">
      <c r="S87" s="198" t="s">
        <v>188</v>
      </c>
      <c r="T87" s="198" t="s">
        <v>198</v>
      </c>
      <c r="U87" s="198" t="s">
        <v>203</v>
      </c>
      <c r="V87" s="198" t="s">
        <v>117</v>
      </c>
      <c r="W87" s="198">
        <v>150000291384</v>
      </c>
      <c r="X87" s="203">
        <v>1239</v>
      </c>
      <c r="Y87" s="203">
        <v>1266.7</v>
      </c>
      <c r="Z87" s="198" t="s">
        <v>457</v>
      </c>
      <c r="AA87" s="198">
        <v>0</v>
      </c>
      <c r="AB87" s="198">
        <v>150000289727</v>
      </c>
      <c r="AC87" s="198">
        <v>989</v>
      </c>
    </row>
    <row r="88" spans="19:29">
      <c r="S88" s="198" t="s">
        <v>189</v>
      </c>
      <c r="T88" s="198" t="s">
        <v>198</v>
      </c>
      <c r="U88" s="198" t="s">
        <v>203</v>
      </c>
      <c r="V88" s="198" t="s">
        <v>119</v>
      </c>
      <c r="W88" s="198">
        <v>150000290030</v>
      </c>
      <c r="X88" s="198">
        <v>992</v>
      </c>
      <c r="Y88" s="203">
        <v>1034.3</v>
      </c>
      <c r="Z88" s="198" t="s">
        <v>330</v>
      </c>
      <c r="AA88" s="198">
        <v>0</v>
      </c>
      <c r="AB88" s="198">
        <v>150000288205</v>
      </c>
      <c r="AC88" s="198">
        <v>742</v>
      </c>
    </row>
    <row r="89" spans="19:29">
      <c r="S89" s="198" t="s">
        <v>189</v>
      </c>
      <c r="T89" s="198" t="s">
        <v>198</v>
      </c>
      <c r="U89" s="198" t="s">
        <v>203</v>
      </c>
      <c r="V89" s="198" t="s">
        <v>117</v>
      </c>
      <c r="W89" s="198">
        <v>150000291564</v>
      </c>
      <c r="X89" s="203">
        <v>1284.3</v>
      </c>
      <c r="Y89" s="203">
        <v>1307.0999999999999</v>
      </c>
      <c r="Z89" s="198" t="s">
        <v>458</v>
      </c>
      <c r="AA89" s="198">
        <v>100</v>
      </c>
      <c r="AB89" s="198">
        <v>150000290030</v>
      </c>
      <c r="AC89" s="203">
        <v>1034.3</v>
      </c>
    </row>
    <row r="90" spans="19:29">
      <c r="S90" s="198" t="s">
        <v>190</v>
      </c>
      <c r="T90" s="198" t="s">
        <v>198</v>
      </c>
      <c r="U90" s="198" t="s">
        <v>203</v>
      </c>
      <c r="V90" s="198" t="s">
        <v>119</v>
      </c>
      <c r="W90" s="198">
        <v>150000290023</v>
      </c>
      <c r="X90" s="203">
        <v>1019.2</v>
      </c>
      <c r="Y90" s="203">
        <v>1047</v>
      </c>
      <c r="Z90" s="198" t="s">
        <v>331</v>
      </c>
      <c r="AA90" s="198">
        <v>0</v>
      </c>
      <c r="AB90" s="198">
        <v>150000288206</v>
      </c>
      <c r="AC90" s="198">
        <v>769.2</v>
      </c>
    </row>
    <row r="91" spans="19:29">
      <c r="S91" s="198" t="s">
        <v>190</v>
      </c>
      <c r="T91" s="198" t="s">
        <v>198</v>
      </c>
      <c r="U91" s="198" t="s">
        <v>203</v>
      </c>
      <c r="V91" s="198" t="s">
        <v>117</v>
      </c>
      <c r="W91" s="198">
        <v>150000291493</v>
      </c>
      <c r="X91" s="203">
        <v>1297</v>
      </c>
      <c r="Y91" s="203">
        <v>1316.5</v>
      </c>
      <c r="Z91" s="198" t="s">
        <v>459</v>
      </c>
      <c r="AA91" s="198">
        <v>100</v>
      </c>
      <c r="AB91" s="198">
        <v>150000290023</v>
      </c>
      <c r="AC91" s="203">
        <v>1047</v>
      </c>
    </row>
    <row r="92" spans="19:29">
      <c r="S92" s="198" t="s">
        <v>191</v>
      </c>
      <c r="T92" s="198" t="s">
        <v>198</v>
      </c>
      <c r="U92" s="198" t="s">
        <v>203</v>
      </c>
      <c r="V92" s="198" t="s">
        <v>119</v>
      </c>
      <c r="W92" s="198">
        <v>150000290033</v>
      </c>
      <c r="X92" s="203">
        <v>1024.5</v>
      </c>
      <c r="Y92" s="203">
        <v>1065.5999999999999</v>
      </c>
      <c r="Z92" s="198" t="s">
        <v>332</v>
      </c>
      <c r="AA92" s="198">
        <v>0</v>
      </c>
      <c r="AB92" s="198">
        <v>150000288378</v>
      </c>
      <c r="AC92" s="198">
        <v>774.5</v>
      </c>
    </row>
    <row r="93" spans="19:29">
      <c r="S93" s="198" t="s">
        <v>191</v>
      </c>
      <c r="T93" s="198" t="s">
        <v>198</v>
      </c>
      <c r="U93" s="198" t="s">
        <v>203</v>
      </c>
      <c r="V93" s="198" t="s">
        <v>117</v>
      </c>
      <c r="W93" s="198">
        <v>150000292061</v>
      </c>
      <c r="X93" s="203">
        <v>1315.6</v>
      </c>
      <c r="Y93" s="203">
        <v>1366.9</v>
      </c>
      <c r="Z93" s="198" t="s">
        <v>460</v>
      </c>
      <c r="AA93" s="198">
        <v>0</v>
      </c>
      <c r="AB93" s="198">
        <v>150000290033</v>
      </c>
      <c r="AC93" s="203">
        <v>1065.5999999999999</v>
      </c>
    </row>
    <row r="94" spans="19:29">
      <c r="S94" s="198" t="s">
        <v>192</v>
      </c>
      <c r="T94" s="198" t="s">
        <v>99</v>
      </c>
      <c r="U94" s="198" t="s">
        <v>203</v>
      </c>
      <c r="V94" s="198" t="s">
        <v>117</v>
      </c>
      <c r="W94" s="198">
        <v>150000282361</v>
      </c>
      <c r="X94" s="203">
        <v>46052.1</v>
      </c>
      <c r="Y94" s="203">
        <v>46037.9</v>
      </c>
      <c r="Z94" s="198">
        <v>14.2</v>
      </c>
      <c r="AA94" s="198">
        <v>100</v>
      </c>
      <c r="AB94" s="198">
        <v>150000281635</v>
      </c>
      <c r="AC94" s="203">
        <v>45802.1</v>
      </c>
    </row>
    <row r="95" spans="19:29">
      <c r="S95" s="198" t="s">
        <v>434</v>
      </c>
      <c r="T95" s="198" t="s">
        <v>435</v>
      </c>
      <c r="U95" s="198" t="s">
        <v>203</v>
      </c>
      <c r="V95" s="198" t="s">
        <v>117</v>
      </c>
      <c r="W95" s="198">
        <v>150000291270</v>
      </c>
      <c r="X95" s="203">
        <v>7259</v>
      </c>
      <c r="Y95" s="203">
        <v>7284</v>
      </c>
      <c r="Z95" s="198" t="s">
        <v>336</v>
      </c>
      <c r="AA95" s="198">
        <v>100</v>
      </c>
      <c r="AB95" s="198">
        <v>150000287248</v>
      </c>
      <c r="AC95" s="203">
        <v>7009</v>
      </c>
    </row>
    <row r="96" spans="19:29">
      <c r="S96" s="198" t="s">
        <v>436</v>
      </c>
      <c r="T96" s="198" t="s">
        <v>435</v>
      </c>
      <c r="U96" s="198" t="s">
        <v>203</v>
      </c>
      <c r="V96" s="198" t="s">
        <v>117</v>
      </c>
      <c r="W96" s="198">
        <v>150000280382</v>
      </c>
      <c r="X96" s="203">
        <v>4921</v>
      </c>
      <c r="Y96" s="203">
        <v>4775</v>
      </c>
      <c r="Z96" s="198">
        <v>146</v>
      </c>
      <c r="AA96" s="198">
        <v>0</v>
      </c>
      <c r="AB96" s="198">
        <v>150000184638</v>
      </c>
      <c r="AC96" s="203">
        <v>4671</v>
      </c>
    </row>
    <row r="97" spans="19:29">
      <c r="S97" s="198" t="s">
        <v>210</v>
      </c>
      <c r="T97" s="198" t="s">
        <v>206</v>
      </c>
      <c r="U97" s="198" t="s">
        <v>203</v>
      </c>
      <c r="V97" s="198" t="s">
        <v>119</v>
      </c>
      <c r="W97" s="198">
        <v>150000289500</v>
      </c>
      <c r="X97" s="198">
        <v>996</v>
      </c>
      <c r="Y97" s="203">
        <v>1011</v>
      </c>
      <c r="Z97" s="198" t="s">
        <v>212</v>
      </c>
      <c r="AA97" s="198">
        <v>100</v>
      </c>
      <c r="AB97" s="198">
        <v>150000286825</v>
      </c>
      <c r="AC97" s="198">
        <v>746</v>
      </c>
    </row>
    <row r="98" spans="19:29">
      <c r="S98" s="198" t="s">
        <v>333</v>
      </c>
      <c r="T98" s="198" t="s">
        <v>206</v>
      </c>
      <c r="U98" s="198" t="s">
        <v>203</v>
      </c>
      <c r="V98" s="198" t="s">
        <v>117</v>
      </c>
      <c r="W98" s="198">
        <v>150000290021</v>
      </c>
      <c r="X98" s="203">
        <v>727</v>
      </c>
      <c r="Y98" s="203">
        <v>728</v>
      </c>
      <c r="Z98" s="198" t="s">
        <v>334</v>
      </c>
      <c r="AA98" s="198">
        <v>100</v>
      </c>
      <c r="AB98" s="198">
        <v>150000287251</v>
      </c>
      <c r="AC98" s="203">
        <v>477</v>
      </c>
    </row>
    <row r="99" spans="19:29">
      <c r="S99" s="198" t="s">
        <v>468</v>
      </c>
      <c r="T99" s="198" t="s">
        <v>206</v>
      </c>
      <c r="U99" s="198" t="s">
        <v>203</v>
      </c>
      <c r="V99" s="198" t="s">
        <v>119</v>
      </c>
      <c r="W99" s="198">
        <v>150000291166</v>
      </c>
      <c r="X99" s="203">
        <v>1019</v>
      </c>
      <c r="Y99" s="198">
        <v>947</v>
      </c>
      <c r="Z99" s="198">
        <v>72</v>
      </c>
      <c r="AA99" s="198">
        <v>0</v>
      </c>
      <c r="AB99" s="198">
        <v>150000288599</v>
      </c>
      <c r="AC99" s="198">
        <v>769</v>
      </c>
    </row>
    <row r="100" spans="19:29">
      <c r="S100" s="198" t="s">
        <v>335</v>
      </c>
      <c r="T100" s="198" t="s">
        <v>206</v>
      </c>
      <c r="U100" s="198" t="s">
        <v>203</v>
      </c>
      <c r="V100" s="198" t="s">
        <v>117</v>
      </c>
      <c r="W100" s="198">
        <v>150000290025</v>
      </c>
      <c r="X100" s="198">
        <v>278</v>
      </c>
      <c r="Y100" s="198">
        <v>761</v>
      </c>
      <c r="Z100" s="198" t="s">
        <v>469</v>
      </c>
      <c r="AA100" s="198">
        <v>0</v>
      </c>
      <c r="AB100" s="198">
        <v>150000287949</v>
      </c>
      <c r="AC100" s="198">
        <v>28</v>
      </c>
    </row>
    <row r="101" spans="19:29">
      <c r="S101" s="198" t="s">
        <v>211</v>
      </c>
      <c r="T101" s="198" t="s">
        <v>206</v>
      </c>
      <c r="U101" s="198" t="s">
        <v>203</v>
      </c>
      <c r="V101" s="198" t="s">
        <v>117</v>
      </c>
      <c r="W101" s="198">
        <v>150000289377</v>
      </c>
      <c r="X101" s="198">
        <v>735</v>
      </c>
      <c r="Y101" s="198">
        <v>734</v>
      </c>
      <c r="Z101" s="198">
        <v>1</v>
      </c>
      <c r="AA101" s="198">
        <v>100</v>
      </c>
      <c r="AB101" s="198">
        <v>150000287155</v>
      </c>
      <c r="AC101" s="198">
        <v>485</v>
      </c>
    </row>
    <row r="102" spans="19:29">
      <c r="S102" s="198" t="s">
        <v>211</v>
      </c>
      <c r="T102" s="198" t="s">
        <v>206</v>
      </c>
      <c r="U102" s="198" t="s">
        <v>203</v>
      </c>
      <c r="V102" s="198" t="s">
        <v>119</v>
      </c>
      <c r="W102" s="198">
        <v>150000292621</v>
      </c>
      <c r="X102" s="198">
        <v>984</v>
      </c>
      <c r="Y102" s="198">
        <v>991</v>
      </c>
      <c r="Z102" s="198" t="s">
        <v>316</v>
      </c>
      <c r="AA102" s="198">
        <v>100</v>
      </c>
      <c r="AB102" s="198">
        <v>150000289377</v>
      </c>
      <c r="AC102" s="198">
        <v>734</v>
      </c>
    </row>
    <row r="103" spans="19:29">
      <c r="S103" s="198" t="s">
        <v>437</v>
      </c>
      <c r="T103" s="198" t="s">
        <v>206</v>
      </c>
      <c r="U103" s="198" t="s">
        <v>203</v>
      </c>
      <c r="V103" s="198" t="s">
        <v>119</v>
      </c>
      <c r="W103" s="198">
        <v>150000291028</v>
      </c>
      <c r="X103" s="198">
        <v>998</v>
      </c>
      <c r="Y103" s="203">
        <v>1020</v>
      </c>
      <c r="Z103" s="198" t="s">
        <v>208</v>
      </c>
      <c r="AA103" s="198">
        <v>100</v>
      </c>
      <c r="AB103" s="198">
        <v>150000288582</v>
      </c>
      <c r="AC103" s="198">
        <v>748</v>
      </c>
    </row>
    <row r="104" spans="19:29">
      <c r="S104" s="198" t="s">
        <v>438</v>
      </c>
      <c r="T104" s="198" t="s">
        <v>206</v>
      </c>
      <c r="U104" s="198" t="s">
        <v>203</v>
      </c>
      <c r="V104" s="198" t="s">
        <v>117</v>
      </c>
      <c r="W104" s="198">
        <v>150000290476</v>
      </c>
      <c r="X104" s="198">
        <v>250</v>
      </c>
      <c r="Y104" s="198">
        <v>264</v>
      </c>
      <c r="Z104" s="198" t="s">
        <v>439</v>
      </c>
      <c r="AA104" s="198">
        <v>100</v>
      </c>
      <c r="AC104" s="198">
        <v>0</v>
      </c>
    </row>
    <row r="105" spans="19:29">
      <c r="S105" s="198" t="s">
        <v>461</v>
      </c>
      <c r="T105" s="198" t="s">
        <v>206</v>
      </c>
      <c r="U105" s="198" t="s">
        <v>203</v>
      </c>
      <c r="V105" s="198" t="s">
        <v>116</v>
      </c>
      <c r="W105" s="198">
        <v>150000291562</v>
      </c>
      <c r="X105" s="198">
        <v>509</v>
      </c>
      <c r="Y105" s="198">
        <v>488</v>
      </c>
      <c r="Z105" s="198">
        <v>21</v>
      </c>
      <c r="AA105" s="198">
        <v>100</v>
      </c>
      <c r="AB105" s="198">
        <v>150000288791</v>
      </c>
      <c r="AC105" s="198">
        <v>259</v>
      </c>
    </row>
    <row r="106" spans="19:29">
      <c r="S106" s="198" t="s">
        <v>337</v>
      </c>
      <c r="T106" s="198" t="s">
        <v>206</v>
      </c>
      <c r="U106" s="198" t="s">
        <v>203</v>
      </c>
      <c r="V106" s="198" t="s">
        <v>119</v>
      </c>
      <c r="W106" s="198">
        <v>150000290022</v>
      </c>
      <c r="X106" s="198">
        <v>974</v>
      </c>
      <c r="Y106" s="198">
        <v>975</v>
      </c>
      <c r="Z106" s="198" t="s">
        <v>334</v>
      </c>
      <c r="AA106" s="198">
        <v>100</v>
      </c>
      <c r="AB106" s="198">
        <v>150000287948</v>
      </c>
      <c r="AC106" s="198">
        <v>724</v>
      </c>
    </row>
    <row r="107" spans="19:29">
      <c r="S107" s="198" t="s">
        <v>337</v>
      </c>
      <c r="T107" s="198" t="s">
        <v>206</v>
      </c>
      <c r="U107" s="198" t="s">
        <v>203</v>
      </c>
      <c r="V107" s="198" t="s">
        <v>117</v>
      </c>
      <c r="W107" s="198">
        <v>150000292637</v>
      </c>
      <c r="X107" s="203">
        <v>1225</v>
      </c>
      <c r="Y107" s="203">
        <v>1232</v>
      </c>
      <c r="Z107" s="198" t="s">
        <v>316</v>
      </c>
      <c r="AA107" s="198">
        <v>100</v>
      </c>
      <c r="AB107" s="198">
        <v>150000290022</v>
      </c>
      <c r="AC107" s="198">
        <v>975</v>
      </c>
    </row>
    <row r="108" spans="19:29">
      <c r="S108" s="198" t="s">
        <v>462</v>
      </c>
      <c r="T108" s="198" t="s">
        <v>206</v>
      </c>
      <c r="U108" s="198" t="s">
        <v>203</v>
      </c>
      <c r="V108" s="198" t="s">
        <v>117</v>
      </c>
      <c r="W108" s="198">
        <v>150000292063</v>
      </c>
      <c r="X108" s="198">
        <v>250</v>
      </c>
      <c r="Y108" s="198">
        <v>260.39999999999998</v>
      </c>
      <c r="Z108" s="198" t="s">
        <v>463</v>
      </c>
      <c r="AA108" s="198">
        <v>100</v>
      </c>
      <c r="AC108" s="198">
        <v>0</v>
      </c>
    </row>
    <row r="109" spans="19:29">
      <c r="S109" s="198" t="s">
        <v>464</v>
      </c>
      <c r="T109" s="198" t="s">
        <v>206</v>
      </c>
      <c r="U109" s="198" t="s">
        <v>203</v>
      </c>
      <c r="V109" s="198" t="s">
        <v>119</v>
      </c>
      <c r="W109" s="198">
        <v>150000291492</v>
      </c>
      <c r="X109" s="198">
        <v>995.6</v>
      </c>
      <c r="Y109" s="198">
        <v>968</v>
      </c>
      <c r="Z109" s="198">
        <v>27.6</v>
      </c>
      <c r="AA109" s="198">
        <v>0</v>
      </c>
      <c r="AB109" s="198">
        <v>150000289331</v>
      </c>
      <c r="AC109" s="198">
        <v>745.6</v>
      </c>
    </row>
    <row r="110" spans="19:29">
      <c r="S110" s="198" t="s">
        <v>311</v>
      </c>
      <c r="T110" s="198" t="s">
        <v>206</v>
      </c>
      <c r="U110" s="198" t="s">
        <v>203</v>
      </c>
      <c r="V110" s="198" t="s">
        <v>117</v>
      </c>
      <c r="W110" s="198">
        <v>150000290029</v>
      </c>
      <c r="X110" s="198">
        <v>250</v>
      </c>
      <c r="Y110" s="198">
        <v>272</v>
      </c>
      <c r="Z110" s="198" t="s">
        <v>208</v>
      </c>
      <c r="AA110" s="198">
        <v>100</v>
      </c>
      <c r="AC110" s="198">
        <v>0</v>
      </c>
    </row>
    <row r="111" spans="19:29">
      <c r="S111" s="198" t="s">
        <v>311</v>
      </c>
      <c r="T111" s="198" t="s">
        <v>206</v>
      </c>
      <c r="U111" s="198" t="s">
        <v>203</v>
      </c>
      <c r="V111" s="198" t="s">
        <v>116</v>
      </c>
      <c r="W111" s="198">
        <v>150000292343</v>
      </c>
      <c r="X111" s="198">
        <v>522</v>
      </c>
      <c r="Y111" s="198">
        <v>328</v>
      </c>
      <c r="Z111" s="198">
        <v>194</v>
      </c>
      <c r="AA111" s="198">
        <v>0</v>
      </c>
      <c r="AB111" s="198">
        <v>150000290029</v>
      </c>
      <c r="AC111" s="198">
        <v>272</v>
      </c>
    </row>
    <row r="112" spans="19:29">
      <c r="S112" s="198" t="s">
        <v>207</v>
      </c>
      <c r="T112" s="198" t="s">
        <v>206</v>
      </c>
      <c r="U112" s="198" t="s">
        <v>203</v>
      </c>
      <c r="V112" s="198" t="s">
        <v>119</v>
      </c>
      <c r="W112" s="198">
        <v>150000289334</v>
      </c>
      <c r="X112" s="198">
        <v>976</v>
      </c>
      <c r="Y112" s="203">
        <v>1022.56</v>
      </c>
      <c r="Z112" s="198" t="s">
        <v>312</v>
      </c>
      <c r="AA112" s="198">
        <v>0</v>
      </c>
      <c r="AB112" s="198">
        <v>150000286717</v>
      </c>
      <c r="AC112" s="198">
        <v>726</v>
      </c>
    </row>
    <row r="113" spans="19:29">
      <c r="S113" s="198" t="s">
        <v>207</v>
      </c>
      <c r="T113" s="198" t="s">
        <v>206</v>
      </c>
      <c r="U113" s="198" t="s">
        <v>203</v>
      </c>
      <c r="V113" s="198" t="s">
        <v>117</v>
      </c>
      <c r="W113" s="198">
        <v>150000291765</v>
      </c>
      <c r="X113" s="203">
        <v>1272.56</v>
      </c>
      <c r="Y113" s="203">
        <v>1279</v>
      </c>
      <c r="Z113" s="198" t="s">
        <v>465</v>
      </c>
      <c r="AA113" s="198">
        <v>100</v>
      </c>
      <c r="AB113" s="198">
        <v>150000289334</v>
      </c>
      <c r="AC113" s="203">
        <v>1022.56</v>
      </c>
    </row>
    <row r="114" spans="19:29">
      <c r="S114" s="198" t="s">
        <v>466</v>
      </c>
      <c r="T114" s="198" t="s">
        <v>206</v>
      </c>
      <c r="U114" s="198" t="s">
        <v>203</v>
      </c>
      <c r="V114" s="198" t="s">
        <v>117</v>
      </c>
      <c r="W114" s="198">
        <v>150000291561</v>
      </c>
      <c r="X114" s="198">
        <v>250</v>
      </c>
      <c r="Y114" s="198">
        <v>267</v>
      </c>
      <c r="Z114" s="198" t="s">
        <v>205</v>
      </c>
      <c r="AA114" s="198">
        <v>100</v>
      </c>
      <c r="AC114" s="198">
        <v>0</v>
      </c>
    </row>
    <row r="115" spans="19:29">
      <c r="S115" s="198" t="s">
        <v>489</v>
      </c>
      <c r="T115" s="198" t="s">
        <v>490</v>
      </c>
      <c r="U115" s="198" t="s">
        <v>203</v>
      </c>
      <c r="V115" s="198" t="s">
        <v>117</v>
      </c>
      <c r="W115" s="198">
        <v>150000291764</v>
      </c>
      <c r="X115" s="198">
        <v>250</v>
      </c>
      <c r="Y115" s="198">
        <v>267</v>
      </c>
      <c r="Z115" s="198" t="s">
        <v>205</v>
      </c>
      <c r="AA115" s="198">
        <v>100</v>
      </c>
      <c r="AC115" s="198">
        <v>0</v>
      </c>
    </row>
  </sheetData>
  <autoFilter ref="G1:Q23"/>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87"/>
  <sheetViews>
    <sheetView zoomScale="85" zoomScaleNormal="85" workbookViewId="0">
      <pane xSplit="5" ySplit="1" topLeftCell="F19" activePane="bottomRight" state="frozen"/>
      <selection activeCell="E1" sqref="E1"/>
      <selection pane="topRight" activeCell="F1" sqref="F1"/>
      <selection pane="bottomLeft" activeCell="E2" sqref="E2"/>
      <selection pane="bottomRight" activeCell="U45" sqref="U45"/>
    </sheetView>
  </sheetViews>
  <sheetFormatPr defaultRowHeight="15" outlineLevelCol="1"/>
  <cols>
    <col min="1" max="2" width="14.28515625" style="193" hidden="1" customWidth="1" outlineLevel="1"/>
    <col min="3" max="3" width="11.5703125" style="193" hidden="1" customWidth="1" outlineLevel="1"/>
    <col min="4" max="4" width="10.5703125" style="185" hidden="1" customWidth="1" outlineLevel="1"/>
    <col min="5" max="5" width="12.28515625" style="185" bestFit="1" customWidth="1" collapsed="1"/>
    <col min="6" max="6" width="12.28515625" style="185" customWidth="1"/>
    <col min="7" max="7" width="12.5703125" style="185" customWidth="1"/>
    <col min="8" max="8" width="24.85546875" style="185" hidden="1" customWidth="1" outlineLevel="1"/>
    <col min="9" max="9" width="41.7109375" style="185" bestFit="1" customWidth="1" collapsed="1"/>
    <col min="10" max="10" width="9.7109375" style="185" customWidth="1"/>
    <col min="11" max="11" width="69.28515625" style="195" customWidth="1"/>
    <col min="12" max="12" width="15.140625" style="185" hidden="1" customWidth="1" outlineLevel="1"/>
    <col min="13" max="13" width="15.28515625" style="185" hidden="1" customWidth="1" outlineLevel="1"/>
    <col min="14" max="14" width="14.5703125" style="196" hidden="1" customWidth="1" outlineLevel="1"/>
    <col min="15" max="15" width="10.85546875" style="185" hidden="1" customWidth="1" outlineLevel="1"/>
    <col min="16" max="16" width="10.28515625" style="185" hidden="1" customWidth="1" outlineLevel="1"/>
    <col min="17" max="18" width="9.85546875" style="185" hidden="1" customWidth="1" outlineLevel="1"/>
    <col min="19" max="19" width="20" style="185" hidden="1" customWidth="1" outlineLevel="1"/>
    <col min="20" max="20" width="13.7109375" style="185" bestFit="1" customWidth="1" collapsed="1"/>
    <col min="21" max="21" width="29.42578125" style="185" bestFit="1" customWidth="1"/>
    <col min="22" max="16384" width="9.140625" style="185"/>
  </cols>
  <sheetData>
    <row r="1" spans="1:21" s="183" customFormat="1" ht="30">
      <c r="A1" s="178" t="s">
        <v>81</v>
      </c>
      <c r="B1" s="178" t="s">
        <v>82</v>
      </c>
      <c r="C1" s="178" t="s">
        <v>83</v>
      </c>
      <c r="D1" s="179" t="s">
        <v>84</v>
      </c>
      <c r="E1" s="180" t="s">
        <v>62</v>
      </c>
      <c r="F1" s="180" t="s">
        <v>85</v>
      </c>
      <c r="G1" s="180" t="s">
        <v>86</v>
      </c>
      <c r="H1" s="179" t="s">
        <v>87</v>
      </c>
      <c r="I1" s="180" t="s">
        <v>88</v>
      </c>
      <c r="J1" s="179" t="s">
        <v>89</v>
      </c>
      <c r="K1" s="180" t="s">
        <v>90</v>
      </c>
      <c r="L1" s="180" t="s">
        <v>91</v>
      </c>
      <c r="M1" s="180" t="s">
        <v>92</v>
      </c>
      <c r="N1" s="181" t="s">
        <v>93</v>
      </c>
      <c r="O1" s="180" t="s">
        <v>94</v>
      </c>
      <c r="P1" s="180" t="s">
        <v>95</v>
      </c>
      <c r="Q1" s="180" t="s">
        <v>96</v>
      </c>
      <c r="R1" s="180" t="s">
        <v>97</v>
      </c>
      <c r="S1" s="180" t="s">
        <v>98</v>
      </c>
      <c r="T1" s="163" t="s">
        <v>38</v>
      </c>
      <c r="U1" s="182" t="s">
        <v>101</v>
      </c>
    </row>
    <row r="2" spans="1:21" s="184" customFormat="1" ht="30">
      <c r="A2" s="211">
        <v>840000879237</v>
      </c>
      <c r="B2" s="211">
        <v>150000292450</v>
      </c>
      <c r="C2" s="211" t="s">
        <v>198</v>
      </c>
      <c r="D2" s="212" t="s">
        <v>58</v>
      </c>
      <c r="E2" s="212" t="s">
        <v>177</v>
      </c>
      <c r="F2" s="212" t="s">
        <v>472</v>
      </c>
      <c r="G2" s="213">
        <v>0.16944444444444443</v>
      </c>
      <c r="H2" s="213" t="s">
        <v>57</v>
      </c>
      <c r="I2" s="214" t="s">
        <v>491</v>
      </c>
      <c r="J2" s="213" t="s">
        <v>56</v>
      </c>
      <c r="K2" s="214" t="s">
        <v>492</v>
      </c>
      <c r="L2" s="212" t="s">
        <v>493</v>
      </c>
      <c r="M2" s="213">
        <v>0.125</v>
      </c>
      <c r="N2" s="215">
        <v>22.85</v>
      </c>
      <c r="O2" s="216" t="s">
        <v>494</v>
      </c>
      <c r="P2" s="213">
        <v>0.12152777777777778</v>
      </c>
      <c r="Q2" s="216">
        <v>13344.3</v>
      </c>
      <c r="R2" s="216">
        <v>13345</v>
      </c>
      <c r="S2" s="212">
        <v>22.85</v>
      </c>
      <c r="T2" s="217" t="str">
        <f>IFERROR(VLOOKUP((LEFT(E2,6)),KPI!$Z:$AB,3,0),"")</f>
        <v>OB HAULER</v>
      </c>
      <c r="U2" s="218" t="s">
        <v>141</v>
      </c>
    </row>
    <row r="3" spans="1:21">
      <c r="A3" s="211">
        <v>840000879804</v>
      </c>
      <c r="B3" s="211">
        <v>150000292578</v>
      </c>
      <c r="C3" s="211" t="s">
        <v>46</v>
      </c>
      <c r="D3" s="212" t="s">
        <v>200</v>
      </c>
      <c r="E3" s="212" t="s">
        <v>144</v>
      </c>
      <c r="F3" s="212" t="s">
        <v>472</v>
      </c>
      <c r="G3" s="213">
        <v>0.34375</v>
      </c>
      <c r="H3" s="213" t="s">
        <v>57</v>
      </c>
      <c r="I3" s="214" t="s">
        <v>495</v>
      </c>
      <c r="J3" s="213" t="s">
        <v>56</v>
      </c>
      <c r="K3" s="214" t="s">
        <v>299</v>
      </c>
      <c r="L3" s="212" t="s">
        <v>472</v>
      </c>
      <c r="M3" s="213">
        <v>0.75</v>
      </c>
      <c r="N3" s="215">
        <v>8.92</v>
      </c>
      <c r="O3" s="212" t="s">
        <v>472</v>
      </c>
      <c r="P3" s="213">
        <v>0.71527777777777779</v>
      </c>
      <c r="Q3" s="216">
        <v>1035</v>
      </c>
      <c r="R3" s="216">
        <v>1036</v>
      </c>
      <c r="S3" s="212">
        <v>8.92</v>
      </c>
      <c r="T3" s="217" t="str">
        <f>IFERROR(VLOOKUP((LEFT(E3,6)),KPI!$Z:$AB,3,0),"")</f>
        <v>SUPPORT</v>
      </c>
      <c r="U3" s="218" t="s">
        <v>141</v>
      </c>
    </row>
    <row r="4" spans="1:21" ht="30">
      <c r="A4" s="211">
        <v>810001804118</v>
      </c>
      <c r="B4" s="211">
        <v>110002931407</v>
      </c>
      <c r="C4" s="211" t="s">
        <v>198</v>
      </c>
      <c r="D4" s="212" t="s">
        <v>58</v>
      </c>
      <c r="E4" s="212" t="s">
        <v>175</v>
      </c>
      <c r="F4" s="212" t="s">
        <v>472</v>
      </c>
      <c r="G4" s="213">
        <v>0.38958333333333334</v>
      </c>
      <c r="H4" s="212" t="s">
        <v>55</v>
      </c>
      <c r="I4" s="214" t="s">
        <v>496</v>
      </c>
      <c r="J4" s="212" t="s">
        <v>56</v>
      </c>
      <c r="K4" s="214" t="s">
        <v>497</v>
      </c>
      <c r="L4" s="212"/>
      <c r="M4" s="213">
        <v>0</v>
      </c>
      <c r="N4" s="215">
        <v>107.48</v>
      </c>
      <c r="O4" s="212" t="s">
        <v>498</v>
      </c>
      <c r="P4" s="213">
        <v>0.86805555555555547</v>
      </c>
      <c r="Q4" s="216">
        <v>9926.5</v>
      </c>
      <c r="R4" s="216">
        <v>9926.5</v>
      </c>
      <c r="S4" s="212">
        <v>107.48</v>
      </c>
      <c r="T4" s="217" t="str">
        <f>IFERROR(VLOOKUP((LEFT(E4,6)),KPI!$Z:$AB,3,0),"")</f>
        <v>OB HAULER</v>
      </c>
      <c r="U4" s="218" t="s">
        <v>474</v>
      </c>
    </row>
    <row r="5" spans="1:21" ht="30">
      <c r="A5" s="211">
        <v>840000879802</v>
      </c>
      <c r="B5" s="211">
        <v>150000292577</v>
      </c>
      <c r="C5" s="211" t="s">
        <v>198</v>
      </c>
      <c r="D5" s="212" t="s">
        <v>58</v>
      </c>
      <c r="E5" s="212" t="s">
        <v>182</v>
      </c>
      <c r="F5" s="212" t="s">
        <v>472</v>
      </c>
      <c r="G5" s="213">
        <v>0.39166666666666666</v>
      </c>
      <c r="H5" s="212" t="s">
        <v>57</v>
      </c>
      <c r="I5" s="212" t="s">
        <v>499</v>
      </c>
      <c r="J5" s="212" t="s">
        <v>56</v>
      </c>
      <c r="K5" s="214" t="s">
        <v>500</v>
      </c>
      <c r="L5" s="212" t="s">
        <v>472</v>
      </c>
      <c r="M5" s="213">
        <v>0.66666666666666663</v>
      </c>
      <c r="N5" s="215">
        <v>6.5</v>
      </c>
      <c r="O5" s="212" t="s">
        <v>472</v>
      </c>
      <c r="P5" s="213">
        <v>0.66249999999999998</v>
      </c>
      <c r="Q5" s="216">
        <v>1780.1</v>
      </c>
      <c r="R5" s="216">
        <v>1780.1</v>
      </c>
      <c r="S5" s="212">
        <v>6.5</v>
      </c>
      <c r="T5" s="217" t="str">
        <f>IFERROR(VLOOKUP((LEFT(E5,6)),KPI!$Z:$AB,3,0),"")</f>
        <v>OB HAULER</v>
      </c>
      <c r="U5" s="218" t="s">
        <v>141</v>
      </c>
    </row>
    <row r="6" spans="1:21">
      <c r="A6" s="211">
        <v>810001804100</v>
      </c>
      <c r="B6" s="211">
        <v>110002924470</v>
      </c>
      <c r="C6" s="211" t="s">
        <v>53</v>
      </c>
      <c r="D6" s="212" t="s">
        <v>58</v>
      </c>
      <c r="E6" s="212" t="s">
        <v>171</v>
      </c>
      <c r="F6" s="212" t="s">
        <v>472</v>
      </c>
      <c r="G6" s="213">
        <v>0.48680555555555555</v>
      </c>
      <c r="H6" s="212" t="s">
        <v>55</v>
      </c>
      <c r="I6" s="212" t="s">
        <v>501</v>
      </c>
      <c r="J6" s="212" t="s">
        <v>56</v>
      </c>
      <c r="K6" s="214" t="s">
        <v>502</v>
      </c>
      <c r="L6" s="212" t="s">
        <v>472</v>
      </c>
      <c r="M6" s="213">
        <v>0.66666666666666663</v>
      </c>
      <c r="N6" s="215">
        <v>4.1500000000000004</v>
      </c>
      <c r="O6" s="212" t="s">
        <v>472</v>
      </c>
      <c r="P6" s="213">
        <v>0.65972222222222221</v>
      </c>
      <c r="Q6" s="216">
        <v>33269</v>
      </c>
      <c r="R6" s="216">
        <v>33269</v>
      </c>
      <c r="S6" s="212">
        <v>4.1500000000000004</v>
      </c>
      <c r="T6" s="217" t="str">
        <f>IFERROR(VLOOKUP((LEFT(E6,6)),KPI!$Z:$AB,3,0),"")</f>
        <v>OB HAULER</v>
      </c>
      <c r="U6" s="218" t="s">
        <v>571</v>
      </c>
    </row>
    <row r="7" spans="1:21">
      <c r="A7" s="211">
        <v>840000878700</v>
      </c>
      <c r="B7" s="211">
        <v>150000292342</v>
      </c>
      <c r="C7" s="211" t="s">
        <v>198</v>
      </c>
      <c r="D7" s="212" t="s">
        <v>58</v>
      </c>
      <c r="E7" s="212" t="s">
        <v>181</v>
      </c>
      <c r="F7" s="212" t="s">
        <v>472</v>
      </c>
      <c r="G7" s="213">
        <v>0.69097222222222221</v>
      </c>
      <c r="H7" s="212" t="s">
        <v>57</v>
      </c>
      <c r="I7" s="212" t="s">
        <v>503</v>
      </c>
      <c r="J7" s="212" t="s">
        <v>56</v>
      </c>
      <c r="K7" s="214" t="s">
        <v>471</v>
      </c>
      <c r="L7" s="212" t="s">
        <v>472</v>
      </c>
      <c r="M7" s="213">
        <v>0.83333333333333337</v>
      </c>
      <c r="N7" s="215">
        <v>3.08</v>
      </c>
      <c r="O7" s="212" t="s">
        <v>472</v>
      </c>
      <c r="P7" s="213">
        <v>0.81944444444444453</v>
      </c>
      <c r="Q7" s="216">
        <v>1822.4</v>
      </c>
      <c r="R7" s="216">
        <v>1822.4</v>
      </c>
      <c r="S7" s="212">
        <v>3.08</v>
      </c>
      <c r="T7" s="217" t="str">
        <f>IFERROR(VLOOKUP((LEFT(E7,6)),KPI!$Z:$AB,3,0),"")</f>
        <v>OB HAULER</v>
      </c>
      <c r="U7" s="218" t="s">
        <v>141</v>
      </c>
    </row>
    <row r="8" spans="1:21">
      <c r="A8" s="211">
        <v>810001804488</v>
      </c>
      <c r="B8" s="211">
        <v>110002926100</v>
      </c>
      <c r="C8" s="211" t="s">
        <v>99</v>
      </c>
      <c r="D8" s="212"/>
      <c r="E8" s="212" t="s">
        <v>192</v>
      </c>
      <c r="F8" s="212" t="s">
        <v>472</v>
      </c>
      <c r="G8" s="213">
        <v>0.8222222222222223</v>
      </c>
      <c r="H8" s="212" t="s">
        <v>55</v>
      </c>
      <c r="I8" s="212" t="s">
        <v>365</v>
      </c>
      <c r="J8" s="212" t="s">
        <v>56</v>
      </c>
      <c r="K8" s="214" t="s">
        <v>504</v>
      </c>
      <c r="L8" s="212"/>
      <c r="M8" s="213">
        <v>0</v>
      </c>
      <c r="N8" s="215">
        <v>21.53</v>
      </c>
      <c r="O8" s="212" t="s">
        <v>494</v>
      </c>
      <c r="P8" s="213">
        <v>0.71944444444444444</v>
      </c>
      <c r="Q8" s="216">
        <v>43748.9</v>
      </c>
      <c r="R8" s="216">
        <v>43748.9</v>
      </c>
      <c r="S8" s="212">
        <v>21.53</v>
      </c>
      <c r="T8" s="217" t="str">
        <f>IFERROR(VLOOKUP((LEFT(E8,6)),KPI!$Z:$AB,3,0),"")</f>
        <v>OTHERS</v>
      </c>
      <c r="U8" s="218" t="s">
        <v>442</v>
      </c>
    </row>
    <row r="9" spans="1:21">
      <c r="A9" s="211">
        <v>810001805316</v>
      </c>
      <c r="B9" s="211">
        <v>110002926453</v>
      </c>
      <c r="C9" s="211" t="s">
        <v>198</v>
      </c>
      <c r="D9" s="212" t="s">
        <v>58</v>
      </c>
      <c r="E9" s="212" t="s">
        <v>187</v>
      </c>
      <c r="F9" s="212" t="s">
        <v>494</v>
      </c>
      <c r="G9" s="213">
        <v>0.12569444444444444</v>
      </c>
      <c r="H9" s="212" t="s">
        <v>55</v>
      </c>
      <c r="I9" s="212" t="s">
        <v>505</v>
      </c>
      <c r="J9" s="212" t="s">
        <v>56</v>
      </c>
      <c r="K9" s="214" t="s">
        <v>506</v>
      </c>
      <c r="L9" s="212" t="s">
        <v>493</v>
      </c>
      <c r="M9" s="213">
        <v>2.7777777777777779E-3</v>
      </c>
      <c r="N9" s="215">
        <v>0.85</v>
      </c>
      <c r="O9" s="212" t="s">
        <v>494</v>
      </c>
      <c r="P9" s="213">
        <v>0.16111111111111112</v>
      </c>
      <c r="Q9" s="216">
        <v>1532.6</v>
      </c>
      <c r="R9" s="216">
        <v>1533</v>
      </c>
      <c r="S9" s="212">
        <v>0.85</v>
      </c>
      <c r="T9" s="217" t="str">
        <f>IFERROR(VLOOKUP((LEFT(E9,6)),KPI!$Z:$AB,3,0),"")</f>
        <v>OB HAULER</v>
      </c>
      <c r="U9" s="218" t="s">
        <v>572</v>
      </c>
    </row>
    <row r="10" spans="1:21">
      <c r="A10" s="211">
        <v>840000879235</v>
      </c>
      <c r="B10" s="211">
        <v>150000292448</v>
      </c>
      <c r="C10" s="211" t="s">
        <v>48</v>
      </c>
      <c r="D10" s="212" t="s">
        <v>200</v>
      </c>
      <c r="E10" s="212" t="s">
        <v>150</v>
      </c>
      <c r="F10" s="212" t="s">
        <v>494</v>
      </c>
      <c r="G10" s="213">
        <v>0.29166666666666669</v>
      </c>
      <c r="H10" s="212" t="s">
        <v>57</v>
      </c>
      <c r="I10" s="212" t="s">
        <v>507</v>
      </c>
      <c r="J10" s="212" t="s">
        <v>56</v>
      </c>
      <c r="K10" s="214" t="s">
        <v>508</v>
      </c>
      <c r="L10" s="212" t="s">
        <v>494</v>
      </c>
      <c r="M10" s="213">
        <v>0.5</v>
      </c>
      <c r="N10" s="215">
        <v>4.8</v>
      </c>
      <c r="O10" s="212" t="s">
        <v>494</v>
      </c>
      <c r="P10" s="213">
        <v>0.4916666666666667</v>
      </c>
      <c r="Q10" s="216">
        <v>1543.5</v>
      </c>
      <c r="R10" s="216">
        <v>1543.5</v>
      </c>
      <c r="S10" s="212">
        <v>4.8</v>
      </c>
      <c r="T10" s="217" t="str">
        <f>IFERROR(VLOOKUP((LEFT(E10,6)),KPI!$Z:$AB,3,0),"")</f>
        <v>SUPPORT</v>
      </c>
      <c r="U10" s="218" t="s">
        <v>141</v>
      </c>
    </row>
    <row r="11" spans="1:21">
      <c r="A11" s="211">
        <v>840000879806</v>
      </c>
      <c r="B11" s="211">
        <v>150000292620</v>
      </c>
      <c r="C11" s="211" t="s">
        <v>46</v>
      </c>
      <c r="D11" s="212" t="s">
        <v>200</v>
      </c>
      <c r="E11" s="212" t="s">
        <v>145</v>
      </c>
      <c r="F11" s="212" t="s">
        <v>494</v>
      </c>
      <c r="G11" s="213">
        <v>0.58333333333333337</v>
      </c>
      <c r="H11" s="212" t="s">
        <v>57</v>
      </c>
      <c r="I11" s="212" t="s">
        <v>509</v>
      </c>
      <c r="J11" s="212" t="s">
        <v>56</v>
      </c>
      <c r="K11" s="214" t="s">
        <v>342</v>
      </c>
      <c r="L11" s="212" t="s">
        <v>494</v>
      </c>
      <c r="M11" s="213">
        <v>0.66666666666666663</v>
      </c>
      <c r="N11" s="215">
        <v>1</v>
      </c>
      <c r="O11" s="212" t="s">
        <v>494</v>
      </c>
      <c r="P11" s="213">
        <v>0.625</v>
      </c>
      <c r="Q11" s="216">
        <v>1292</v>
      </c>
      <c r="R11" s="216">
        <v>1292</v>
      </c>
      <c r="S11" s="212">
        <v>1</v>
      </c>
      <c r="T11" s="217" t="str">
        <f>IFERROR(VLOOKUP((LEFT(E11,6)),KPI!$Z:$AB,3,0),"")</f>
        <v>SUPPORT</v>
      </c>
      <c r="U11" s="218" t="s">
        <v>141</v>
      </c>
    </row>
    <row r="12" spans="1:21">
      <c r="A12" s="211">
        <v>810001805313</v>
      </c>
      <c r="B12" s="211">
        <v>110002926458</v>
      </c>
      <c r="C12" s="211" t="s">
        <v>198</v>
      </c>
      <c r="D12" s="212" t="s">
        <v>58</v>
      </c>
      <c r="E12" s="212" t="s">
        <v>174</v>
      </c>
      <c r="F12" s="212" t="s">
        <v>494</v>
      </c>
      <c r="G12" s="213">
        <v>0.89444444444444438</v>
      </c>
      <c r="H12" s="212" t="s">
        <v>55</v>
      </c>
      <c r="I12" s="212" t="s">
        <v>510</v>
      </c>
      <c r="J12" s="212" t="s">
        <v>56</v>
      </c>
      <c r="K12" s="214" t="s">
        <v>511</v>
      </c>
      <c r="L12" s="212" t="s">
        <v>494</v>
      </c>
      <c r="M12" s="213">
        <v>0.45833333333333331</v>
      </c>
      <c r="N12" s="215">
        <v>0.62</v>
      </c>
      <c r="O12" s="212" t="s">
        <v>494</v>
      </c>
      <c r="P12" s="213">
        <v>0.92013888888888884</v>
      </c>
      <c r="Q12" s="216">
        <v>9396</v>
      </c>
      <c r="R12" s="216">
        <v>9396</v>
      </c>
      <c r="S12" s="212">
        <v>0.62</v>
      </c>
      <c r="T12" s="217" t="str">
        <f>IFERROR(VLOOKUP((LEFT(E12,6)),KPI!$Z:$AB,3,0),"")</f>
        <v>OB HAULER</v>
      </c>
      <c r="U12" s="218" t="s">
        <v>573</v>
      </c>
    </row>
    <row r="13" spans="1:21">
      <c r="A13" s="211">
        <v>810001806049</v>
      </c>
      <c r="B13" s="211">
        <v>110002927977</v>
      </c>
      <c r="C13" s="211" t="s">
        <v>53</v>
      </c>
      <c r="D13" s="212" t="s">
        <v>58</v>
      </c>
      <c r="E13" s="212" t="s">
        <v>173</v>
      </c>
      <c r="F13" s="212" t="s">
        <v>493</v>
      </c>
      <c r="G13" s="213">
        <v>0.10208333333333335</v>
      </c>
      <c r="H13" s="212" t="s">
        <v>55</v>
      </c>
      <c r="I13" s="212" t="s">
        <v>512</v>
      </c>
      <c r="J13" s="212" t="s">
        <v>56</v>
      </c>
      <c r="K13" s="214" t="s">
        <v>513</v>
      </c>
      <c r="L13" s="212" t="s">
        <v>514</v>
      </c>
      <c r="M13" s="213">
        <v>0.125</v>
      </c>
      <c r="N13" s="215">
        <v>0.53</v>
      </c>
      <c r="O13" s="212" t="s">
        <v>493</v>
      </c>
      <c r="P13" s="213">
        <v>0.12430555555555556</v>
      </c>
      <c r="Q13" s="216">
        <v>32352</v>
      </c>
      <c r="R13" s="216">
        <v>32352</v>
      </c>
      <c r="S13" s="212">
        <v>0.53</v>
      </c>
      <c r="T13" s="217" t="str">
        <f>IFERROR(VLOOKUP((LEFT(E13,6)),KPI!$Z:$AB,3,0),"")</f>
        <v>OB HAULER</v>
      </c>
      <c r="U13" s="218" t="s">
        <v>473</v>
      </c>
    </row>
    <row r="14" spans="1:21">
      <c r="A14" s="211">
        <v>840000880361</v>
      </c>
      <c r="B14" s="211">
        <v>150000292631</v>
      </c>
      <c r="C14" s="211" t="s">
        <v>198</v>
      </c>
      <c r="D14" s="212" t="s">
        <v>58</v>
      </c>
      <c r="E14" s="212" t="s">
        <v>187</v>
      </c>
      <c r="F14" s="212" t="s">
        <v>493</v>
      </c>
      <c r="G14" s="213">
        <v>0.3354166666666667</v>
      </c>
      <c r="H14" s="212" t="s">
        <v>57</v>
      </c>
      <c r="I14" s="212" t="s">
        <v>515</v>
      </c>
      <c r="J14" s="212" t="s">
        <v>56</v>
      </c>
      <c r="K14" s="214" t="s">
        <v>394</v>
      </c>
      <c r="L14" s="212" t="s">
        <v>493</v>
      </c>
      <c r="M14" s="213">
        <v>0.75</v>
      </c>
      <c r="N14" s="215">
        <v>9.3699999999999992</v>
      </c>
      <c r="O14" s="212" t="s">
        <v>493</v>
      </c>
      <c r="P14" s="213">
        <v>0.72569444444444453</v>
      </c>
      <c r="Q14" s="216">
        <v>1553.1</v>
      </c>
      <c r="R14" s="216">
        <v>1553.1</v>
      </c>
      <c r="S14" s="212">
        <v>9.3699999999999992</v>
      </c>
      <c r="T14" s="217" t="str">
        <f>IFERROR(VLOOKUP((LEFT(E14,6)),KPI!$Z:$AB,3,0),"")</f>
        <v>OB HAULER</v>
      </c>
      <c r="U14" s="218" t="s">
        <v>141</v>
      </c>
    </row>
    <row r="15" spans="1:21">
      <c r="A15" s="211">
        <v>840000880365</v>
      </c>
      <c r="B15" s="211">
        <v>150000292634</v>
      </c>
      <c r="C15" s="211" t="s">
        <v>52</v>
      </c>
      <c r="D15" s="212" t="s">
        <v>440</v>
      </c>
      <c r="E15" s="212" t="s">
        <v>169</v>
      </c>
      <c r="F15" s="212" t="s">
        <v>493</v>
      </c>
      <c r="G15" s="213">
        <v>0.36527777777777781</v>
      </c>
      <c r="H15" s="212" t="s">
        <v>57</v>
      </c>
      <c r="I15" s="212" t="s">
        <v>516</v>
      </c>
      <c r="J15" s="212" t="s">
        <v>56</v>
      </c>
      <c r="K15" s="214" t="s">
        <v>471</v>
      </c>
      <c r="L15" s="212" t="s">
        <v>493</v>
      </c>
      <c r="M15" s="213">
        <v>0.75</v>
      </c>
      <c r="N15" s="215">
        <v>8.65</v>
      </c>
      <c r="O15" s="212" t="s">
        <v>493</v>
      </c>
      <c r="P15" s="213">
        <v>0.72569444444444453</v>
      </c>
      <c r="Q15" s="216">
        <v>1878</v>
      </c>
      <c r="R15" s="216">
        <v>1878</v>
      </c>
      <c r="S15" s="212">
        <v>8.65</v>
      </c>
      <c r="T15" s="217" t="str">
        <f>IFERROR(VLOOKUP((LEFT(E15,6)),KPI!$Z:$AB,3,0),"")</f>
        <v>SUPPORT</v>
      </c>
      <c r="U15" s="218" t="s">
        <v>141</v>
      </c>
    </row>
    <row r="16" spans="1:21">
      <c r="A16" s="211">
        <v>810001805525</v>
      </c>
      <c r="B16" s="211">
        <v>110002926912</v>
      </c>
      <c r="C16" s="211" t="s">
        <v>99</v>
      </c>
      <c r="D16" s="212"/>
      <c r="E16" s="212" t="s">
        <v>192</v>
      </c>
      <c r="F16" s="212" t="s">
        <v>493</v>
      </c>
      <c r="G16" s="213">
        <v>0.42083333333333334</v>
      </c>
      <c r="H16" s="212" t="s">
        <v>55</v>
      </c>
      <c r="I16" s="212" t="s">
        <v>517</v>
      </c>
      <c r="J16" s="212" t="s">
        <v>56</v>
      </c>
      <c r="K16" s="214" t="s">
        <v>518</v>
      </c>
      <c r="L16" s="212" t="s">
        <v>493</v>
      </c>
      <c r="M16" s="213">
        <v>0.45833333333333331</v>
      </c>
      <c r="N16" s="215">
        <v>0.75</v>
      </c>
      <c r="O16" s="212" t="s">
        <v>493</v>
      </c>
      <c r="P16" s="213">
        <v>0.45208333333333334</v>
      </c>
      <c r="Q16" s="216">
        <v>43749.1</v>
      </c>
      <c r="R16" s="216">
        <v>43749.1</v>
      </c>
      <c r="S16" s="212">
        <v>0.75</v>
      </c>
      <c r="T16" s="217" t="str">
        <f>IFERROR(VLOOKUP((LEFT(E16,6)),KPI!$Z:$AB,3,0),"")</f>
        <v>OTHERS</v>
      </c>
      <c r="U16" s="218" t="s">
        <v>576</v>
      </c>
    </row>
    <row r="17" spans="1:21">
      <c r="A17" s="211">
        <v>810001805721</v>
      </c>
      <c r="B17" s="211">
        <v>110002927517</v>
      </c>
      <c r="C17" s="211" t="s">
        <v>198</v>
      </c>
      <c r="D17" s="212" t="s">
        <v>58</v>
      </c>
      <c r="E17" s="212" t="s">
        <v>191</v>
      </c>
      <c r="F17" s="212" t="s">
        <v>493</v>
      </c>
      <c r="G17" s="213">
        <v>0.67013888888888884</v>
      </c>
      <c r="H17" s="212" t="s">
        <v>55</v>
      </c>
      <c r="I17" s="212" t="s">
        <v>519</v>
      </c>
      <c r="J17" s="212" t="s">
        <v>56</v>
      </c>
      <c r="K17" s="214" t="s">
        <v>520</v>
      </c>
      <c r="L17" s="212" t="s">
        <v>493</v>
      </c>
      <c r="M17" s="213">
        <v>0.70833333333333337</v>
      </c>
      <c r="N17" s="215">
        <v>0.67</v>
      </c>
      <c r="O17" s="212" t="s">
        <v>493</v>
      </c>
      <c r="P17" s="213">
        <v>0.69791666666666663</v>
      </c>
      <c r="Q17" s="216">
        <v>1446.1</v>
      </c>
      <c r="R17" s="216">
        <v>1446.1</v>
      </c>
      <c r="S17" s="212">
        <v>0.67</v>
      </c>
      <c r="T17" s="217" t="str">
        <f>IFERROR(VLOOKUP((LEFT(E17,6)),KPI!$Z:$AB,3,0),"")</f>
        <v>OB HAULER</v>
      </c>
      <c r="U17" s="218" t="s">
        <v>574</v>
      </c>
    </row>
    <row r="18" spans="1:21">
      <c r="A18" s="211">
        <v>840000882208</v>
      </c>
      <c r="B18" s="211">
        <v>190000182594</v>
      </c>
      <c r="C18" s="211" t="s">
        <v>198</v>
      </c>
      <c r="D18" s="212" t="s">
        <v>58</v>
      </c>
      <c r="E18" s="212" t="s">
        <v>179</v>
      </c>
      <c r="F18" s="212" t="s">
        <v>493</v>
      </c>
      <c r="G18" s="213">
        <v>0.6958333333333333</v>
      </c>
      <c r="H18" s="212" t="s">
        <v>57</v>
      </c>
      <c r="I18" s="212" t="s">
        <v>521</v>
      </c>
      <c r="J18" s="212" t="s">
        <v>56</v>
      </c>
      <c r="K18" s="214" t="s">
        <v>521</v>
      </c>
      <c r="L18" s="212" t="s">
        <v>493</v>
      </c>
      <c r="M18" s="213">
        <v>0.70833333333333337</v>
      </c>
      <c r="N18" s="215">
        <v>0.23</v>
      </c>
      <c r="O18" s="212" t="s">
        <v>493</v>
      </c>
      <c r="P18" s="213">
        <v>0.7055555555555556</v>
      </c>
      <c r="Q18" s="216">
        <v>13941.4</v>
      </c>
      <c r="R18" s="216">
        <v>13941.4</v>
      </c>
      <c r="S18" s="212">
        <v>0.23</v>
      </c>
      <c r="T18" s="217" t="str">
        <f>IFERROR(VLOOKUP((LEFT(E18,6)),KPI!$Z:$AB,3,0),"")</f>
        <v>OB HAULER</v>
      </c>
      <c r="U18" s="218" t="s">
        <v>474</v>
      </c>
    </row>
    <row r="19" spans="1:21">
      <c r="A19" s="211">
        <v>840000879805</v>
      </c>
      <c r="B19" s="211">
        <v>150000292579</v>
      </c>
      <c r="C19" s="211" t="s">
        <v>198</v>
      </c>
      <c r="D19" s="212" t="s">
        <v>58</v>
      </c>
      <c r="E19" s="212" t="s">
        <v>186</v>
      </c>
      <c r="F19" s="212" t="s">
        <v>493</v>
      </c>
      <c r="G19" s="213">
        <v>0.81458333333333333</v>
      </c>
      <c r="H19" s="212" t="s">
        <v>57</v>
      </c>
      <c r="I19" s="212" t="s">
        <v>522</v>
      </c>
      <c r="J19" s="212" t="s">
        <v>56</v>
      </c>
      <c r="K19" s="214" t="s">
        <v>394</v>
      </c>
      <c r="L19" s="212" t="s">
        <v>514</v>
      </c>
      <c r="M19" s="213">
        <v>0.125</v>
      </c>
      <c r="N19" s="215">
        <v>6.9</v>
      </c>
      <c r="O19" s="212" t="s">
        <v>493</v>
      </c>
      <c r="P19" s="213">
        <v>0.10208333333333335</v>
      </c>
      <c r="Q19" s="216">
        <v>1586.6</v>
      </c>
      <c r="R19" s="216">
        <v>1587</v>
      </c>
      <c r="S19" s="212">
        <v>6.9</v>
      </c>
      <c r="T19" s="217" t="str">
        <f>IFERROR(VLOOKUP((LEFT(E19,6)),KPI!$Z:$AB,3,0),"")</f>
        <v>OB HAULER</v>
      </c>
      <c r="U19" s="218" t="s">
        <v>141</v>
      </c>
    </row>
    <row r="20" spans="1:21">
      <c r="A20" s="211">
        <v>810001806979</v>
      </c>
      <c r="B20" s="211">
        <v>110002930351</v>
      </c>
      <c r="C20" s="211" t="s">
        <v>198</v>
      </c>
      <c r="D20" s="212" t="s">
        <v>58</v>
      </c>
      <c r="E20" s="212" t="s">
        <v>178</v>
      </c>
      <c r="F20" s="212" t="s">
        <v>514</v>
      </c>
      <c r="G20" s="213">
        <v>6.3888888888888884E-2</v>
      </c>
      <c r="H20" s="212" t="s">
        <v>55</v>
      </c>
      <c r="I20" s="212" t="s">
        <v>523</v>
      </c>
      <c r="J20" s="212" t="s">
        <v>56</v>
      </c>
      <c r="K20" s="214" t="s">
        <v>524</v>
      </c>
      <c r="L20" s="212" t="s">
        <v>498</v>
      </c>
      <c r="M20" s="213">
        <v>0.33333333333333331</v>
      </c>
      <c r="N20" s="215">
        <v>5.63</v>
      </c>
      <c r="O20" s="212" t="s">
        <v>498</v>
      </c>
      <c r="P20" s="213">
        <v>0.2986111111111111</v>
      </c>
      <c r="Q20" s="216">
        <v>13441.5</v>
      </c>
      <c r="R20" s="216">
        <v>13441.5</v>
      </c>
      <c r="S20" s="212">
        <v>5.63</v>
      </c>
      <c r="T20" s="217" t="str">
        <f>IFERROR(VLOOKUP((LEFT(E20,6)),KPI!$Z:$AB,3,0),"")</f>
        <v>OB HAULER</v>
      </c>
      <c r="U20" s="218" t="s">
        <v>470</v>
      </c>
    </row>
    <row r="21" spans="1:21">
      <c r="A21" s="211">
        <v>840000880366</v>
      </c>
      <c r="B21" s="211">
        <v>150000292635</v>
      </c>
      <c r="C21" s="211" t="s">
        <v>51</v>
      </c>
      <c r="D21" s="212" t="s">
        <v>298</v>
      </c>
      <c r="E21" s="212" t="s">
        <v>166</v>
      </c>
      <c r="F21" s="212" t="s">
        <v>514</v>
      </c>
      <c r="G21" s="213">
        <v>0.29791666666666666</v>
      </c>
      <c r="H21" s="212" t="s">
        <v>57</v>
      </c>
      <c r="I21" s="212" t="s">
        <v>525</v>
      </c>
      <c r="J21" s="212" t="s">
        <v>56</v>
      </c>
      <c r="K21" s="214" t="s">
        <v>526</v>
      </c>
      <c r="L21" s="212" t="s">
        <v>514</v>
      </c>
      <c r="M21" s="213">
        <v>0.45833333333333331</v>
      </c>
      <c r="N21" s="215">
        <v>3.62</v>
      </c>
      <c r="O21" s="212" t="s">
        <v>514</v>
      </c>
      <c r="P21" s="213">
        <v>0.44861111111111113</v>
      </c>
      <c r="Q21" s="216">
        <v>1251</v>
      </c>
      <c r="R21" s="216">
        <v>1252</v>
      </c>
      <c r="S21" s="212">
        <v>3.62</v>
      </c>
      <c r="T21" s="217" t="str">
        <f>IFERROR(VLOOKUP((LEFT(E21,6)),KPI!$Z:$AB,3,0),"")</f>
        <v>COAL LOADER</v>
      </c>
      <c r="U21" s="218" t="s">
        <v>141</v>
      </c>
    </row>
    <row r="22" spans="1:21">
      <c r="A22" s="211">
        <v>810001806310</v>
      </c>
      <c r="B22" s="211">
        <v>110002928884</v>
      </c>
      <c r="C22" s="211" t="s">
        <v>99</v>
      </c>
      <c r="D22" s="212"/>
      <c r="E22" s="212" t="s">
        <v>192</v>
      </c>
      <c r="F22" s="212" t="s">
        <v>514</v>
      </c>
      <c r="G22" s="213">
        <v>0.35486111111111113</v>
      </c>
      <c r="H22" s="212" t="s">
        <v>55</v>
      </c>
      <c r="I22" s="212" t="s">
        <v>527</v>
      </c>
      <c r="J22" s="212" t="s">
        <v>56</v>
      </c>
      <c r="K22" s="214" t="s">
        <v>528</v>
      </c>
      <c r="L22" s="212" t="s">
        <v>514</v>
      </c>
      <c r="M22" s="213">
        <v>0.45833333333333331</v>
      </c>
      <c r="N22" s="215">
        <v>2.37</v>
      </c>
      <c r="O22" s="212" t="s">
        <v>514</v>
      </c>
      <c r="P22" s="213">
        <v>0.45347222222222222</v>
      </c>
      <c r="Q22" s="216">
        <v>43749.8</v>
      </c>
      <c r="R22" s="216">
        <v>43749.8</v>
      </c>
      <c r="S22" s="212">
        <v>2.37</v>
      </c>
      <c r="T22" s="217" t="str">
        <f>IFERROR(VLOOKUP((LEFT(E22,6)),KPI!$Z:$AB,3,0),"")</f>
        <v>OTHERS</v>
      </c>
      <c r="U22" s="218" t="s">
        <v>575</v>
      </c>
    </row>
    <row r="23" spans="1:21">
      <c r="A23" s="211">
        <v>840000880363</v>
      </c>
      <c r="B23" s="211">
        <v>150000292633</v>
      </c>
      <c r="C23" s="211" t="s">
        <v>198</v>
      </c>
      <c r="D23" s="212" t="s">
        <v>58</v>
      </c>
      <c r="E23" s="212" t="s">
        <v>185</v>
      </c>
      <c r="F23" s="212" t="s">
        <v>514</v>
      </c>
      <c r="G23" s="213">
        <v>0.36388888888888887</v>
      </c>
      <c r="H23" s="212" t="s">
        <v>57</v>
      </c>
      <c r="I23" s="212" t="s">
        <v>529</v>
      </c>
      <c r="J23" s="212" t="s">
        <v>56</v>
      </c>
      <c r="K23" s="214" t="s">
        <v>471</v>
      </c>
      <c r="L23" s="212" t="s">
        <v>514</v>
      </c>
      <c r="M23" s="213">
        <v>0.45833333333333331</v>
      </c>
      <c r="N23" s="215">
        <v>2.2200000000000002</v>
      </c>
      <c r="O23" s="212" t="s">
        <v>514</v>
      </c>
      <c r="P23" s="213">
        <v>0.45624999999999999</v>
      </c>
      <c r="Q23" s="216">
        <v>1826.2</v>
      </c>
      <c r="R23" s="216">
        <v>1826.2</v>
      </c>
      <c r="S23" s="212">
        <v>2.2200000000000002</v>
      </c>
      <c r="T23" s="217" t="str">
        <f>IFERROR(VLOOKUP((LEFT(E23,6)),KPI!$Z:$AB,3,0),"")</f>
        <v>OB HAULER</v>
      </c>
      <c r="U23" s="218" t="s">
        <v>141</v>
      </c>
    </row>
    <row r="24" spans="1:21">
      <c r="A24" s="211">
        <v>840000880993</v>
      </c>
      <c r="B24" s="211">
        <v>150000292836</v>
      </c>
      <c r="C24" s="211" t="s">
        <v>53</v>
      </c>
      <c r="D24" s="212" t="s">
        <v>58</v>
      </c>
      <c r="E24" s="212" t="s">
        <v>171</v>
      </c>
      <c r="F24" s="212" t="s">
        <v>514</v>
      </c>
      <c r="G24" s="213">
        <v>0.46527777777777773</v>
      </c>
      <c r="H24" s="212" t="s">
        <v>57</v>
      </c>
      <c r="I24" s="212" t="s">
        <v>530</v>
      </c>
      <c r="J24" s="212" t="s">
        <v>56</v>
      </c>
      <c r="K24" s="214" t="s">
        <v>531</v>
      </c>
      <c r="L24" s="212" t="s">
        <v>514</v>
      </c>
      <c r="M24" s="213">
        <v>0.79166666666666663</v>
      </c>
      <c r="N24" s="215">
        <v>6.85</v>
      </c>
      <c r="O24" s="212" t="s">
        <v>514</v>
      </c>
      <c r="P24" s="213">
        <v>0.75069444444444444</v>
      </c>
      <c r="Q24" s="216">
        <v>33325.9</v>
      </c>
      <c r="R24" s="216">
        <v>33326</v>
      </c>
      <c r="S24" s="212">
        <v>6.85</v>
      </c>
      <c r="T24" s="217" t="str">
        <f>IFERROR(VLOOKUP((LEFT(E24,6)),KPI!$Z:$AB,3,0),"")</f>
        <v>OB HAULER</v>
      </c>
      <c r="U24" s="218" t="s">
        <v>141</v>
      </c>
    </row>
    <row r="25" spans="1:21">
      <c r="A25" s="211">
        <v>840000882757</v>
      </c>
      <c r="B25" s="211">
        <v>110002928913</v>
      </c>
      <c r="C25" s="211" t="s">
        <v>53</v>
      </c>
      <c r="D25" s="212" t="s">
        <v>58</v>
      </c>
      <c r="E25" s="212" t="s">
        <v>172</v>
      </c>
      <c r="F25" s="212" t="s">
        <v>514</v>
      </c>
      <c r="G25" s="213">
        <v>0.48749999999999999</v>
      </c>
      <c r="H25" s="212" t="s">
        <v>57</v>
      </c>
      <c r="I25" s="212" t="s">
        <v>532</v>
      </c>
      <c r="J25" s="212" t="s">
        <v>56</v>
      </c>
      <c r="K25" s="214" t="s">
        <v>533</v>
      </c>
      <c r="L25" s="212" t="s">
        <v>514</v>
      </c>
      <c r="M25" s="213">
        <v>0.5625</v>
      </c>
      <c r="N25" s="215">
        <v>1.43</v>
      </c>
      <c r="O25" s="212" t="s">
        <v>514</v>
      </c>
      <c r="P25" s="213">
        <v>0.54722222222222217</v>
      </c>
      <c r="Q25" s="216">
        <v>21544</v>
      </c>
      <c r="R25" s="216">
        <v>21544</v>
      </c>
      <c r="S25" s="212">
        <v>1.43</v>
      </c>
      <c r="T25" s="217" t="str">
        <f>IFERROR(VLOOKUP((LEFT(E25,6)),KPI!$Z:$AB,3,0),"")</f>
        <v>OB HAULER</v>
      </c>
      <c r="U25" s="218" t="s">
        <v>577</v>
      </c>
    </row>
    <row r="26" spans="1:21">
      <c r="A26" s="211">
        <v>810001806916</v>
      </c>
      <c r="B26" s="211">
        <v>190000182860</v>
      </c>
      <c r="C26" s="211" t="s">
        <v>53</v>
      </c>
      <c r="D26" s="212" t="s">
        <v>58</v>
      </c>
      <c r="E26" s="212" t="s">
        <v>171</v>
      </c>
      <c r="F26" s="212" t="s">
        <v>498</v>
      </c>
      <c r="G26" s="213">
        <v>0.31944444444444448</v>
      </c>
      <c r="H26" s="212" t="s">
        <v>55</v>
      </c>
      <c r="I26" s="212" t="s">
        <v>534</v>
      </c>
      <c r="J26" s="212" t="s">
        <v>56</v>
      </c>
      <c r="K26" s="214" t="s">
        <v>535</v>
      </c>
      <c r="L26" s="212" t="s">
        <v>498</v>
      </c>
      <c r="M26" s="213">
        <v>0.5</v>
      </c>
      <c r="N26" s="215">
        <v>3.57</v>
      </c>
      <c r="O26" s="212" t="s">
        <v>498</v>
      </c>
      <c r="P26" s="213">
        <v>0.4680555555555555</v>
      </c>
      <c r="Q26" s="216">
        <v>33338.199999999997</v>
      </c>
      <c r="R26" s="216">
        <v>33338.300000000003</v>
      </c>
      <c r="S26" s="212">
        <v>3.57</v>
      </c>
      <c r="T26" s="217" t="str">
        <f>IFERROR(VLOOKUP((LEFT(E26,6)),KPI!$Z:$AB,3,0),"")</f>
        <v>OB HAULER</v>
      </c>
      <c r="U26" s="218" t="s">
        <v>474</v>
      </c>
    </row>
    <row r="27" spans="1:21">
      <c r="A27" s="211">
        <v>840000882071</v>
      </c>
      <c r="B27" s="211">
        <v>150000293130</v>
      </c>
      <c r="C27" s="211" t="s">
        <v>48</v>
      </c>
      <c r="D27" s="212" t="s">
        <v>200</v>
      </c>
      <c r="E27" s="212" t="s">
        <v>151</v>
      </c>
      <c r="F27" s="212" t="s">
        <v>498</v>
      </c>
      <c r="G27" s="213">
        <v>0.38750000000000001</v>
      </c>
      <c r="H27" s="212" t="s">
        <v>57</v>
      </c>
      <c r="I27" s="212" t="s">
        <v>536</v>
      </c>
      <c r="J27" s="212" t="s">
        <v>56</v>
      </c>
      <c r="K27" s="214" t="s">
        <v>537</v>
      </c>
      <c r="L27" s="212" t="s">
        <v>498</v>
      </c>
      <c r="M27" s="213">
        <v>0.5</v>
      </c>
      <c r="N27" s="215">
        <v>2.38</v>
      </c>
      <c r="O27" s="212" t="s">
        <v>498</v>
      </c>
      <c r="P27" s="213">
        <v>0.48680555555555555</v>
      </c>
      <c r="Q27" s="216">
        <v>727.9</v>
      </c>
      <c r="R27" s="216">
        <v>727.9</v>
      </c>
      <c r="S27" s="212">
        <v>2.38</v>
      </c>
      <c r="T27" s="217" t="str">
        <f>IFERROR(VLOOKUP((LEFT(E27,6)),KPI!$Z:$AB,3,0),"")</f>
        <v>SUPPORT</v>
      </c>
      <c r="U27" s="218" t="s">
        <v>141</v>
      </c>
    </row>
    <row r="28" spans="1:21">
      <c r="A28" s="211">
        <v>840000881515</v>
      </c>
      <c r="B28" s="211">
        <v>150000292970</v>
      </c>
      <c r="C28" s="211" t="s">
        <v>50</v>
      </c>
      <c r="D28" s="212" t="s">
        <v>441</v>
      </c>
      <c r="E28" s="212" t="s">
        <v>162</v>
      </c>
      <c r="F28" s="212" t="s">
        <v>498</v>
      </c>
      <c r="G28" s="213">
        <v>0.625</v>
      </c>
      <c r="H28" s="212" t="s">
        <v>57</v>
      </c>
      <c r="I28" s="212" t="s">
        <v>538</v>
      </c>
      <c r="J28" s="212" t="s">
        <v>56</v>
      </c>
      <c r="K28" s="214" t="s">
        <v>539</v>
      </c>
      <c r="L28" s="212" t="s">
        <v>498</v>
      </c>
      <c r="M28" s="213">
        <v>0.75</v>
      </c>
      <c r="N28" s="215">
        <v>2.78</v>
      </c>
      <c r="O28" s="212" t="s">
        <v>498</v>
      </c>
      <c r="P28" s="213">
        <v>0.74097222222222225</v>
      </c>
      <c r="Q28" s="216">
        <v>1514.3</v>
      </c>
      <c r="R28" s="216">
        <v>1514.3</v>
      </c>
      <c r="S28" s="212">
        <v>2.78</v>
      </c>
      <c r="T28" s="217" t="str">
        <f>IFERROR(VLOOKUP((LEFT(E28,6)),KPI!$Z:$AB,3,0),"")</f>
        <v>SUPPORT</v>
      </c>
      <c r="U28" s="218" t="s">
        <v>141</v>
      </c>
    </row>
    <row r="29" spans="1:21">
      <c r="A29" s="211">
        <v>840000881516</v>
      </c>
      <c r="B29" s="211">
        <v>150000292971</v>
      </c>
      <c r="C29" s="211" t="s">
        <v>195</v>
      </c>
      <c r="D29" s="212" t="s">
        <v>201</v>
      </c>
      <c r="E29" s="212" t="s">
        <v>159</v>
      </c>
      <c r="F29" s="212" t="s">
        <v>540</v>
      </c>
      <c r="G29" s="213">
        <v>0.33611111111111108</v>
      </c>
      <c r="H29" s="212" t="s">
        <v>57</v>
      </c>
      <c r="I29" s="212" t="s">
        <v>541</v>
      </c>
      <c r="J29" s="212" t="s">
        <v>56</v>
      </c>
      <c r="K29" s="214" t="s">
        <v>542</v>
      </c>
      <c r="L29" s="212" t="s">
        <v>540</v>
      </c>
      <c r="M29" s="213">
        <v>0.66666666666666663</v>
      </c>
      <c r="N29" s="215">
        <v>7.68</v>
      </c>
      <c r="O29" s="212" t="s">
        <v>540</v>
      </c>
      <c r="P29" s="213">
        <v>0.65625</v>
      </c>
      <c r="Q29" s="216">
        <v>744.4</v>
      </c>
      <c r="R29" s="216">
        <v>744.4</v>
      </c>
      <c r="S29" s="212">
        <v>7.68</v>
      </c>
      <c r="T29" s="217" t="str">
        <f>IFERROR(VLOOKUP((LEFT(E29,6)),KPI!$Z:$AB,3,0),"")</f>
        <v>OB LOADER</v>
      </c>
      <c r="U29" s="218" t="s">
        <v>141</v>
      </c>
    </row>
    <row r="30" spans="1:21">
      <c r="A30" s="211">
        <v>810001807653</v>
      </c>
      <c r="B30" s="211">
        <v>110002931949</v>
      </c>
      <c r="C30" s="211" t="s">
        <v>198</v>
      </c>
      <c r="D30" s="212" t="s">
        <v>58</v>
      </c>
      <c r="E30" s="212" t="s">
        <v>174</v>
      </c>
      <c r="F30" s="212" t="s">
        <v>540</v>
      </c>
      <c r="G30" s="213">
        <v>0.35138888888888892</v>
      </c>
      <c r="H30" s="212" t="s">
        <v>55</v>
      </c>
      <c r="I30" s="212" t="s">
        <v>543</v>
      </c>
      <c r="J30" s="212" t="s">
        <v>56</v>
      </c>
      <c r="K30" s="214" t="s">
        <v>544</v>
      </c>
      <c r="L30" s="212" t="s">
        <v>540</v>
      </c>
      <c r="M30" s="213">
        <v>0.4201388888888889</v>
      </c>
      <c r="N30" s="215">
        <v>1.65</v>
      </c>
      <c r="O30" s="212" t="s">
        <v>540</v>
      </c>
      <c r="P30" s="213">
        <v>0.4201388888888889</v>
      </c>
      <c r="Q30" s="216">
        <v>9447</v>
      </c>
      <c r="R30" s="216">
        <v>9447</v>
      </c>
      <c r="S30" s="212">
        <v>1.65</v>
      </c>
      <c r="T30" s="217" t="str">
        <f>IFERROR(VLOOKUP((LEFT(E30,6)),KPI!$Z:$AB,3,0),"")</f>
        <v>OB HAULER</v>
      </c>
      <c r="U30" s="218" t="s">
        <v>575</v>
      </c>
    </row>
    <row r="31" spans="1:21">
      <c r="A31" s="211">
        <v>840000881532</v>
      </c>
      <c r="B31" s="211">
        <v>150000292973</v>
      </c>
      <c r="C31" s="211" t="s">
        <v>198</v>
      </c>
      <c r="D31" s="212" t="s">
        <v>58</v>
      </c>
      <c r="E31" s="212" t="s">
        <v>188</v>
      </c>
      <c r="F31" s="212" t="s">
        <v>540</v>
      </c>
      <c r="G31" s="213">
        <v>0.37708333333333338</v>
      </c>
      <c r="H31" s="212" t="s">
        <v>57</v>
      </c>
      <c r="I31" s="212" t="s">
        <v>545</v>
      </c>
      <c r="J31" s="212" t="s">
        <v>56</v>
      </c>
      <c r="K31" s="214" t="s">
        <v>546</v>
      </c>
      <c r="L31" s="212" t="s">
        <v>540</v>
      </c>
      <c r="M31" s="213">
        <v>0.70833333333333337</v>
      </c>
      <c r="N31" s="215">
        <v>7.7</v>
      </c>
      <c r="O31" s="212" t="s">
        <v>540</v>
      </c>
      <c r="P31" s="213">
        <v>0.69791666666666663</v>
      </c>
      <c r="Q31" s="216">
        <v>1492.8</v>
      </c>
      <c r="R31" s="216">
        <v>1493.6</v>
      </c>
      <c r="S31" s="212">
        <v>7.7</v>
      </c>
      <c r="T31" s="217" t="str">
        <f>IFERROR(VLOOKUP((LEFT(E31,6)),KPI!$Z:$AB,3,0),"")</f>
        <v>OB HAULER</v>
      </c>
      <c r="U31" s="218" t="s">
        <v>141</v>
      </c>
    </row>
    <row r="32" spans="1:21">
      <c r="A32" s="211">
        <v>810001807787</v>
      </c>
      <c r="B32" s="211">
        <v>110002932404</v>
      </c>
      <c r="C32" s="211" t="s">
        <v>48</v>
      </c>
      <c r="D32" s="212" t="s">
        <v>200</v>
      </c>
      <c r="E32" s="212" t="s">
        <v>150</v>
      </c>
      <c r="F32" s="212" t="s">
        <v>540</v>
      </c>
      <c r="G32" s="213">
        <v>0.54166666666666663</v>
      </c>
      <c r="H32" s="212" t="s">
        <v>55</v>
      </c>
      <c r="I32" s="212" t="s">
        <v>547</v>
      </c>
      <c r="J32" s="212" t="s">
        <v>56</v>
      </c>
      <c r="K32" s="214" t="s">
        <v>548</v>
      </c>
      <c r="L32" s="212" t="s">
        <v>540</v>
      </c>
      <c r="M32" s="213">
        <v>0.66666666666666663</v>
      </c>
      <c r="N32" s="215">
        <v>2.92</v>
      </c>
      <c r="O32" s="212" t="s">
        <v>540</v>
      </c>
      <c r="P32" s="213">
        <v>0.66319444444444442</v>
      </c>
      <c r="Q32" s="216">
        <v>1604.5</v>
      </c>
      <c r="R32" s="216">
        <v>1604.5</v>
      </c>
      <c r="S32" s="212">
        <v>2.92</v>
      </c>
      <c r="T32" s="217" t="str">
        <f>IFERROR(VLOOKUP((LEFT(E32,6)),KPI!$Z:$AB,3,0),"")</f>
        <v>SUPPORT</v>
      </c>
      <c r="U32" s="218" t="s">
        <v>141</v>
      </c>
    </row>
    <row r="33" spans="1:16384">
      <c r="A33" s="211">
        <v>810001807754</v>
      </c>
      <c r="B33" s="211">
        <v>110002932332</v>
      </c>
      <c r="C33" s="211" t="s">
        <v>198</v>
      </c>
      <c r="D33" s="212" t="s">
        <v>58</v>
      </c>
      <c r="E33" s="212" t="s">
        <v>174</v>
      </c>
      <c r="F33" s="212" t="s">
        <v>540</v>
      </c>
      <c r="G33" s="213">
        <v>0.54166666666666663</v>
      </c>
      <c r="H33" s="212" t="s">
        <v>55</v>
      </c>
      <c r="I33" s="212" t="s">
        <v>549</v>
      </c>
      <c r="J33" s="212" t="s">
        <v>56</v>
      </c>
      <c r="K33" s="214" t="s">
        <v>550</v>
      </c>
      <c r="L33" s="212" t="s">
        <v>540</v>
      </c>
      <c r="M33" s="213">
        <v>0.66666666666666663</v>
      </c>
      <c r="N33" s="215">
        <v>2.0299999999999998</v>
      </c>
      <c r="O33" s="212" t="s">
        <v>540</v>
      </c>
      <c r="P33" s="213">
        <v>0.62638888888888888</v>
      </c>
      <c r="Q33" s="216">
        <v>9448</v>
      </c>
      <c r="R33" s="216">
        <v>9448</v>
      </c>
      <c r="S33" s="212">
        <v>2.0299999999999998</v>
      </c>
      <c r="T33" s="217" t="str">
        <f>IFERROR(VLOOKUP((LEFT(E33,6)),KPI!$Z:$AB,3,0),"")</f>
        <v>OB HAULER</v>
      </c>
      <c r="U33" s="218" t="s">
        <v>470</v>
      </c>
    </row>
    <row r="34" spans="1:16384">
      <c r="A34" s="211">
        <v>840000880994</v>
      </c>
      <c r="B34" s="211">
        <v>150000292837</v>
      </c>
      <c r="C34" s="211" t="s">
        <v>198</v>
      </c>
      <c r="D34" s="212" t="s">
        <v>58</v>
      </c>
      <c r="E34" s="212" t="s">
        <v>180</v>
      </c>
      <c r="F34" s="212" t="s">
        <v>540</v>
      </c>
      <c r="G34" s="213">
        <v>0.54166666666666663</v>
      </c>
      <c r="H34" s="212" t="s">
        <v>57</v>
      </c>
      <c r="I34" s="212" t="s">
        <v>551</v>
      </c>
      <c r="J34" s="212" t="s">
        <v>56</v>
      </c>
      <c r="K34" s="214" t="s">
        <v>552</v>
      </c>
      <c r="L34" s="212" t="s">
        <v>540</v>
      </c>
      <c r="M34" s="213">
        <v>0.66666666666666663</v>
      </c>
      <c r="N34" s="215">
        <v>2.0299999999999998</v>
      </c>
      <c r="O34" s="212" t="s">
        <v>540</v>
      </c>
      <c r="P34" s="213">
        <v>0.62638888888888888</v>
      </c>
      <c r="Q34" s="216">
        <v>13776</v>
      </c>
      <c r="R34" s="216">
        <v>13776</v>
      </c>
      <c r="S34" s="212">
        <v>2.0299999999999998</v>
      </c>
      <c r="T34" s="217" t="str">
        <f>IFERROR(VLOOKUP((LEFT(E34,6)),KPI!$Z:$AB,3,0),"")</f>
        <v>OB HAULER</v>
      </c>
      <c r="U34" s="218" t="s">
        <v>141</v>
      </c>
    </row>
    <row r="35" spans="1:16384">
      <c r="A35" s="211">
        <v>840000881950</v>
      </c>
      <c r="B35" s="211">
        <v>150000293129</v>
      </c>
      <c r="C35" s="211" t="s">
        <v>198</v>
      </c>
      <c r="D35" s="212" t="s">
        <v>58</v>
      </c>
      <c r="E35" s="212" t="s">
        <v>190</v>
      </c>
      <c r="F35" s="212" t="s">
        <v>540</v>
      </c>
      <c r="G35" s="213">
        <v>0.81597222222222221</v>
      </c>
      <c r="H35" s="212" t="s">
        <v>57</v>
      </c>
      <c r="I35" s="212" t="s">
        <v>553</v>
      </c>
      <c r="J35" s="212" t="s">
        <v>56</v>
      </c>
      <c r="K35" s="214" t="s">
        <v>554</v>
      </c>
      <c r="L35" s="212" t="s">
        <v>555</v>
      </c>
      <c r="M35" s="213">
        <v>3.472222222222222E-3</v>
      </c>
      <c r="N35" s="215">
        <v>4.43</v>
      </c>
      <c r="O35" s="212" t="s">
        <v>540</v>
      </c>
      <c r="P35" s="213">
        <v>6.9444444444444447E-4</v>
      </c>
      <c r="Q35" s="216">
        <v>1532.4</v>
      </c>
      <c r="R35" s="216">
        <v>1532.8</v>
      </c>
      <c r="S35" s="212">
        <v>4.43</v>
      </c>
      <c r="T35" s="217" t="str">
        <f>IFERROR(VLOOKUP((LEFT(E35,6)),KPI!$Z:$AB,3,0),"")</f>
        <v>OB HAULER</v>
      </c>
      <c r="U35" s="218" t="s">
        <v>141</v>
      </c>
    </row>
    <row r="36" spans="1:16384" ht="30">
      <c r="A36" s="211">
        <v>810001809101</v>
      </c>
      <c r="B36" s="211">
        <v>110002935487</v>
      </c>
      <c r="C36" s="211" t="s">
        <v>198</v>
      </c>
      <c r="D36" s="212" t="s">
        <v>58</v>
      </c>
      <c r="E36" s="212" t="s">
        <v>188</v>
      </c>
      <c r="F36" s="212" t="s">
        <v>555</v>
      </c>
      <c r="G36" s="213">
        <v>6.25E-2</v>
      </c>
      <c r="H36" s="212" t="s">
        <v>55</v>
      </c>
      <c r="I36" s="212" t="s">
        <v>556</v>
      </c>
      <c r="J36" s="212" t="s">
        <v>56</v>
      </c>
      <c r="K36" s="214" t="s">
        <v>557</v>
      </c>
      <c r="L36" s="212" t="s">
        <v>558</v>
      </c>
      <c r="M36" s="213">
        <v>0.45833333333333331</v>
      </c>
      <c r="N36" s="215">
        <v>5.5</v>
      </c>
      <c r="O36" s="212" t="s">
        <v>558</v>
      </c>
      <c r="P36" s="213">
        <v>0.43958333333333338</v>
      </c>
      <c r="Q36" s="216">
        <v>1520.3</v>
      </c>
      <c r="R36" s="216">
        <v>1520.3</v>
      </c>
      <c r="S36" s="212">
        <v>9.0500000000000007</v>
      </c>
      <c r="T36" s="217" t="str">
        <f>IFERROR(VLOOKUP((LEFT(E36,6)),KPI!$Z:$AB,3,0),"")</f>
        <v>OB HAULER</v>
      </c>
      <c r="U36" s="218" t="s">
        <v>576</v>
      </c>
    </row>
    <row r="37" spans="1:16384">
      <c r="A37" s="211">
        <v>840000884245</v>
      </c>
      <c r="B37" s="211">
        <v>110002934249</v>
      </c>
      <c r="C37" s="211" t="s">
        <v>198</v>
      </c>
      <c r="D37" s="212" t="s">
        <v>58</v>
      </c>
      <c r="E37" s="212" t="s">
        <v>189</v>
      </c>
      <c r="F37" s="212" t="s">
        <v>555</v>
      </c>
      <c r="G37" s="213">
        <v>0.29166666666666669</v>
      </c>
      <c r="H37" s="212" t="s">
        <v>57</v>
      </c>
      <c r="I37" s="212" t="s">
        <v>559</v>
      </c>
      <c r="J37" s="212"/>
      <c r="K37" s="214"/>
      <c r="L37" s="212"/>
      <c r="M37" s="213">
        <v>0</v>
      </c>
      <c r="N37" s="215">
        <v>24</v>
      </c>
      <c r="O37" s="212"/>
      <c r="P37" s="213">
        <v>0</v>
      </c>
      <c r="Q37" s="216">
        <v>1504</v>
      </c>
      <c r="R37" s="216">
        <v>0</v>
      </c>
      <c r="S37" s="212">
        <v>29.18</v>
      </c>
      <c r="T37" s="217" t="str">
        <f>IFERROR(VLOOKUP((LEFT(E37,6)),KPI!$Z:$AB,3,0),"")</f>
        <v>OB HAULER</v>
      </c>
      <c r="U37" s="218" t="s">
        <v>141</v>
      </c>
    </row>
    <row r="38" spans="1:16384">
      <c r="A38" s="211">
        <v>840000875311</v>
      </c>
      <c r="B38" s="211">
        <v>150000291290</v>
      </c>
      <c r="C38" s="211" t="s">
        <v>53</v>
      </c>
      <c r="D38" s="212" t="s">
        <v>58</v>
      </c>
      <c r="E38" s="212" t="s">
        <v>172</v>
      </c>
      <c r="F38" s="212" t="s">
        <v>555</v>
      </c>
      <c r="G38" s="213">
        <v>0.3756944444444445</v>
      </c>
      <c r="H38" s="212" t="s">
        <v>57</v>
      </c>
      <c r="I38" s="212" t="s">
        <v>560</v>
      </c>
      <c r="J38" s="212"/>
      <c r="K38" s="214"/>
      <c r="L38" s="212"/>
      <c r="M38" s="213">
        <v>0</v>
      </c>
      <c r="N38" s="215">
        <v>21.98</v>
      </c>
      <c r="O38" s="212"/>
      <c r="P38" s="213">
        <v>0</v>
      </c>
      <c r="Q38" s="216">
        <v>21593</v>
      </c>
      <c r="R38" s="216">
        <v>0</v>
      </c>
      <c r="S38" s="212">
        <v>27.17</v>
      </c>
      <c r="T38" s="217" t="str">
        <f>IFERROR(VLOOKUP((LEFT(E38,6)),KPI!$Z:$AB,3,0),"")</f>
        <v>OB HAULER</v>
      </c>
      <c r="U38" s="218" t="s">
        <v>141</v>
      </c>
    </row>
    <row r="39" spans="1:16384">
      <c r="A39" s="211">
        <v>810001808328</v>
      </c>
      <c r="B39" s="211">
        <v>110002933979</v>
      </c>
      <c r="C39" s="211" t="s">
        <v>53</v>
      </c>
      <c r="D39" s="212" t="s">
        <v>58</v>
      </c>
      <c r="E39" s="212" t="s">
        <v>173</v>
      </c>
      <c r="F39" s="212" t="s">
        <v>555</v>
      </c>
      <c r="G39" s="213">
        <v>0.39999999999999997</v>
      </c>
      <c r="H39" s="212" t="s">
        <v>55</v>
      </c>
      <c r="I39" s="212" t="s">
        <v>561</v>
      </c>
      <c r="J39" s="212" t="s">
        <v>56</v>
      </c>
      <c r="K39" s="214" t="s">
        <v>562</v>
      </c>
      <c r="L39" s="212" t="s">
        <v>555</v>
      </c>
      <c r="M39" s="213">
        <v>0.58333333333333337</v>
      </c>
      <c r="N39" s="215">
        <v>4.4000000000000004</v>
      </c>
      <c r="O39" s="212" t="s">
        <v>555</v>
      </c>
      <c r="P39" s="213">
        <v>0.58333333333333337</v>
      </c>
      <c r="Q39" s="216">
        <v>32407.1</v>
      </c>
      <c r="R39" s="216">
        <v>32407.1</v>
      </c>
      <c r="S39" s="212">
        <v>4.4000000000000004</v>
      </c>
      <c r="T39" s="217" t="str">
        <f>IFERROR(VLOOKUP((LEFT(E39,6)),KPI!$Z:$AB,3,0),"")</f>
        <v>OB HAULER</v>
      </c>
      <c r="U39" s="218" t="s">
        <v>574</v>
      </c>
    </row>
    <row r="40" spans="1:16384" ht="30">
      <c r="A40" s="211">
        <v>810001808329</v>
      </c>
      <c r="B40" s="211">
        <v>110002933982</v>
      </c>
      <c r="C40" s="211" t="s">
        <v>198</v>
      </c>
      <c r="D40" s="212" t="s">
        <v>58</v>
      </c>
      <c r="E40" s="212" t="s">
        <v>174</v>
      </c>
      <c r="F40" s="212" t="s">
        <v>555</v>
      </c>
      <c r="G40" s="213">
        <v>0.4513888888888889</v>
      </c>
      <c r="H40" s="212" t="s">
        <v>55</v>
      </c>
      <c r="I40" s="212" t="s">
        <v>563</v>
      </c>
      <c r="J40" s="212" t="s">
        <v>56</v>
      </c>
      <c r="K40" s="214" t="s">
        <v>564</v>
      </c>
      <c r="L40" s="212" t="s">
        <v>555</v>
      </c>
      <c r="M40" s="213">
        <v>0.47916666666666669</v>
      </c>
      <c r="N40" s="215">
        <v>0.4</v>
      </c>
      <c r="O40" s="212" t="s">
        <v>555</v>
      </c>
      <c r="P40" s="213">
        <v>0.4680555555555555</v>
      </c>
      <c r="Q40" s="216">
        <v>9467</v>
      </c>
      <c r="R40" s="216">
        <v>9467</v>
      </c>
      <c r="S40" s="212">
        <v>0.4</v>
      </c>
      <c r="T40" s="217" t="str">
        <f>IFERROR(VLOOKUP((LEFT(E40,6)),KPI!$Z:$AB,3,0),"")</f>
        <v>OB HAULER</v>
      </c>
      <c r="U40" s="218" t="s">
        <v>470</v>
      </c>
    </row>
    <row r="41" spans="1:16384" ht="30">
      <c r="A41" s="211">
        <v>810001808427</v>
      </c>
      <c r="B41" s="211">
        <v>110002934325</v>
      </c>
      <c r="C41" s="211" t="s">
        <v>198</v>
      </c>
      <c r="D41" s="212" t="s">
        <v>58</v>
      </c>
      <c r="E41" s="212" t="s">
        <v>179</v>
      </c>
      <c r="F41" s="212" t="s">
        <v>555</v>
      </c>
      <c r="G41" s="213">
        <v>0.5625</v>
      </c>
      <c r="H41" s="212" t="s">
        <v>55</v>
      </c>
      <c r="I41" s="212" t="s">
        <v>565</v>
      </c>
      <c r="J41" s="212" t="s">
        <v>56</v>
      </c>
      <c r="K41" s="214" t="s">
        <v>566</v>
      </c>
      <c r="L41" s="212" t="s">
        <v>555</v>
      </c>
      <c r="M41" s="213">
        <v>0.67361111111111116</v>
      </c>
      <c r="N41" s="215">
        <v>2.67</v>
      </c>
      <c r="O41" s="212" t="s">
        <v>555</v>
      </c>
      <c r="P41" s="213">
        <v>0.67361111111111116</v>
      </c>
      <c r="Q41" s="216">
        <v>14008</v>
      </c>
      <c r="R41" s="216">
        <v>14008</v>
      </c>
      <c r="S41" s="212">
        <v>2.67</v>
      </c>
      <c r="T41" s="217" t="str">
        <f>IFERROR(VLOOKUP((LEFT(E41,6)),KPI!$Z:$AB,3,0),"")</f>
        <v>OB HAULER</v>
      </c>
      <c r="U41" s="218" t="s">
        <v>578</v>
      </c>
    </row>
    <row r="42" spans="1:16384">
      <c r="A42" s="211">
        <v>810001808423</v>
      </c>
      <c r="B42" s="211">
        <v>110002934082</v>
      </c>
      <c r="C42" s="211" t="s">
        <v>198</v>
      </c>
      <c r="D42" s="212" t="s">
        <v>58</v>
      </c>
      <c r="E42" s="212" t="s">
        <v>177</v>
      </c>
      <c r="F42" s="212" t="s">
        <v>555</v>
      </c>
      <c r="G42" s="213">
        <v>0.60069444444444442</v>
      </c>
      <c r="H42" s="212" t="s">
        <v>55</v>
      </c>
      <c r="I42" s="212" t="s">
        <v>567</v>
      </c>
      <c r="J42" s="212" t="s">
        <v>56</v>
      </c>
      <c r="K42" s="214" t="s">
        <v>568</v>
      </c>
      <c r="L42" s="212" t="s">
        <v>555</v>
      </c>
      <c r="M42" s="213">
        <v>0.64583333333333337</v>
      </c>
      <c r="N42" s="215">
        <v>0.57999999999999996</v>
      </c>
      <c r="O42" s="212" t="s">
        <v>555</v>
      </c>
      <c r="P42" s="213">
        <v>0.625</v>
      </c>
      <c r="Q42" s="216">
        <v>13421.4</v>
      </c>
      <c r="R42" s="216">
        <v>13421.4</v>
      </c>
      <c r="S42" s="212">
        <v>0.57999999999999996</v>
      </c>
      <c r="T42" s="217" t="str">
        <f>IFERROR(VLOOKUP((LEFT(E42,6)),KPI!$Z:$AB,3,0),"")</f>
        <v>OB HAULER</v>
      </c>
      <c r="U42" s="218" t="s">
        <v>576</v>
      </c>
    </row>
    <row r="43" spans="1:16384">
      <c r="A43" s="211">
        <v>810001808788</v>
      </c>
      <c r="B43" s="211">
        <v>110002935021</v>
      </c>
      <c r="C43" s="211" t="s">
        <v>46</v>
      </c>
      <c r="D43" s="212" t="s">
        <v>200</v>
      </c>
      <c r="E43" s="212" t="s">
        <v>144</v>
      </c>
      <c r="F43" s="212" t="s">
        <v>555</v>
      </c>
      <c r="G43" s="213">
        <v>0.78680555555555554</v>
      </c>
      <c r="H43" s="212" t="s">
        <v>55</v>
      </c>
      <c r="I43" s="212" t="s">
        <v>517</v>
      </c>
      <c r="J43" s="212" t="s">
        <v>56</v>
      </c>
      <c r="K43" s="214" t="s">
        <v>518</v>
      </c>
      <c r="L43" s="212" t="s">
        <v>555</v>
      </c>
      <c r="M43" s="213">
        <v>0.875</v>
      </c>
      <c r="N43" s="215">
        <v>1.72</v>
      </c>
      <c r="O43" s="212" t="s">
        <v>555</v>
      </c>
      <c r="P43" s="213">
        <v>0.85833333333333339</v>
      </c>
      <c r="Q43" s="216">
        <v>1145</v>
      </c>
      <c r="R43" s="216">
        <v>1145</v>
      </c>
      <c r="S43" s="212">
        <v>1.72</v>
      </c>
      <c r="T43" s="217" t="s">
        <v>22</v>
      </c>
      <c r="U43" s="218" t="s">
        <v>576</v>
      </c>
    </row>
    <row r="44" spans="1:16384">
      <c r="A44" s="211">
        <v>810001808805</v>
      </c>
      <c r="B44" s="211">
        <v>110002935020</v>
      </c>
      <c r="C44" s="211" t="s">
        <v>198</v>
      </c>
      <c r="D44" s="212" t="s">
        <v>58</v>
      </c>
      <c r="E44" s="212" t="s">
        <v>188</v>
      </c>
      <c r="F44" s="212" t="s">
        <v>555</v>
      </c>
      <c r="G44" s="213">
        <v>0.7944444444444444</v>
      </c>
      <c r="H44" s="212" t="s">
        <v>55</v>
      </c>
      <c r="I44" s="212" t="s">
        <v>569</v>
      </c>
      <c r="J44" s="212" t="s">
        <v>56</v>
      </c>
      <c r="K44" s="214" t="s">
        <v>570</v>
      </c>
      <c r="L44" s="212" t="s">
        <v>555</v>
      </c>
      <c r="M44" s="213">
        <v>0.89583333333333337</v>
      </c>
      <c r="N44" s="215">
        <v>2.4</v>
      </c>
      <c r="O44" s="212" t="s">
        <v>555</v>
      </c>
      <c r="P44" s="213">
        <v>0.89444444444444438</v>
      </c>
      <c r="Q44" s="216">
        <v>1517.2</v>
      </c>
      <c r="R44" s="216">
        <v>1517.2</v>
      </c>
      <c r="S44" s="212">
        <v>2.4</v>
      </c>
      <c r="T44" s="217" t="str">
        <f>IFERROR(VLOOKUP((LEFT(E44,6)),KPI!$Z:$AB,3,0),"")</f>
        <v>OB HAULER</v>
      </c>
      <c r="U44" s="218" t="s">
        <v>579</v>
      </c>
    </row>
    <row r="45" spans="1:16384">
      <c r="A45" s="186"/>
      <c r="B45" s="186"/>
      <c r="C45" s="186"/>
      <c r="D45" s="187"/>
      <c r="E45" s="187"/>
      <c r="F45" s="187"/>
      <c r="G45" s="188"/>
      <c r="H45" s="187"/>
      <c r="I45" s="187"/>
      <c r="J45" s="187"/>
      <c r="K45" s="189"/>
      <c r="L45" s="187"/>
      <c r="M45" s="188"/>
      <c r="N45" s="190"/>
      <c r="O45" s="187"/>
      <c r="P45" s="188"/>
      <c r="Q45" s="191"/>
      <c r="R45" s="191"/>
      <c r="S45" s="187"/>
    </row>
    <row r="46" spans="1:16384" s="192" customFormat="1">
      <c r="A46" s="186"/>
      <c r="B46" s="186"/>
      <c r="C46" s="186"/>
      <c r="D46" s="187"/>
      <c r="E46" s="187"/>
      <c r="F46" s="187"/>
      <c r="G46" s="188"/>
      <c r="H46" s="187"/>
      <c r="I46" s="187"/>
      <c r="J46" s="187"/>
      <c r="K46" s="189"/>
      <c r="L46" s="187"/>
      <c r="M46" s="188"/>
      <c r="N46" s="190"/>
      <c r="O46" s="187"/>
      <c r="P46" s="188"/>
      <c r="Q46" s="191"/>
      <c r="R46" s="191"/>
      <c r="S46" s="187"/>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187"/>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c r="DC46" s="187"/>
      <c r="DD46" s="187"/>
      <c r="DE46" s="187"/>
      <c r="DF46" s="187"/>
      <c r="DG46" s="187"/>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c r="EJ46" s="187"/>
      <c r="EK46" s="187"/>
      <c r="EL46" s="187"/>
      <c r="EM46" s="187"/>
      <c r="EN46" s="187"/>
      <c r="EO46" s="187"/>
      <c r="EP46" s="187"/>
      <c r="EQ46" s="187"/>
      <c r="ER46" s="187"/>
      <c r="ES46" s="187"/>
      <c r="ET46" s="187"/>
      <c r="EU46" s="187"/>
      <c r="EV46" s="187"/>
      <c r="EW46" s="187"/>
      <c r="EX46" s="187"/>
      <c r="EY46" s="187"/>
      <c r="EZ46" s="187"/>
      <c r="FA46" s="187"/>
      <c r="FB46" s="187"/>
      <c r="FC46" s="187"/>
      <c r="FD46" s="187"/>
      <c r="FE46" s="187"/>
      <c r="FF46" s="187"/>
      <c r="FG46" s="187"/>
      <c r="FH46" s="187"/>
      <c r="FI46" s="187"/>
      <c r="FJ46" s="187"/>
      <c r="FK46" s="187"/>
      <c r="FL46" s="187"/>
      <c r="FM46" s="187"/>
      <c r="FN46" s="187"/>
      <c r="FO46" s="187"/>
      <c r="FP46" s="187"/>
      <c r="FQ46" s="187"/>
      <c r="FR46" s="187"/>
      <c r="FS46" s="187"/>
      <c r="FT46" s="187"/>
      <c r="FU46" s="187"/>
      <c r="FV46" s="187"/>
      <c r="FW46" s="187"/>
      <c r="FX46" s="187"/>
      <c r="FY46" s="187"/>
      <c r="FZ46" s="187"/>
      <c r="GA46" s="187"/>
      <c r="GB46" s="187"/>
      <c r="GC46" s="187"/>
      <c r="GD46" s="187"/>
      <c r="GE46" s="187"/>
      <c r="GF46" s="187"/>
      <c r="GG46" s="187"/>
      <c r="GH46" s="187"/>
      <c r="GI46" s="187"/>
      <c r="GJ46" s="187"/>
      <c r="GK46" s="187"/>
      <c r="GL46" s="187"/>
      <c r="GM46" s="187"/>
      <c r="GN46" s="187"/>
      <c r="GO46" s="187"/>
      <c r="GP46" s="187"/>
      <c r="GQ46" s="187"/>
      <c r="GR46" s="187"/>
      <c r="GS46" s="187"/>
      <c r="GT46" s="187"/>
      <c r="GU46" s="187"/>
      <c r="GV46" s="187"/>
      <c r="GW46" s="187"/>
      <c r="GX46" s="187"/>
      <c r="GY46" s="187"/>
      <c r="GZ46" s="187"/>
      <c r="HA46" s="187"/>
      <c r="HB46" s="187"/>
      <c r="HC46" s="187"/>
      <c r="HD46" s="187"/>
      <c r="HE46" s="187"/>
      <c r="HF46" s="187"/>
      <c r="HG46" s="187"/>
      <c r="HH46" s="187"/>
      <c r="HI46" s="187"/>
      <c r="HJ46" s="187"/>
      <c r="HK46" s="187"/>
      <c r="HL46" s="187"/>
      <c r="HM46" s="187"/>
      <c r="HN46" s="187"/>
      <c r="HO46" s="187"/>
      <c r="HP46" s="187"/>
      <c r="HQ46" s="187"/>
      <c r="HR46" s="187"/>
      <c r="HS46" s="187"/>
      <c r="HT46" s="187"/>
      <c r="HU46" s="187"/>
      <c r="HV46" s="187"/>
      <c r="HW46" s="187"/>
      <c r="HX46" s="187"/>
      <c r="HY46" s="187"/>
      <c r="HZ46" s="187"/>
      <c r="IA46" s="187"/>
      <c r="IB46" s="187"/>
      <c r="IC46" s="187"/>
      <c r="ID46" s="187"/>
      <c r="IE46" s="187"/>
      <c r="IF46" s="187"/>
      <c r="IG46" s="187"/>
      <c r="IH46" s="187"/>
      <c r="II46" s="187"/>
      <c r="IJ46" s="187"/>
      <c r="IK46" s="187"/>
      <c r="IL46" s="187"/>
      <c r="IM46" s="187"/>
      <c r="IN46" s="187"/>
      <c r="IO46" s="187"/>
      <c r="IP46" s="187"/>
      <c r="IQ46" s="187"/>
      <c r="IR46" s="187"/>
      <c r="IS46" s="187"/>
      <c r="IT46" s="187"/>
      <c r="IU46" s="187"/>
      <c r="IV46" s="187"/>
      <c r="IW46" s="187"/>
      <c r="IX46" s="187"/>
      <c r="IY46" s="187"/>
      <c r="IZ46" s="187"/>
      <c r="JA46" s="187"/>
      <c r="JB46" s="187"/>
      <c r="JC46" s="187"/>
      <c r="JD46" s="187"/>
      <c r="JE46" s="187"/>
      <c r="JF46" s="187"/>
      <c r="JG46" s="187"/>
      <c r="JH46" s="187"/>
      <c r="JI46" s="187"/>
      <c r="JJ46" s="187"/>
      <c r="JK46" s="187"/>
      <c r="JL46" s="187"/>
      <c r="JM46" s="187"/>
      <c r="JN46" s="187"/>
      <c r="JO46" s="187"/>
      <c r="JP46" s="187"/>
      <c r="JQ46" s="187"/>
      <c r="JR46" s="187"/>
      <c r="JS46" s="187"/>
      <c r="JT46" s="187"/>
      <c r="JU46" s="187"/>
      <c r="JV46" s="187"/>
      <c r="JW46" s="187"/>
      <c r="JX46" s="187"/>
      <c r="JY46" s="187"/>
      <c r="JZ46" s="187"/>
      <c r="KA46" s="187"/>
      <c r="KB46" s="187"/>
      <c r="KC46" s="187"/>
      <c r="KD46" s="187"/>
      <c r="KE46" s="187"/>
      <c r="KF46" s="187"/>
      <c r="KG46" s="187"/>
      <c r="KH46" s="187"/>
      <c r="KI46" s="187"/>
      <c r="KJ46" s="187"/>
      <c r="KK46" s="187"/>
      <c r="KL46" s="187"/>
      <c r="KM46" s="187"/>
      <c r="KN46" s="187"/>
      <c r="KO46" s="187"/>
      <c r="KP46" s="187"/>
      <c r="KQ46" s="187"/>
      <c r="KR46" s="187"/>
      <c r="KS46" s="187"/>
      <c r="KT46" s="187"/>
      <c r="KU46" s="187"/>
      <c r="KV46" s="187"/>
      <c r="KW46" s="187"/>
      <c r="KX46" s="187"/>
      <c r="KY46" s="187"/>
      <c r="KZ46" s="187"/>
      <c r="LA46" s="187"/>
      <c r="LB46" s="187"/>
      <c r="LC46" s="187"/>
      <c r="LD46" s="187"/>
      <c r="LE46" s="187"/>
      <c r="LF46" s="187"/>
      <c r="LG46" s="187"/>
      <c r="LH46" s="187"/>
      <c r="LI46" s="187"/>
      <c r="LJ46" s="187"/>
      <c r="LK46" s="187"/>
      <c r="LL46" s="187"/>
      <c r="LM46" s="187"/>
      <c r="LN46" s="187"/>
      <c r="LO46" s="187"/>
      <c r="LP46" s="187"/>
      <c r="LQ46" s="187"/>
      <c r="LR46" s="187"/>
      <c r="LS46" s="187"/>
      <c r="LT46" s="187"/>
      <c r="LU46" s="187"/>
      <c r="LV46" s="187"/>
      <c r="LW46" s="187"/>
      <c r="LX46" s="187"/>
      <c r="LY46" s="187"/>
      <c r="LZ46" s="187"/>
      <c r="MA46" s="187"/>
      <c r="MB46" s="187"/>
      <c r="MC46" s="187"/>
      <c r="MD46" s="187"/>
      <c r="ME46" s="187"/>
      <c r="MF46" s="187"/>
      <c r="MG46" s="187"/>
      <c r="MH46" s="187"/>
      <c r="MI46" s="187"/>
      <c r="MJ46" s="187"/>
      <c r="MK46" s="187"/>
      <c r="ML46" s="187"/>
      <c r="MM46" s="187"/>
      <c r="MN46" s="187"/>
      <c r="MO46" s="187"/>
      <c r="MP46" s="187"/>
      <c r="MQ46" s="187"/>
      <c r="MR46" s="187"/>
      <c r="MS46" s="187"/>
      <c r="MT46" s="187"/>
      <c r="MU46" s="187"/>
      <c r="MV46" s="187"/>
      <c r="MW46" s="187"/>
      <c r="MX46" s="187"/>
      <c r="MY46" s="187"/>
      <c r="MZ46" s="187"/>
      <c r="NA46" s="187"/>
      <c r="NB46" s="187"/>
      <c r="NC46" s="187"/>
      <c r="ND46" s="187"/>
      <c r="NE46" s="187"/>
      <c r="NF46" s="187"/>
      <c r="NG46" s="187"/>
      <c r="NH46" s="187"/>
      <c r="NI46" s="187"/>
      <c r="NJ46" s="187"/>
      <c r="NK46" s="187"/>
      <c r="NL46" s="187"/>
      <c r="NM46" s="187"/>
      <c r="NN46" s="187"/>
      <c r="NO46" s="187"/>
      <c r="NP46" s="187"/>
      <c r="NQ46" s="187"/>
      <c r="NR46" s="187"/>
      <c r="NS46" s="187"/>
      <c r="NT46" s="187"/>
      <c r="NU46" s="187"/>
      <c r="NV46" s="187"/>
      <c r="NW46" s="187"/>
      <c r="NX46" s="187"/>
      <c r="NY46" s="187"/>
      <c r="NZ46" s="187"/>
      <c r="OA46" s="187"/>
      <c r="OB46" s="187"/>
      <c r="OC46" s="187"/>
      <c r="OD46" s="187"/>
      <c r="OE46" s="187"/>
      <c r="OF46" s="187"/>
      <c r="OG46" s="187"/>
      <c r="OH46" s="187"/>
      <c r="OI46" s="187"/>
      <c r="OJ46" s="187"/>
      <c r="OK46" s="187"/>
      <c r="OL46" s="187"/>
      <c r="OM46" s="187"/>
      <c r="ON46" s="187"/>
      <c r="OO46" s="187"/>
      <c r="OP46" s="187"/>
      <c r="OQ46" s="187"/>
      <c r="OR46" s="187"/>
      <c r="OS46" s="187"/>
      <c r="OT46" s="187"/>
      <c r="OU46" s="187"/>
      <c r="OV46" s="187"/>
      <c r="OW46" s="187"/>
      <c r="OX46" s="187"/>
      <c r="OY46" s="187"/>
      <c r="OZ46" s="187"/>
      <c r="PA46" s="187"/>
      <c r="PB46" s="187"/>
      <c r="PC46" s="187"/>
      <c r="PD46" s="187"/>
      <c r="PE46" s="187"/>
      <c r="PF46" s="187"/>
      <c r="PG46" s="187"/>
      <c r="PH46" s="187"/>
      <c r="PI46" s="187"/>
      <c r="PJ46" s="187"/>
      <c r="PK46" s="187"/>
      <c r="PL46" s="187"/>
      <c r="PM46" s="187"/>
      <c r="PN46" s="187"/>
      <c r="PO46" s="187"/>
      <c r="PP46" s="187"/>
      <c r="PQ46" s="187"/>
      <c r="PR46" s="187"/>
      <c r="PS46" s="187"/>
      <c r="PT46" s="187"/>
      <c r="PU46" s="187"/>
      <c r="PV46" s="187"/>
      <c r="PW46" s="187"/>
      <c r="PX46" s="187"/>
      <c r="PY46" s="187"/>
      <c r="PZ46" s="187"/>
      <c r="QA46" s="187"/>
      <c r="QB46" s="187"/>
      <c r="QC46" s="187"/>
      <c r="QD46" s="187"/>
      <c r="QE46" s="187"/>
      <c r="QF46" s="187"/>
      <c r="QG46" s="187"/>
      <c r="QH46" s="187"/>
      <c r="QI46" s="187"/>
      <c r="QJ46" s="187"/>
      <c r="QK46" s="187"/>
      <c r="QL46" s="187"/>
      <c r="QM46" s="187"/>
      <c r="QN46" s="187"/>
      <c r="QO46" s="187"/>
      <c r="QP46" s="187"/>
      <c r="QQ46" s="187"/>
      <c r="QR46" s="187"/>
      <c r="QS46" s="187"/>
      <c r="QT46" s="187"/>
      <c r="QU46" s="187"/>
      <c r="QV46" s="187"/>
      <c r="QW46" s="187"/>
      <c r="QX46" s="187"/>
      <c r="QY46" s="187"/>
      <c r="QZ46" s="187"/>
      <c r="RA46" s="187"/>
      <c r="RB46" s="187"/>
      <c r="RC46" s="187"/>
      <c r="RD46" s="187"/>
      <c r="RE46" s="187"/>
      <c r="RF46" s="187"/>
      <c r="RG46" s="187"/>
      <c r="RH46" s="187"/>
      <c r="RI46" s="187"/>
      <c r="RJ46" s="187"/>
      <c r="RK46" s="187"/>
      <c r="RL46" s="187"/>
      <c r="RM46" s="187"/>
      <c r="RN46" s="187"/>
      <c r="RO46" s="187"/>
      <c r="RP46" s="187"/>
      <c r="RQ46" s="187"/>
      <c r="RR46" s="187"/>
      <c r="RS46" s="187"/>
      <c r="RT46" s="187"/>
      <c r="RU46" s="187"/>
      <c r="RV46" s="187"/>
      <c r="RW46" s="187"/>
      <c r="RX46" s="187"/>
      <c r="RY46" s="187"/>
      <c r="RZ46" s="187"/>
      <c r="SA46" s="187"/>
      <c r="SB46" s="187"/>
      <c r="SC46" s="187"/>
      <c r="SD46" s="187"/>
      <c r="SE46" s="187"/>
      <c r="SF46" s="187"/>
      <c r="SG46" s="187"/>
      <c r="SH46" s="187"/>
      <c r="SI46" s="187"/>
      <c r="SJ46" s="187"/>
      <c r="SK46" s="187"/>
      <c r="SL46" s="187"/>
      <c r="SM46" s="187"/>
      <c r="SN46" s="187"/>
      <c r="SO46" s="187"/>
      <c r="SP46" s="187"/>
      <c r="SQ46" s="187"/>
      <c r="SR46" s="187"/>
      <c r="SS46" s="187"/>
      <c r="ST46" s="187"/>
      <c r="SU46" s="187"/>
      <c r="SV46" s="187"/>
      <c r="SW46" s="187"/>
      <c r="SX46" s="187"/>
      <c r="SY46" s="187"/>
      <c r="SZ46" s="187"/>
      <c r="TA46" s="187"/>
      <c r="TB46" s="187"/>
      <c r="TC46" s="187"/>
      <c r="TD46" s="187"/>
      <c r="TE46" s="187"/>
      <c r="TF46" s="187"/>
      <c r="TG46" s="187"/>
      <c r="TH46" s="187"/>
      <c r="TI46" s="187"/>
      <c r="TJ46" s="187"/>
      <c r="TK46" s="187"/>
      <c r="TL46" s="187"/>
      <c r="TM46" s="187"/>
      <c r="TN46" s="187"/>
      <c r="TO46" s="187"/>
      <c r="TP46" s="187"/>
      <c r="TQ46" s="187"/>
      <c r="TR46" s="187"/>
      <c r="TS46" s="187"/>
      <c r="TT46" s="187"/>
      <c r="TU46" s="187"/>
      <c r="TV46" s="187"/>
      <c r="TW46" s="187"/>
      <c r="TX46" s="187"/>
      <c r="TY46" s="187"/>
      <c r="TZ46" s="187"/>
      <c r="UA46" s="187"/>
      <c r="UB46" s="187"/>
      <c r="UC46" s="187"/>
      <c r="UD46" s="187"/>
      <c r="UE46" s="187"/>
      <c r="UF46" s="187"/>
      <c r="UG46" s="187"/>
      <c r="UH46" s="187"/>
      <c r="UI46" s="187"/>
      <c r="UJ46" s="187"/>
      <c r="UK46" s="187"/>
      <c r="UL46" s="187"/>
      <c r="UM46" s="187"/>
      <c r="UN46" s="187"/>
      <c r="UO46" s="187"/>
      <c r="UP46" s="187"/>
      <c r="UQ46" s="187"/>
      <c r="UR46" s="187"/>
      <c r="US46" s="187"/>
      <c r="UT46" s="187"/>
      <c r="UU46" s="187"/>
      <c r="UV46" s="187"/>
      <c r="UW46" s="187"/>
      <c r="UX46" s="187"/>
      <c r="UY46" s="187"/>
      <c r="UZ46" s="187"/>
      <c r="VA46" s="187"/>
      <c r="VB46" s="187"/>
      <c r="VC46" s="187"/>
      <c r="VD46" s="187"/>
      <c r="VE46" s="187"/>
      <c r="VF46" s="187"/>
      <c r="VG46" s="187"/>
      <c r="VH46" s="187"/>
      <c r="VI46" s="187"/>
      <c r="VJ46" s="187"/>
      <c r="VK46" s="187"/>
      <c r="VL46" s="187"/>
      <c r="VM46" s="187"/>
      <c r="VN46" s="187"/>
      <c r="VO46" s="187"/>
      <c r="VP46" s="187"/>
      <c r="VQ46" s="187"/>
      <c r="VR46" s="187"/>
      <c r="VS46" s="187"/>
      <c r="VT46" s="187"/>
      <c r="VU46" s="187"/>
      <c r="VV46" s="187"/>
      <c r="VW46" s="187"/>
      <c r="VX46" s="187"/>
      <c r="VY46" s="187"/>
      <c r="VZ46" s="187"/>
      <c r="WA46" s="187"/>
      <c r="WB46" s="187"/>
      <c r="WC46" s="187"/>
      <c r="WD46" s="187"/>
      <c r="WE46" s="187"/>
      <c r="WF46" s="187"/>
      <c r="WG46" s="187"/>
      <c r="WH46" s="187"/>
      <c r="WI46" s="187"/>
      <c r="WJ46" s="187"/>
      <c r="WK46" s="187"/>
      <c r="WL46" s="187"/>
      <c r="WM46" s="187"/>
      <c r="WN46" s="187"/>
      <c r="WO46" s="187"/>
      <c r="WP46" s="187"/>
      <c r="WQ46" s="187"/>
      <c r="WR46" s="187"/>
      <c r="WS46" s="187"/>
      <c r="WT46" s="187"/>
      <c r="WU46" s="187"/>
      <c r="WV46" s="187"/>
      <c r="WW46" s="187"/>
      <c r="WX46" s="187"/>
      <c r="WY46" s="187"/>
      <c r="WZ46" s="187"/>
      <c r="XA46" s="187"/>
      <c r="XB46" s="187"/>
      <c r="XC46" s="187"/>
      <c r="XD46" s="187"/>
      <c r="XE46" s="187"/>
      <c r="XF46" s="187"/>
      <c r="XG46" s="187"/>
      <c r="XH46" s="187"/>
      <c r="XI46" s="187"/>
      <c r="XJ46" s="187"/>
      <c r="XK46" s="187"/>
      <c r="XL46" s="187"/>
      <c r="XM46" s="187"/>
      <c r="XN46" s="187"/>
      <c r="XO46" s="187"/>
      <c r="XP46" s="187"/>
      <c r="XQ46" s="187"/>
      <c r="XR46" s="187"/>
      <c r="XS46" s="187"/>
      <c r="XT46" s="187"/>
      <c r="XU46" s="187"/>
      <c r="XV46" s="187"/>
      <c r="XW46" s="187"/>
      <c r="XX46" s="187"/>
      <c r="XY46" s="187"/>
      <c r="XZ46" s="187"/>
      <c r="YA46" s="187"/>
      <c r="YB46" s="187"/>
      <c r="YC46" s="187"/>
      <c r="YD46" s="187"/>
      <c r="YE46" s="187"/>
      <c r="YF46" s="187"/>
      <c r="YG46" s="187"/>
      <c r="YH46" s="187"/>
      <c r="YI46" s="187"/>
      <c r="YJ46" s="187"/>
      <c r="YK46" s="187"/>
      <c r="YL46" s="187"/>
      <c r="YM46" s="187"/>
      <c r="YN46" s="187"/>
      <c r="YO46" s="187"/>
      <c r="YP46" s="187"/>
      <c r="YQ46" s="187"/>
      <c r="YR46" s="187"/>
      <c r="YS46" s="187"/>
      <c r="YT46" s="187"/>
      <c r="YU46" s="187"/>
      <c r="YV46" s="187"/>
      <c r="YW46" s="187"/>
      <c r="YX46" s="187"/>
      <c r="YY46" s="187"/>
      <c r="YZ46" s="187"/>
      <c r="ZA46" s="187"/>
      <c r="ZB46" s="187"/>
      <c r="ZC46" s="187"/>
      <c r="ZD46" s="187"/>
      <c r="ZE46" s="187"/>
      <c r="ZF46" s="187"/>
      <c r="ZG46" s="187"/>
      <c r="ZH46" s="187"/>
      <c r="ZI46" s="187"/>
      <c r="ZJ46" s="187"/>
      <c r="ZK46" s="187"/>
      <c r="ZL46" s="187"/>
      <c r="ZM46" s="187"/>
      <c r="ZN46" s="187"/>
      <c r="ZO46" s="187"/>
      <c r="ZP46" s="187"/>
      <c r="ZQ46" s="187"/>
      <c r="ZR46" s="187"/>
      <c r="ZS46" s="187"/>
      <c r="ZT46" s="187"/>
      <c r="ZU46" s="187"/>
      <c r="ZV46" s="187"/>
      <c r="ZW46" s="187"/>
      <c r="ZX46" s="187"/>
      <c r="ZY46" s="187"/>
      <c r="ZZ46" s="187"/>
      <c r="AAA46" s="187"/>
      <c r="AAB46" s="187"/>
      <c r="AAC46" s="187"/>
      <c r="AAD46" s="187"/>
      <c r="AAE46" s="187"/>
      <c r="AAF46" s="187"/>
      <c r="AAG46" s="187"/>
      <c r="AAH46" s="187"/>
      <c r="AAI46" s="187"/>
      <c r="AAJ46" s="187"/>
      <c r="AAK46" s="187"/>
      <c r="AAL46" s="187"/>
      <c r="AAM46" s="187"/>
      <c r="AAN46" s="187"/>
      <c r="AAO46" s="187"/>
      <c r="AAP46" s="187"/>
      <c r="AAQ46" s="187"/>
      <c r="AAR46" s="187"/>
      <c r="AAS46" s="187"/>
      <c r="AAT46" s="187"/>
      <c r="AAU46" s="187"/>
      <c r="AAV46" s="187"/>
      <c r="AAW46" s="187"/>
      <c r="AAX46" s="187"/>
      <c r="AAY46" s="187"/>
      <c r="AAZ46" s="187"/>
      <c r="ABA46" s="187"/>
      <c r="ABB46" s="187"/>
      <c r="ABC46" s="187"/>
      <c r="ABD46" s="187"/>
      <c r="ABE46" s="187"/>
      <c r="ABF46" s="187"/>
      <c r="ABG46" s="187"/>
      <c r="ABH46" s="187"/>
      <c r="ABI46" s="187"/>
      <c r="ABJ46" s="187"/>
      <c r="ABK46" s="187"/>
      <c r="ABL46" s="187"/>
      <c r="ABM46" s="187"/>
      <c r="ABN46" s="187"/>
      <c r="ABO46" s="187"/>
      <c r="ABP46" s="187"/>
      <c r="ABQ46" s="187"/>
      <c r="ABR46" s="187"/>
      <c r="ABS46" s="187"/>
      <c r="ABT46" s="187"/>
      <c r="ABU46" s="187"/>
      <c r="ABV46" s="187"/>
      <c r="ABW46" s="187"/>
      <c r="ABX46" s="187"/>
      <c r="ABY46" s="187"/>
      <c r="ABZ46" s="187"/>
      <c r="ACA46" s="187"/>
      <c r="ACB46" s="187"/>
      <c r="ACC46" s="187"/>
      <c r="ACD46" s="187"/>
      <c r="ACE46" s="187"/>
      <c r="ACF46" s="187"/>
      <c r="ACG46" s="187"/>
      <c r="ACH46" s="187"/>
      <c r="ACI46" s="187"/>
      <c r="ACJ46" s="187"/>
      <c r="ACK46" s="187"/>
      <c r="ACL46" s="187"/>
      <c r="ACM46" s="187"/>
      <c r="ACN46" s="187"/>
      <c r="ACO46" s="187"/>
      <c r="ACP46" s="187"/>
      <c r="ACQ46" s="187"/>
      <c r="ACR46" s="187"/>
      <c r="ACS46" s="187"/>
      <c r="ACT46" s="187"/>
      <c r="ACU46" s="187"/>
      <c r="ACV46" s="187"/>
      <c r="ACW46" s="187"/>
      <c r="ACX46" s="187"/>
      <c r="ACY46" s="187"/>
      <c r="ACZ46" s="187"/>
      <c r="ADA46" s="187"/>
      <c r="ADB46" s="187"/>
      <c r="ADC46" s="187"/>
      <c r="ADD46" s="187"/>
      <c r="ADE46" s="187"/>
      <c r="ADF46" s="187"/>
      <c r="ADG46" s="187"/>
      <c r="ADH46" s="187"/>
      <c r="ADI46" s="187"/>
      <c r="ADJ46" s="187"/>
      <c r="ADK46" s="187"/>
      <c r="ADL46" s="187"/>
      <c r="ADM46" s="187"/>
      <c r="ADN46" s="187"/>
      <c r="ADO46" s="187"/>
      <c r="ADP46" s="187"/>
      <c r="ADQ46" s="187"/>
      <c r="ADR46" s="187"/>
      <c r="ADS46" s="187"/>
      <c r="ADT46" s="187"/>
      <c r="ADU46" s="187"/>
      <c r="ADV46" s="187"/>
      <c r="ADW46" s="187"/>
      <c r="ADX46" s="187"/>
      <c r="ADY46" s="187"/>
      <c r="ADZ46" s="187"/>
      <c r="AEA46" s="187"/>
      <c r="AEB46" s="187"/>
      <c r="AEC46" s="187"/>
      <c r="AED46" s="187"/>
      <c r="AEE46" s="187"/>
      <c r="AEF46" s="187"/>
      <c r="AEG46" s="187"/>
      <c r="AEH46" s="187"/>
      <c r="AEI46" s="187"/>
      <c r="AEJ46" s="187"/>
      <c r="AEK46" s="187"/>
      <c r="AEL46" s="187"/>
      <c r="AEM46" s="187"/>
      <c r="AEN46" s="187"/>
      <c r="AEO46" s="187"/>
      <c r="AEP46" s="187"/>
      <c r="AEQ46" s="187"/>
      <c r="AER46" s="187"/>
      <c r="AES46" s="187"/>
      <c r="AET46" s="187"/>
      <c r="AEU46" s="187"/>
      <c r="AEV46" s="187"/>
      <c r="AEW46" s="187"/>
      <c r="AEX46" s="187"/>
      <c r="AEY46" s="187"/>
      <c r="AEZ46" s="187"/>
      <c r="AFA46" s="187"/>
      <c r="AFB46" s="187"/>
      <c r="AFC46" s="187"/>
      <c r="AFD46" s="187"/>
      <c r="AFE46" s="187"/>
      <c r="AFF46" s="187"/>
      <c r="AFG46" s="187"/>
      <c r="AFH46" s="187"/>
      <c r="AFI46" s="187"/>
      <c r="AFJ46" s="187"/>
      <c r="AFK46" s="187"/>
      <c r="AFL46" s="187"/>
      <c r="AFM46" s="187"/>
      <c r="AFN46" s="187"/>
      <c r="AFO46" s="187"/>
      <c r="AFP46" s="187"/>
      <c r="AFQ46" s="187"/>
      <c r="AFR46" s="187"/>
      <c r="AFS46" s="187"/>
      <c r="AFT46" s="187"/>
      <c r="AFU46" s="187"/>
      <c r="AFV46" s="187"/>
      <c r="AFW46" s="187"/>
      <c r="AFX46" s="187"/>
      <c r="AFY46" s="187"/>
      <c r="AFZ46" s="187"/>
      <c r="AGA46" s="187"/>
      <c r="AGB46" s="187"/>
      <c r="AGC46" s="187"/>
      <c r="AGD46" s="187"/>
      <c r="AGE46" s="187"/>
      <c r="AGF46" s="187"/>
      <c r="AGG46" s="187"/>
      <c r="AGH46" s="187"/>
      <c r="AGI46" s="187"/>
      <c r="AGJ46" s="187"/>
      <c r="AGK46" s="187"/>
      <c r="AGL46" s="187"/>
      <c r="AGM46" s="187"/>
      <c r="AGN46" s="187"/>
      <c r="AGO46" s="187"/>
      <c r="AGP46" s="187"/>
      <c r="AGQ46" s="187"/>
      <c r="AGR46" s="187"/>
      <c r="AGS46" s="187"/>
      <c r="AGT46" s="187"/>
      <c r="AGU46" s="187"/>
      <c r="AGV46" s="187"/>
      <c r="AGW46" s="187"/>
      <c r="AGX46" s="187"/>
      <c r="AGY46" s="187"/>
      <c r="AGZ46" s="187"/>
      <c r="AHA46" s="187"/>
      <c r="AHB46" s="187"/>
      <c r="AHC46" s="187"/>
      <c r="AHD46" s="187"/>
      <c r="AHE46" s="187"/>
      <c r="AHF46" s="187"/>
      <c r="AHG46" s="187"/>
      <c r="AHH46" s="187"/>
      <c r="AHI46" s="187"/>
      <c r="AHJ46" s="187"/>
      <c r="AHK46" s="187"/>
      <c r="AHL46" s="187"/>
      <c r="AHM46" s="187"/>
      <c r="AHN46" s="187"/>
      <c r="AHO46" s="187"/>
      <c r="AHP46" s="187"/>
      <c r="AHQ46" s="187"/>
      <c r="AHR46" s="187"/>
      <c r="AHS46" s="187"/>
      <c r="AHT46" s="187"/>
      <c r="AHU46" s="187"/>
      <c r="AHV46" s="187"/>
      <c r="AHW46" s="187"/>
      <c r="AHX46" s="187"/>
      <c r="AHY46" s="187"/>
      <c r="AHZ46" s="187"/>
      <c r="AIA46" s="187"/>
      <c r="AIB46" s="187"/>
      <c r="AIC46" s="187"/>
      <c r="AID46" s="187"/>
      <c r="AIE46" s="187"/>
      <c r="AIF46" s="187"/>
      <c r="AIG46" s="187"/>
      <c r="AIH46" s="187"/>
      <c r="AII46" s="187"/>
      <c r="AIJ46" s="187"/>
      <c r="AIK46" s="187"/>
      <c r="AIL46" s="187"/>
      <c r="AIM46" s="187"/>
      <c r="AIN46" s="187"/>
      <c r="AIO46" s="187"/>
      <c r="AIP46" s="187"/>
      <c r="AIQ46" s="187"/>
      <c r="AIR46" s="187"/>
      <c r="AIS46" s="187"/>
      <c r="AIT46" s="187"/>
      <c r="AIU46" s="187"/>
      <c r="AIV46" s="187"/>
      <c r="AIW46" s="187"/>
      <c r="AIX46" s="187"/>
      <c r="AIY46" s="187"/>
      <c r="AIZ46" s="187"/>
      <c r="AJA46" s="187"/>
      <c r="AJB46" s="187"/>
      <c r="AJC46" s="187"/>
      <c r="AJD46" s="187"/>
      <c r="AJE46" s="187"/>
      <c r="AJF46" s="187"/>
      <c r="AJG46" s="187"/>
      <c r="AJH46" s="187"/>
      <c r="AJI46" s="187"/>
      <c r="AJJ46" s="187"/>
      <c r="AJK46" s="187"/>
      <c r="AJL46" s="187"/>
      <c r="AJM46" s="187"/>
      <c r="AJN46" s="187"/>
      <c r="AJO46" s="187"/>
      <c r="AJP46" s="187"/>
      <c r="AJQ46" s="187"/>
      <c r="AJR46" s="187"/>
      <c r="AJS46" s="187"/>
      <c r="AJT46" s="187"/>
      <c r="AJU46" s="187"/>
      <c r="AJV46" s="187"/>
      <c r="AJW46" s="187"/>
      <c r="AJX46" s="187"/>
      <c r="AJY46" s="187"/>
      <c r="AJZ46" s="187"/>
      <c r="AKA46" s="187"/>
      <c r="AKB46" s="187"/>
      <c r="AKC46" s="187"/>
      <c r="AKD46" s="187"/>
      <c r="AKE46" s="187"/>
      <c r="AKF46" s="187"/>
      <c r="AKG46" s="187"/>
      <c r="AKH46" s="187"/>
      <c r="AKI46" s="187"/>
      <c r="AKJ46" s="187"/>
      <c r="AKK46" s="187"/>
      <c r="AKL46" s="187"/>
      <c r="AKM46" s="187"/>
      <c r="AKN46" s="187"/>
      <c r="AKO46" s="187"/>
      <c r="AKP46" s="187"/>
      <c r="AKQ46" s="187"/>
      <c r="AKR46" s="187"/>
      <c r="AKS46" s="187"/>
      <c r="AKT46" s="187"/>
      <c r="AKU46" s="187"/>
      <c r="AKV46" s="187"/>
      <c r="AKW46" s="187"/>
      <c r="AKX46" s="187"/>
      <c r="AKY46" s="187"/>
      <c r="AKZ46" s="187"/>
      <c r="ALA46" s="187"/>
      <c r="ALB46" s="187"/>
      <c r="ALC46" s="187"/>
      <c r="ALD46" s="187"/>
      <c r="ALE46" s="187"/>
      <c r="ALF46" s="187"/>
      <c r="ALG46" s="187"/>
      <c r="ALH46" s="187"/>
      <c r="ALI46" s="187"/>
      <c r="ALJ46" s="187"/>
      <c r="ALK46" s="187"/>
      <c r="ALL46" s="187"/>
      <c r="ALM46" s="187"/>
      <c r="ALN46" s="187"/>
      <c r="ALO46" s="187"/>
      <c r="ALP46" s="187"/>
      <c r="ALQ46" s="187"/>
      <c r="ALR46" s="187"/>
      <c r="ALS46" s="187"/>
      <c r="ALT46" s="187"/>
      <c r="ALU46" s="187"/>
      <c r="ALV46" s="187"/>
      <c r="ALW46" s="187"/>
      <c r="ALX46" s="187"/>
      <c r="ALY46" s="187"/>
      <c r="ALZ46" s="187"/>
      <c r="AMA46" s="187"/>
      <c r="AMB46" s="187"/>
      <c r="AMC46" s="187"/>
      <c r="AMD46" s="187"/>
      <c r="AME46" s="187"/>
      <c r="AMF46" s="187"/>
      <c r="AMG46" s="187"/>
      <c r="AMH46" s="187"/>
      <c r="AMI46" s="187"/>
      <c r="AMJ46" s="187"/>
      <c r="AMK46" s="187"/>
      <c r="AML46" s="187"/>
      <c r="AMM46" s="187"/>
      <c r="AMN46" s="187"/>
      <c r="AMO46" s="187"/>
      <c r="AMP46" s="187"/>
      <c r="AMQ46" s="187"/>
      <c r="AMR46" s="187"/>
      <c r="AMS46" s="187"/>
      <c r="AMT46" s="187"/>
      <c r="AMU46" s="187"/>
      <c r="AMV46" s="187"/>
      <c r="AMW46" s="187"/>
      <c r="AMX46" s="187"/>
      <c r="AMY46" s="187"/>
      <c r="AMZ46" s="187"/>
      <c r="ANA46" s="187"/>
      <c r="ANB46" s="187"/>
      <c r="ANC46" s="187"/>
      <c r="AND46" s="187"/>
      <c r="ANE46" s="187"/>
      <c r="ANF46" s="187"/>
      <c r="ANG46" s="187"/>
      <c r="ANH46" s="187"/>
      <c r="ANI46" s="187"/>
      <c r="ANJ46" s="187"/>
      <c r="ANK46" s="187"/>
      <c r="ANL46" s="187"/>
      <c r="ANM46" s="187"/>
      <c r="ANN46" s="187"/>
      <c r="ANO46" s="187"/>
      <c r="ANP46" s="187"/>
      <c r="ANQ46" s="187"/>
      <c r="ANR46" s="187"/>
      <c r="ANS46" s="187"/>
      <c r="ANT46" s="187"/>
      <c r="ANU46" s="187"/>
      <c r="ANV46" s="187"/>
      <c r="ANW46" s="187"/>
      <c r="ANX46" s="187"/>
      <c r="ANY46" s="187"/>
      <c r="ANZ46" s="187"/>
      <c r="AOA46" s="187"/>
      <c r="AOB46" s="187"/>
      <c r="AOC46" s="187"/>
      <c r="AOD46" s="187"/>
      <c r="AOE46" s="187"/>
      <c r="AOF46" s="187"/>
      <c r="AOG46" s="187"/>
      <c r="AOH46" s="187"/>
      <c r="AOI46" s="187"/>
      <c r="AOJ46" s="187"/>
      <c r="AOK46" s="187"/>
      <c r="AOL46" s="187"/>
      <c r="AOM46" s="187"/>
      <c r="AON46" s="187"/>
      <c r="AOO46" s="187"/>
      <c r="AOP46" s="187"/>
      <c r="AOQ46" s="187"/>
      <c r="AOR46" s="187"/>
      <c r="AOS46" s="187"/>
      <c r="AOT46" s="187"/>
      <c r="AOU46" s="187"/>
      <c r="AOV46" s="187"/>
      <c r="AOW46" s="187"/>
      <c r="AOX46" s="187"/>
      <c r="AOY46" s="187"/>
      <c r="AOZ46" s="187"/>
      <c r="APA46" s="187"/>
      <c r="APB46" s="187"/>
      <c r="APC46" s="187"/>
      <c r="APD46" s="187"/>
      <c r="APE46" s="187"/>
      <c r="APF46" s="187"/>
      <c r="APG46" s="187"/>
      <c r="APH46" s="187"/>
      <c r="API46" s="187"/>
      <c r="APJ46" s="187"/>
      <c r="APK46" s="187"/>
      <c r="APL46" s="187"/>
      <c r="APM46" s="187"/>
      <c r="APN46" s="187"/>
      <c r="APO46" s="187"/>
      <c r="APP46" s="187"/>
      <c r="APQ46" s="187"/>
      <c r="APR46" s="187"/>
      <c r="APS46" s="187"/>
      <c r="APT46" s="187"/>
      <c r="APU46" s="187"/>
      <c r="APV46" s="187"/>
      <c r="APW46" s="187"/>
      <c r="APX46" s="187"/>
      <c r="APY46" s="187"/>
      <c r="APZ46" s="187"/>
      <c r="AQA46" s="187"/>
      <c r="AQB46" s="187"/>
      <c r="AQC46" s="187"/>
      <c r="AQD46" s="187"/>
      <c r="AQE46" s="187"/>
      <c r="AQF46" s="187"/>
      <c r="AQG46" s="187"/>
      <c r="AQH46" s="187"/>
      <c r="AQI46" s="187"/>
      <c r="AQJ46" s="187"/>
      <c r="AQK46" s="187"/>
      <c r="AQL46" s="187"/>
      <c r="AQM46" s="187"/>
      <c r="AQN46" s="187"/>
      <c r="AQO46" s="187"/>
      <c r="AQP46" s="187"/>
      <c r="AQQ46" s="187"/>
      <c r="AQR46" s="187"/>
      <c r="AQS46" s="187"/>
      <c r="AQT46" s="187"/>
      <c r="AQU46" s="187"/>
      <c r="AQV46" s="187"/>
      <c r="AQW46" s="187"/>
      <c r="AQX46" s="187"/>
      <c r="AQY46" s="187"/>
      <c r="AQZ46" s="187"/>
      <c r="ARA46" s="187"/>
      <c r="ARB46" s="187"/>
      <c r="ARC46" s="187"/>
      <c r="ARD46" s="187"/>
      <c r="ARE46" s="187"/>
      <c r="ARF46" s="187"/>
      <c r="ARG46" s="187"/>
      <c r="ARH46" s="187"/>
      <c r="ARI46" s="187"/>
      <c r="ARJ46" s="187"/>
      <c r="ARK46" s="187"/>
      <c r="ARL46" s="187"/>
      <c r="ARM46" s="187"/>
      <c r="ARN46" s="187"/>
      <c r="ARO46" s="187"/>
      <c r="ARP46" s="187"/>
      <c r="ARQ46" s="187"/>
      <c r="ARR46" s="187"/>
      <c r="ARS46" s="187"/>
      <c r="ART46" s="187"/>
      <c r="ARU46" s="187"/>
      <c r="ARV46" s="187"/>
      <c r="ARW46" s="187"/>
      <c r="ARX46" s="187"/>
      <c r="ARY46" s="187"/>
      <c r="ARZ46" s="187"/>
      <c r="ASA46" s="187"/>
      <c r="ASB46" s="187"/>
      <c r="ASC46" s="187"/>
      <c r="ASD46" s="187"/>
      <c r="ASE46" s="187"/>
      <c r="ASF46" s="187"/>
      <c r="ASG46" s="187"/>
      <c r="ASH46" s="187"/>
      <c r="ASI46" s="187"/>
      <c r="ASJ46" s="187"/>
      <c r="ASK46" s="187"/>
      <c r="ASL46" s="187"/>
      <c r="ASM46" s="187"/>
      <c r="ASN46" s="187"/>
      <c r="ASO46" s="187"/>
      <c r="ASP46" s="187"/>
      <c r="ASQ46" s="187"/>
      <c r="ASR46" s="187"/>
      <c r="ASS46" s="187"/>
      <c r="AST46" s="187"/>
      <c r="ASU46" s="187"/>
      <c r="ASV46" s="187"/>
      <c r="ASW46" s="187"/>
      <c r="ASX46" s="187"/>
      <c r="ASY46" s="187"/>
      <c r="ASZ46" s="187"/>
      <c r="ATA46" s="187"/>
      <c r="ATB46" s="187"/>
      <c r="ATC46" s="187"/>
      <c r="ATD46" s="187"/>
      <c r="ATE46" s="187"/>
      <c r="ATF46" s="187"/>
      <c r="ATG46" s="187"/>
      <c r="ATH46" s="187"/>
      <c r="ATI46" s="187"/>
      <c r="ATJ46" s="187"/>
      <c r="ATK46" s="187"/>
      <c r="ATL46" s="187"/>
      <c r="ATM46" s="187"/>
      <c r="ATN46" s="187"/>
      <c r="ATO46" s="187"/>
      <c r="ATP46" s="187"/>
      <c r="ATQ46" s="187"/>
      <c r="ATR46" s="187"/>
      <c r="ATS46" s="187"/>
      <c r="ATT46" s="187"/>
      <c r="ATU46" s="187"/>
      <c r="ATV46" s="187"/>
      <c r="ATW46" s="187"/>
      <c r="ATX46" s="187"/>
      <c r="ATY46" s="187"/>
      <c r="ATZ46" s="187"/>
      <c r="AUA46" s="187"/>
      <c r="AUB46" s="187"/>
      <c r="AUC46" s="187"/>
      <c r="AUD46" s="187"/>
      <c r="AUE46" s="187"/>
      <c r="AUF46" s="187"/>
      <c r="AUG46" s="187"/>
      <c r="AUH46" s="187"/>
      <c r="AUI46" s="187"/>
      <c r="AUJ46" s="187"/>
      <c r="AUK46" s="187"/>
      <c r="AUL46" s="187"/>
      <c r="AUM46" s="187"/>
      <c r="AUN46" s="187"/>
      <c r="AUO46" s="187"/>
      <c r="AUP46" s="187"/>
      <c r="AUQ46" s="187"/>
      <c r="AUR46" s="187"/>
      <c r="AUS46" s="187"/>
      <c r="AUT46" s="187"/>
      <c r="AUU46" s="187"/>
      <c r="AUV46" s="187"/>
      <c r="AUW46" s="187"/>
      <c r="AUX46" s="187"/>
      <c r="AUY46" s="187"/>
      <c r="AUZ46" s="187"/>
      <c r="AVA46" s="187"/>
      <c r="AVB46" s="187"/>
      <c r="AVC46" s="187"/>
      <c r="AVD46" s="187"/>
      <c r="AVE46" s="187"/>
      <c r="AVF46" s="187"/>
      <c r="AVG46" s="187"/>
      <c r="AVH46" s="187"/>
      <c r="AVI46" s="187"/>
      <c r="AVJ46" s="187"/>
      <c r="AVK46" s="187"/>
      <c r="AVL46" s="187"/>
      <c r="AVM46" s="187"/>
      <c r="AVN46" s="187"/>
      <c r="AVO46" s="187"/>
      <c r="AVP46" s="187"/>
      <c r="AVQ46" s="187"/>
      <c r="AVR46" s="187"/>
      <c r="AVS46" s="187"/>
      <c r="AVT46" s="187"/>
      <c r="AVU46" s="187"/>
      <c r="AVV46" s="187"/>
      <c r="AVW46" s="187"/>
      <c r="AVX46" s="187"/>
      <c r="AVY46" s="187"/>
      <c r="AVZ46" s="187"/>
      <c r="AWA46" s="187"/>
      <c r="AWB46" s="187"/>
      <c r="AWC46" s="187"/>
      <c r="AWD46" s="187"/>
      <c r="AWE46" s="187"/>
      <c r="AWF46" s="187"/>
      <c r="AWG46" s="187"/>
      <c r="AWH46" s="187"/>
      <c r="AWI46" s="187"/>
      <c r="AWJ46" s="187"/>
      <c r="AWK46" s="187"/>
      <c r="AWL46" s="187"/>
      <c r="AWM46" s="187"/>
      <c r="AWN46" s="187"/>
      <c r="AWO46" s="187"/>
      <c r="AWP46" s="187"/>
      <c r="AWQ46" s="187"/>
      <c r="AWR46" s="187"/>
      <c r="AWS46" s="187"/>
      <c r="AWT46" s="187"/>
      <c r="AWU46" s="187"/>
      <c r="AWV46" s="187"/>
      <c r="AWW46" s="187"/>
      <c r="AWX46" s="187"/>
      <c r="AWY46" s="187"/>
      <c r="AWZ46" s="187"/>
      <c r="AXA46" s="187"/>
      <c r="AXB46" s="187"/>
      <c r="AXC46" s="187"/>
      <c r="AXD46" s="187"/>
      <c r="AXE46" s="187"/>
      <c r="AXF46" s="187"/>
      <c r="AXG46" s="187"/>
      <c r="AXH46" s="187"/>
      <c r="AXI46" s="187"/>
      <c r="AXJ46" s="187"/>
      <c r="AXK46" s="187"/>
      <c r="AXL46" s="187"/>
      <c r="AXM46" s="187"/>
      <c r="AXN46" s="187"/>
      <c r="AXO46" s="187"/>
      <c r="AXP46" s="187"/>
      <c r="AXQ46" s="187"/>
      <c r="AXR46" s="187"/>
      <c r="AXS46" s="187"/>
      <c r="AXT46" s="187"/>
      <c r="AXU46" s="187"/>
      <c r="AXV46" s="187"/>
      <c r="AXW46" s="187"/>
      <c r="AXX46" s="187"/>
      <c r="AXY46" s="187"/>
      <c r="AXZ46" s="187"/>
      <c r="AYA46" s="187"/>
      <c r="AYB46" s="187"/>
      <c r="AYC46" s="187"/>
      <c r="AYD46" s="187"/>
      <c r="AYE46" s="187"/>
      <c r="AYF46" s="187"/>
      <c r="AYG46" s="187"/>
      <c r="AYH46" s="187"/>
      <c r="AYI46" s="187"/>
      <c r="AYJ46" s="187"/>
      <c r="AYK46" s="187"/>
      <c r="AYL46" s="187"/>
      <c r="AYM46" s="187"/>
      <c r="AYN46" s="187"/>
      <c r="AYO46" s="187"/>
      <c r="AYP46" s="187"/>
      <c r="AYQ46" s="187"/>
      <c r="AYR46" s="187"/>
      <c r="AYS46" s="187"/>
      <c r="AYT46" s="187"/>
      <c r="AYU46" s="187"/>
      <c r="AYV46" s="187"/>
      <c r="AYW46" s="187"/>
      <c r="AYX46" s="187"/>
      <c r="AYY46" s="187"/>
      <c r="AYZ46" s="187"/>
      <c r="AZA46" s="187"/>
      <c r="AZB46" s="187"/>
      <c r="AZC46" s="187"/>
      <c r="AZD46" s="187"/>
      <c r="AZE46" s="187"/>
      <c r="AZF46" s="187"/>
      <c r="AZG46" s="187"/>
      <c r="AZH46" s="187"/>
      <c r="AZI46" s="187"/>
      <c r="AZJ46" s="187"/>
      <c r="AZK46" s="187"/>
      <c r="AZL46" s="187"/>
      <c r="AZM46" s="187"/>
      <c r="AZN46" s="187"/>
      <c r="AZO46" s="187"/>
      <c r="AZP46" s="187"/>
      <c r="AZQ46" s="187"/>
      <c r="AZR46" s="187"/>
      <c r="AZS46" s="187"/>
      <c r="AZT46" s="187"/>
      <c r="AZU46" s="187"/>
      <c r="AZV46" s="187"/>
      <c r="AZW46" s="187"/>
      <c r="AZX46" s="187"/>
      <c r="AZY46" s="187"/>
      <c r="AZZ46" s="187"/>
      <c r="BAA46" s="187"/>
      <c r="BAB46" s="187"/>
      <c r="BAC46" s="187"/>
      <c r="BAD46" s="187"/>
      <c r="BAE46" s="187"/>
      <c r="BAF46" s="187"/>
      <c r="BAG46" s="187"/>
      <c r="BAH46" s="187"/>
      <c r="BAI46" s="187"/>
      <c r="BAJ46" s="187"/>
      <c r="BAK46" s="187"/>
      <c r="BAL46" s="187"/>
      <c r="BAM46" s="187"/>
      <c r="BAN46" s="187"/>
      <c r="BAO46" s="187"/>
      <c r="BAP46" s="187"/>
      <c r="BAQ46" s="187"/>
      <c r="BAR46" s="187"/>
      <c r="BAS46" s="187"/>
      <c r="BAT46" s="187"/>
      <c r="BAU46" s="187"/>
      <c r="BAV46" s="187"/>
      <c r="BAW46" s="187"/>
      <c r="BAX46" s="187"/>
      <c r="BAY46" s="187"/>
      <c r="BAZ46" s="187"/>
      <c r="BBA46" s="187"/>
      <c r="BBB46" s="187"/>
      <c r="BBC46" s="187"/>
      <c r="BBD46" s="187"/>
      <c r="BBE46" s="187"/>
      <c r="BBF46" s="187"/>
      <c r="BBG46" s="187"/>
      <c r="BBH46" s="187"/>
      <c r="BBI46" s="187"/>
      <c r="BBJ46" s="187"/>
      <c r="BBK46" s="187"/>
      <c r="BBL46" s="187"/>
      <c r="BBM46" s="187"/>
      <c r="BBN46" s="187"/>
      <c r="BBO46" s="187"/>
      <c r="BBP46" s="187"/>
      <c r="BBQ46" s="187"/>
      <c r="BBR46" s="187"/>
      <c r="BBS46" s="187"/>
      <c r="BBT46" s="187"/>
      <c r="BBU46" s="187"/>
      <c r="BBV46" s="187"/>
      <c r="BBW46" s="187"/>
      <c r="BBX46" s="187"/>
      <c r="BBY46" s="187"/>
      <c r="BBZ46" s="187"/>
      <c r="BCA46" s="187"/>
      <c r="BCB46" s="187"/>
      <c r="BCC46" s="187"/>
      <c r="BCD46" s="187"/>
      <c r="BCE46" s="187"/>
      <c r="BCF46" s="187"/>
      <c r="BCG46" s="187"/>
      <c r="BCH46" s="187"/>
      <c r="BCI46" s="187"/>
      <c r="BCJ46" s="187"/>
      <c r="BCK46" s="187"/>
      <c r="BCL46" s="187"/>
      <c r="BCM46" s="187"/>
      <c r="BCN46" s="187"/>
      <c r="BCO46" s="187"/>
      <c r="BCP46" s="187"/>
      <c r="BCQ46" s="187"/>
      <c r="BCR46" s="187"/>
      <c r="BCS46" s="187"/>
      <c r="BCT46" s="187"/>
      <c r="BCU46" s="187"/>
      <c r="BCV46" s="187"/>
      <c r="BCW46" s="187"/>
      <c r="BCX46" s="187"/>
      <c r="BCY46" s="187"/>
      <c r="BCZ46" s="187"/>
      <c r="BDA46" s="187"/>
      <c r="BDB46" s="187"/>
      <c r="BDC46" s="187"/>
      <c r="BDD46" s="187"/>
      <c r="BDE46" s="187"/>
      <c r="BDF46" s="187"/>
      <c r="BDG46" s="187"/>
      <c r="BDH46" s="187"/>
      <c r="BDI46" s="187"/>
      <c r="BDJ46" s="187"/>
      <c r="BDK46" s="187"/>
      <c r="BDL46" s="187"/>
      <c r="BDM46" s="187"/>
      <c r="BDN46" s="187"/>
      <c r="BDO46" s="187"/>
      <c r="BDP46" s="187"/>
      <c r="BDQ46" s="187"/>
      <c r="BDR46" s="187"/>
      <c r="BDS46" s="187"/>
      <c r="BDT46" s="187"/>
      <c r="BDU46" s="187"/>
      <c r="BDV46" s="187"/>
      <c r="BDW46" s="187"/>
      <c r="BDX46" s="187"/>
      <c r="BDY46" s="187"/>
      <c r="BDZ46" s="187"/>
      <c r="BEA46" s="187"/>
      <c r="BEB46" s="187"/>
      <c r="BEC46" s="187"/>
      <c r="BED46" s="187"/>
      <c r="BEE46" s="187"/>
      <c r="BEF46" s="187"/>
      <c r="BEG46" s="187"/>
      <c r="BEH46" s="187"/>
      <c r="BEI46" s="187"/>
      <c r="BEJ46" s="187"/>
      <c r="BEK46" s="187"/>
      <c r="BEL46" s="187"/>
      <c r="BEM46" s="187"/>
      <c r="BEN46" s="187"/>
      <c r="BEO46" s="187"/>
      <c r="BEP46" s="187"/>
      <c r="BEQ46" s="187"/>
      <c r="BER46" s="187"/>
      <c r="BES46" s="187"/>
      <c r="BET46" s="187"/>
      <c r="BEU46" s="187"/>
      <c r="BEV46" s="187"/>
      <c r="BEW46" s="187"/>
      <c r="BEX46" s="187"/>
      <c r="BEY46" s="187"/>
      <c r="BEZ46" s="187"/>
      <c r="BFA46" s="187"/>
      <c r="BFB46" s="187"/>
      <c r="BFC46" s="187"/>
      <c r="BFD46" s="187"/>
      <c r="BFE46" s="187"/>
      <c r="BFF46" s="187"/>
      <c r="BFG46" s="187"/>
      <c r="BFH46" s="187"/>
      <c r="BFI46" s="187"/>
      <c r="BFJ46" s="187"/>
      <c r="BFK46" s="187"/>
      <c r="BFL46" s="187"/>
      <c r="BFM46" s="187"/>
      <c r="BFN46" s="187"/>
      <c r="BFO46" s="187"/>
      <c r="BFP46" s="187"/>
      <c r="BFQ46" s="187"/>
      <c r="BFR46" s="187"/>
      <c r="BFS46" s="187"/>
      <c r="BFT46" s="187"/>
      <c r="BFU46" s="187"/>
      <c r="BFV46" s="187"/>
      <c r="BFW46" s="187"/>
      <c r="BFX46" s="187"/>
      <c r="BFY46" s="187"/>
      <c r="BFZ46" s="187"/>
      <c r="BGA46" s="187"/>
      <c r="BGB46" s="187"/>
      <c r="BGC46" s="187"/>
      <c r="BGD46" s="187"/>
      <c r="BGE46" s="187"/>
      <c r="BGF46" s="187"/>
      <c r="BGG46" s="187"/>
      <c r="BGH46" s="187"/>
      <c r="BGI46" s="187"/>
      <c r="BGJ46" s="187"/>
      <c r="BGK46" s="187"/>
      <c r="BGL46" s="187"/>
      <c r="BGM46" s="187"/>
      <c r="BGN46" s="187"/>
      <c r="BGO46" s="187"/>
      <c r="BGP46" s="187"/>
      <c r="BGQ46" s="187"/>
      <c r="BGR46" s="187"/>
      <c r="BGS46" s="187"/>
      <c r="BGT46" s="187"/>
      <c r="BGU46" s="187"/>
      <c r="BGV46" s="187"/>
      <c r="BGW46" s="187"/>
      <c r="BGX46" s="187"/>
      <c r="BGY46" s="187"/>
      <c r="BGZ46" s="187"/>
      <c r="BHA46" s="187"/>
      <c r="BHB46" s="187"/>
      <c r="BHC46" s="187"/>
      <c r="BHD46" s="187"/>
      <c r="BHE46" s="187"/>
      <c r="BHF46" s="187"/>
      <c r="BHG46" s="187"/>
      <c r="BHH46" s="187"/>
      <c r="BHI46" s="187"/>
      <c r="BHJ46" s="187"/>
      <c r="BHK46" s="187"/>
      <c r="BHL46" s="187"/>
      <c r="BHM46" s="187"/>
      <c r="BHN46" s="187"/>
      <c r="BHO46" s="187"/>
      <c r="BHP46" s="187"/>
      <c r="BHQ46" s="187"/>
      <c r="BHR46" s="187"/>
      <c r="BHS46" s="187"/>
      <c r="BHT46" s="187"/>
      <c r="BHU46" s="187"/>
      <c r="BHV46" s="187"/>
      <c r="BHW46" s="187"/>
      <c r="BHX46" s="187"/>
      <c r="BHY46" s="187"/>
      <c r="BHZ46" s="187"/>
      <c r="BIA46" s="187"/>
      <c r="BIB46" s="187"/>
      <c r="BIC46" s="187"/>
      <c r="BID46" s="187"/>
      <c r="BIE46" s="187"/>
      <c r="BIF46" s="187"/>
      <c r="BIG46" s="187"/>
      <c r="BIH46" s="187"/>
      <c r="BII46" s="187"/>
      <c r="BIJ46" s="187"/>
      <c r="BIK46" s="187"/>
      <c r="BIL46" s="187"/>
      <c r="BIM46" s="187"/>
      <c r="BIN46" s="187"/>
      <c r="BIO46" s="187"/>
      <c r="BIP46" s="187"/>
      <c r="BIQ46" s="187"/>
      <c r="BIR46" s="187"/>
      <c r="BIS46" s="187"/>
      <c r="BIT46" s="187"/>
      <c r="BIU46" s="187"/>
      <c r="BIV46" s="187"/>
      <c r="BIW46" s="187"/>
      <c r="BIX46" s="187"/>
      <c r="BIY46" s="187"/>
      <c r="BIZ46" s="187"/>
      <c r="BJA46" s="187"/>
      <c r="BJB46" s="187"/>
      <c r="BJC46" s="187"/>
      <c r="BJD46" s="187"/>
      <c r="BJE46" s="187"/>
      <c r="BJF46" s="187"/>
      <c r="BJG46" s="187"/>
      <c r="BJH46" s="187"/>
      <c r="BJI46" s="187"/>
      <c r="BJJ46" s="187"/>
      <c r="BJK46" s="187"/>
      <c r="BJL46" s="187"/>
      <c r="BJM46" s="187"/>
      <c r="BJN46" s="187"/>
      <c r="BJO46" s="187"/>
      <c r="BJP46" s="187"/>
      <c r="BJQ46" s="187"/>
      <c r="BJR46" s="187"/>
      <c r="BJS46" s="187"/>
      <c r="BJT46" s="187"/>
      <c r="BJU46" s="187"/>
      <c r="BJV46" s="187"/>
      <c r="BJW46" s="187"/>
      <c r="BJX46" s="187"/>
      <c r="BJY46" s="187"/>
      <c r="BJZ46" s="187"/>
      <c r="BKA46" s="187"/>
      <c r="BKB46" s="187"/>
      <c r="BKC46" s="187"/>
      <c r="BKD46" s="187"/>
      <c r="BKE46" s="187"/>
      <c r="BKF46" s="187"/>
      <c r="BKG46" s="187"/>
      <c r="BKH46" s="187"/>
      <c r="BKI46" s="187"/>
      <c r="BKJ46" s="187"/>
      <c r="BKK46" s="187"/>
      <c r="BKL46" s="187"/>
      <c r="BKM46" s="187"/>
      <c r="BKN46" s="187"/>
      <c r="BKO46" s="187"/>
      <c r="BKP46" s="187"/>
      <c r="BKQ46" s="187"/>
      <c r="BKR46" s="187"/>
      <c r="BKS46" s="187"/>
      <c r="BKT46" s="187"/>
      <c r="BKU46" s="187"/>
      <c r="BKV46" s="187"/>
      <c r="BKW46" s="187"/>
      <c r="BKX46" s="187"/>
      <c r="BKY46" s="187"/>
      <c r="BKZ46" s="187"/>
      <c r="BLA46" s="187"/>
      <c r="BLB46" s="187"/>
      <c r="BLC46" s="187"/>
      <c r="BLD46" s="187"/>
      <c r="BLE46" s="187"/>
      <c r="BLF46" s="187"/>
      <c r="BLG46" s="187"/>
      <c r="BLH46" s="187"/>
      <c r="BLI46" s="187"/>
      <c r="BLJ46" s="187"/>
      <c r="BLK46" s="187"/>
      <c r="BLL46" s="187"/>
      <c r="BLM46" s="187"/>
      <c r="BLN46" s="187"/>
      <c r="BLO46" s="187"/>
      <c r="BLP46" s="187"/>
      <c r="BLQ46" s="187"/>
      <c r="BLR46" s="187"/>
      <c r="BLS46" s="187"/>
      <c r="BLT46" s="187"/>
      <c r="BLU46" s="187"/>
      <c r="BLV46" s="187"/>
      <c r="BLW46" s="187"/>
      <c r="BLX46" s="187"/>
      <c r="BLY46" s="187"/>
      <c r="BLZ46" s="187"/>
      <c r="BMA46" s="187"/>
      <c r="BMB46" s="187"/>
      <c r="BMC46" s="187"/>
      <c r="BMD46" s="187"/>
      <c r="BME46" s="187"/>
      <c r="BMF46" s="187"/>
      <c r="BMG46" s="187"/>
      <c r="BMH46" s="187"/>
      <c r="BMI46" s="187"/>
      <c r="BMJ46" s="187"/>
      <c r="BMK46" s="187"/>
      <c r="BML46" s="187"/>
      <c r="BMM46" s="187"/>
      <c r="BMN46" s="187"/>
      <c r="BMO46" s="187"/>
      <c r="BMP46" s="187"/>
      <c r="BMQ46" s="187"/>
      <c r="BMR46" s="187"/>
      <c r="BMS46" s="187"/>
      <c r="BMT46" s="187"/>
      <c r="BMU46" s="187"/>
      <c r="BMV46" s="187"/>
      <c r="BMW46" s="187"/>
      <c r="BMX46" s="187"/>
      <c r="BMY46" s="187"/>
      <c r="BMZ46" s="187"/>
      <c r="BNA46" s="187"/>
      <c r="BNB46" s="187"/>
      <c r="BNC46" s="187"/>
      <c r="BND46" s="187"/>
      <c r="BNE46" s="187"/>
      <c r="BNF46" s="187"/>
      <c r="BNG46" s="187"/>
      <c r="BNH46" s="187"/>
      <c r="BNI46" s="187"/>
      <c r="BNJ46" s="187"/>
      <c r="BNK46" s="187"/>
      <c r="BNL46" s="187"/>
      <c r="BNM46" s="187"/>
      <c r="BNN46" s="187"/>
      <c r="BNO46" s="187"/>
      <c r="BNP46" s="187"/>
      <c r="BNQ46" s="187"/>
      <c r="BNR46" s="187"/>
      <c r="BNS46" s="187"/>
      <c r="BNT46" s="187"/>
      <c r="BNU46" s="187"/>
      <c r="BNV46" s="187"/>
      <c r="BNW46" s="187"/>
      <c r="BNX46" s="187"/>
      <c r="BNY46" s="187"/>
      <c r="BNZ46" s="187"/>
      <c r="BOA46" s="187"/>
      <c r="BOB46" s="187"/>
      <c r="BOC46" s="187"/>
      <c r="BOD46" s="187"/>
      <c r="BOE46" s="187"/>
      <c r="BOF46" s="187"/>
      <c r="BOG46" s="187"/>
      <c r="BOH46" s="187"/>
      <c r="BOI46" s="187"/>
      <c r="BOJ46" s="187"/>
      <c r="BOK46" s="187"/>
      <c r="BOL46" s="187"/>
      <c r="BOM46" s="187"/>
      <c r="BON46" s="187"/>
      <c r="BOO46" s="187"/>
      <c r="BOP46" s="187"/>
      <c r="BOQ46" s="187"/>
      <c r="BOR46" s="187"/>
      <c r="BOS46" s="187"/>
      <c r="BOT46" s="187"/>
      <c r="BOU46" s="187"/>
      <c r="BOV46" s="187"/>
      <c r="BOW46" s="187"/>
      <c r="BOX46" s="187"/>
      <c r="BOY46" s="187"/>
      <c r="BOZ46" s="187"/>
      <c r="BPA46" s="187"/>
      <c r="BPB46" s="187"/>
      <c r="BPC46" s="187"/>
      <c r="BPD46" s="187"/>
      <c r="BPE46" s="187"/>
      <c r="BPF46" s="187"/>
      <c r="BPG46" s="187"/>
      <c r="BPH46" s="187"/>
      <c r="BPI46" s="187"/>
      <c r="BPJ46" s="187"/>
      <c r="BPK46" s="187"/>
      <c r="BPL46" s="187"/>
      <c r="BPM46" s="187"/>
      <c r="BPN46" s="187"/>
      <c r="BPO46" s="187"/>
      <c r="BPP46" s="187"/>
      <c r="BPQ46" s="187"/>
      <c r="BPR46" s="187"/>
      <c r="BPS46" s="187"/>
      <c r="BPT46" s="187"/>
      <c r="BPU46" s="187"/>
      <c r="BPV46" s="187"/>
      <c r="BPW46" s="187"/>
      <c r="BPX46" s="187"/>
      <c r="BPY46" s="187"/>
      <c r="BPZ46" s="187"/>
      <c r="BQA46" s="187"/>
      <c r="BQB46" s="187"/>
      <c r="BQC46" s="187"/>
      <c r="BQD46" s="187"/>
      <c r="BQE46" s="187"/>
      <c r="BQF46" s="187"/>
      <c r="BQG46" s="187"/>
      <c r="BQH46" s="187"/>
      <c r="BQI46" s="187"/>
      <c r="BQJ46" s="187"/>
      <c r="BQK46" s="187"/>
      <c r="BQL46" s="187"/>
      <c r="BQM46" s="187"/>
      <c r="BQN46" s="187"/>
      <c r="BQO46" s="187"/>
      <c r="BQP46" s="187"/>
      <c r="BQQ46" s="187"/>
      <c r="BQR46" s="187"/>
      <c r="BQS46" s="187"/>
      <c r="BQT46" s="187"/>
      <c r="BQU46" s="187"/>
      <c r="BQV46" s="187"/>
      <c r="BQW46" s="187"/>
      <c r="BQX46" s="187"/>
      <c r="BQY46" s="187"/>
      <c r="BQZ46" s="187"/>
      <c r="BRA46" s="187"/>
      <c r="BRB46" s="187"/>
      <c r="BRC46" s="187"/>
      <c r="BRD46" s="187"/>
      <c r="BRE46" s="187"/>
      <c r="BRF46" s="187"/>
      <c r="BRG46" s="187"/>
      <c r="BRH46" s="187"/>
      <c r="BRI46" s="187"/>
      <c r="BRJ46" s="187"/>
      <c r="BRK46" s="187"/>
      <c r="BRL46" s="187"/>
      <c r="BRM46" s="187"/>
      <c r="BRN46" s="187"/>
      <c r="BRO46" s="187"/>
      <c r="BRP46" s="187"/>
      <c r="BRQ46" s="187"/>
      <c r="BRR46" s="187"/>
      <c r="BRS46" s="187"/>
      <c r="BRT46" s="187"/>
      <c r="BRU46" s="187"/>
      <c r="BRV46" s="187"/>
      <c r="BRW46" s="187"/>
      <c r="BRX46" s="187"/>
      <c r="BRY46" s="187"/>
      <c r="BRZ46" s="187"/>
      <c r="BSA46" s="187"/>
      <c r="BSB46" s="187"/>
      <c r="BSC46" s="187"/>
      <c r="BSD46" s="187"/>
      <c r="BSE46" s="187"/>
      <c r="BSF46" s="187"/>
      <c r="BSG46" s="187"/>
      <c r="BSH46" s="187"/>
      <c r="BSI46" s="187"/>
      <c r="BSJ46" s="187"/>
      <c r="BSK46" s="187"/>
      <c r="BSL46" s="187"/>
      <c r="BSM46" s="187"/>
      <c r="BSN46" s="187"/>
      <c r="BSO46" s="187"/>
      <c r="BSP46" s="187"/>
      <c r="BSQ46" s="187"/>
      <c r="BSR46" s="187"/>
      <c r="BSS46" s="187"/>
      <c r="BST46" s="187"/>
      <c r="BSU46" s="187"/>
      <c r="BSV46" s="187"/>
      <c r="BSW46" s="187"/>
      <c r="BSX46" s="187"/>
      <c r="BSY46" s="187"/>
      <c r="BSZ46" s="187"/>
      <c r="BTA46" s="187"/>
      <c r="BTB46" s="187"/>
      <c r="BTC46" s="187"/>
      <c r="BTD46" s="187"/>
      <c r="BTE46" s="187"/>
      <c r="BTF46" s="187"/>
      <c r="BTG46" s="187"/>
      <c r="BTH46" s="187"/>
      <c r="BTI46" s="187"/>
      <c r="BTJ46" s="187"/>
      <c r="BTK46" s="187"/>
      <c r="BTL46" s="187"/>
      <c r="BTM46" s="187"/>
      <c r="BTN46" s="187"/>
      <c r="BTO46" s="187"/>
      <c r="BTP46" s="187"/>
      <c r="BTQ46" s="187"/>
      <c r="BTR46" s="187"/>
      <c r="BTS46" s="187"/>
      <c r="BTT46" s="187"/>
      <c r="BTU46" s="187"/>
      <c r="BTV46" s="187"/>
      <c r="BTW46" s="187"/>
      <c r="BTX46" s="187"/>
      <c r="BTY46" s="187"/>
      <c r="BTZ46" s="187"/>
      <c r="BUA46" s="187"/>
      <c r="BUB46" s="187"/>
      <c r="BUC46" s="187"/>
      <c r="BUD46" s="187"/>
      <c r="BUE46" s="187"/>
      <c r="BUF46" s="187"/>
      <c r="BUG46" s="187"/>
      <c r="BUH46" s="187"/>
      <c r="BUI46" s="187"/>
      <c r="BUJ46" s="187"/>
      <c r="BUK46" s="187"/>
      <c r="BUL46" s="187"/>
      <c r="BUM46" s="187"/>
      <c r="BUN46" s="187"/>
      <c r="BUO46" s="187"/>
      <c r="BUP46" s="187"/>
      <c r="BUQ46" s="187"/>
      <c r="BUR46" s="187"/>
      <c r="BUS46" s="187"/>
      <c r="BUT46" s="187"/>
      <c r="BUU46" s="187"/>
      <c r="BUV46" s="187"/>
      <c r="BUW46" s="187"/>
      <c r="BUX46" s="187"/>
      <c r="BUY46" s="187"/>
      <c r="BUZ46" s="187"/>
      <c r="BVA46" s="187"/>
      <c r="BVB46" s="187"/>
      <c r="BVC46" s="187"/>
      <c r="BVD46" s="187"/>
      <c r="BVE46" s="187"/>
      <c r="BVF46" s="187"/>
      <c r="BVG46" s="187"/>
      <c r="BVH46" s="187"/>
      <c r="BVI46" s="187"/>
      <c r="BVJ46" s="187"/>
      <c r="BVK46" s="187"/>
      <c r="BVL46" s="187"/>
      <c r="BVM46" s="187"/>
      <c r="BVN46" s="187"/>
      <c r="BVO46" s="187"/>
      <c r="BVP46" s="187"/>
      <c r="BVQ46" s="187"/>
      <c r="BVR46" s="187"/>
      <c r="BVS46" s="187"/>
      <c r="BVT46" s="187"/>
      <c r="BVU46" s="187"/>
      <c r="BVV46" s="187"/>
      <c r="BVW46" s="187"/>
      <c r="BVX46" s="187"/>
      <c r="BVY46" s="187"/>
      <c r="BVZ46" s="187"/>
      <c r="BWA46" s="187"/>
      <c r="BWB46" s="187"/>
      <c r="BWC46" s="187"/>
      <c r="BWD46" s="187"/>
      <c r="BWE46" s="187"/>
      <c r="BWF46" s="187"/>
      <c r="BWG46" s="187"/>
      <c r="BWH46" s="187"/>
      <c r="BWI46" s="187"/>
      <c r="BWJ46" s="187"/>
      <c r="BWK46" s="187"/>
      <c r="BWL46" s="187"/>
      <c r="BWM46" s="187"/>
      <c r="BWN46" s="187"/>
      <c r="BWO46" s="187"/>
      <c r="BWP46" s="187"/>
      <c r="BWQ46" s="187"/>
      <c r="BWR46" s="187"/>
      <c r="BWS46" s="187"/>
      <c r="BWT46" s="187"/>
      <c r="BWU46" s="187"/>
      <c r="BWV46" s="187"/>
      <c r="BWW46" s="187"/>
      <c r="BWX46" s="187"/>
      <c r="BWY46" s="187"/>
      <c r="BWZ46" s="187"/>
      <c r="BXA46" s="187"/>
      <c r="BXB46" s="187"/>
      <c r="BXC46" s="187"/>
      <c r="BXD46" s="187"/>
      <c r="BXE46" s="187"/>
      <c r="BXF46" s="187"/>
      <c r="BXG46" s="187"/>
      <c r="BXH46" s="187"/>
      <c r="BXI46" s="187"/>
      <c r="BXJ46" s="187"/>
      <c r="BXK46" s="187"/>
      <c r="BXL46" s="187"/>
      <c r="BXM46" s="187"/>
      <c r="BXN46" s="187"/>
      <c r="BXO46" s="187"/>
      <c r="BXP46" s="187"/>
      <c r="BXQ46" s="187"/>
      <c r="BXR46" s="187"/>
      <c r="BXS46" s="187"/>
      <c r="BXT46" s="187"/>
      <c r="BXU46" s="187"/>
      <c r="BXV46" s="187"/>
      <c r="BXW46" s="187"/>
      <c r="BXX46" s="187"/>
      <c r="BXY46" s="187"/>
      <c r="BXZ46" s="187"/>
      <c r="BYA46" s="187"/>
      <c r="BYB46" s="187"/>
      <c r="BYC46" s="187"/>
      <c r="BYD46" s="187"/>
      <c r="BYE46" s="187"/>
      <c r="BYF46" s="187"/>
      <c r="BYG46" s="187"/>
      <c r="BYH46" s="187"/>
      <c r="BYI46" s="187"/>
      <c r="BYJ46" s="187"/>
      <c r="BYK46" s="187"/>
      <c r="BYL46" s="187"/>
      <c r="BYM46" s="187"/>
      <c r="BYN46" s="187"/>
      <c r="BYO46" s="187"/>
      <c r="BYP46" s="187"/>
      <c r="BYQ46" s="187"/>
      <c r="BYR46" s="187"/>
      <c r="BYS46" s="187"/>
      <c r="BYT46" s="187"/>
      <c r="BYU46" s="187"/>
      <c r="BYV46" s="187"/>
      <c r="BYW46" s="187"/>
      <c r="BYX46" s="187"/>
      <c r="BYY46" s="187"/>
      <c r="BYZ46" s="187"/>
      <c r="BZA46" s="187"/>
      <c r="BZB46" s="187"/>
      <c r="BZC46" s="187"/>
      <c r="BZD46" s="187"/>
      <c r="BZE46" s="187"/>
      <c r="BZF46" s="187"/>
      <c r="BZG46" s="187"/>
      <c r="BZH46" s="187"/>
      <c r="BZI46" s="187"/>
      <c r="BZJ46" s="187"/>
      <c r="BZK46" s="187"/>
      <c r="BZL46" s="187"/>
      <c r="BZM46" s="187"/>
      <c r="BZN46" s="187"/>
      <c r="BZO46" s="187"/>
      <c r="BZP46" s="187"/>
      <c r="BZQ46" s="187"/>
      <c r="BZR46" s="187"/>
      <c r="BZS46" s="187"/>
      <c r="BZT46" s="187"/>
      <c r="BZU46" s="187"/>
      <c r="BZV46" s="187"/>
      <c r="BZW46" s="187"/>
      <c r="BZX46" s="187"/>
      <c r="BZY46" s="187"/>
      <c r="BZZ46" s="187"/>
      <c r="CAA46" s="187"/>
      <c r="CAB46" s="187"/>
      <c r="CAC46" s="187"/>
      <c r="CAD46" s="187"/>
      <c r="CAE46" s="187"/>
      <c r="CAF46" s="187"/>
      <c r="CAG46" s="187"/>
      <c r="CAH46" s="187"/>
      <c r="CAI46" s="187"/>
      <c r="CAJ46" s="187"/>
      <c r="CAK46" s="187"/>
      <c r="CAL46" s="187"/>
      <c r="CAM46" s="187"/>
      <c r="CAN46" s="187"/>
      <c r="CAO46" s="187"/>
      <c r="CAP46" s="187"/>
      <c r="CAQ46" s="187"/>
      <c r="CAR46" s="187"/>
      <c r="CAS46" s="187"/>
      <c r="CAT46" s="187"/>
      <c r="CAU46" s="187"/>
      <c r="CAV46" s="187"/>
      <c r="CAW46" s="187"/>
      <c r="CAX46" s="187"/>
      <c r="CAY46" s="187"/>
      <c r="CAZ46" s="187"/>
      <c r="CBA46" s="187"/>
      <c r="CBB46" s="187"/>
      <c r="CBC46" s="187"/>
      <c r="CBD46" s="187"/>
      <c r="CBE46" s="187"/>
      <c r="CBF46" s="187"/>
      <c r="CBG46" s="187"/>
      <c r="CBH46" s="187"/>
      <c r="CBI46" s="187"/>
      <c r="CBJ46" s="187"/>
      <c r="CBK46" s="187"/>
      <c r="CBL46" s="187"/>
      <c r="CBM46" s="187"/>
      <c r="CBN46" s="187"/>
      <c r="CBO46" s="187"/>
      <c r="CBP46" s="187"/>
      <c r="CBQ46" s="187"/>
      <c r="CBR46" s="187"/>
      <c r="CBS46" s="187"/>
      <c r="CBT46" s="187"/>
      <c r="CBU46" s="187"/>
      <c r="CBV46" s="187"/>
      <c r="CBW46" s="187"/>
      <c r="CBX46" s="187"/>
      <c r="CBY46" s="187"/>
      <c r="CBZ46" s="187"/>
      <c r="CCA46" s="187"/>
      <c r="CCB46" s="187"/>
      <c r="CCC46" s="187"/>
      <c r="CCD46" s="187"/>
      <c r="CCE46" s="187"/>
      <c r="CCF46" s="187"/>
      <c r="CCG46" s="187"/>
      <c r="CCH46" s="187"/>
      <c r="CCI46" s="187"/>
      <c r="CCJ46" s="187"/>
      <c r="CCK46" s="187"/>
      <c r="CCL46" s="187"/>
      <c r="CCM46" s="187"/>
      <c r="CCN46" s="187"/>
      <c r="CCO46" s="187"/>
      <c r="CCP46" s="187"/>
      <c r="CCQ46" s="187"/>
      <c r="CCR46" s="187"/>
      <c r="CCS46" s="187"/>
      <c r="CCT46" s="187"/>
      <c r="CCU46" s="187"/>
      <c r="CCV46" s="187"/>
      <c r="CCW46" s="187"/>
      <c r="CCX46" s="187"/>
      <c r="CCY46" s="187"/>
      <c r="CCZ46" s="187"/>
      <c r="CDA46" s="187"/>
      <c r="CDB46" s="187"/>
      <c r="CDC46" s="187"/>
      <c r="CDD46" s="187"/>
      <c r="CDE46" s="187"/>
      <c r="CDF46" s="187"/>
      <c r="CDG46" s="187"/>
      <c r="CDH46" s="187"/>
      <c r="CDI46" s="187"/>
      <c r="CDJ46" s="187"/>
      <c r="CDK46" s="187"/>
      <c r="CDL46" s="187"/>
      <c r="CDM46" s="187"/>
      <c r="CDN46" s="187"/>
      <c r="CDO46" s="187"/>
      <c r="CDP46" s="187"/>
      <c r="CDQ46" s="187"/>
      <c r="CDR46" s="187"/>
      <c r="CDS46" s="187"/>
      <c r="CDT46" s="187"/>
      <c r="CDU46" s="187"/>
      <c r="CDV46" s="187"/>
      <c r="CDW46" s="187"/>
      <c r="CDX46" s="187"/>
      <c r="CDY46" s="187"/>
      <c r="CDZ46" s="187"/>
      <c r="CEA46" s="187"/>
      <c r="CEB46" s="187"/>
      <c r="CEC46" s="187"/>
      <c r="CED46" s="187"/>
      <c r="CEE46" s="187"/>
      <c r="CEF46" s="187"/>
      <c r="CEG46" s="187"/>
      <c r="CEH46" s="187"/>
      <c r="CEI46" s="187"/>
      <c r="CEJ46" s="187"/>
      <c r="CEK46" s="187"/>
      <c r="CEL46" s="187"/>
      <c r="CEM46" s="187"/>
      <c r="CEN46" s="187"/>
      <c r="CEO46" s="187"/>
      <c r="CEP46" s="187"/>
      <c r="CEQ46" s="187"/>
      <c r="CER46" s="187"/>
      <c r="CES46" s="187"/>
      <c r="CET46" s="187"/>
      <c r="CEU46" s="187"/>
      <c r="CEV46" s="187"/>
      <c r="CEW46" s="187"/>
      <c r="CEX46" s="187"/>
      <c r="CEY46" s="187"/>
      <c r="CEZ46" s="187"/>
      <c r="CFA46" s="187"/>
      <c r="CFB46" s="187"/>
      <c r="CFC46" s="187"/>
      <c r="CFD46" s="187"/>
      <c r="CFE46" s="187"/>
      <c r="CFF46" s="187"/>
      <c r="CFG46" s="187"/>
      <c r="CFH46" s="187"/>
      <c r="CFI46" s="187"/>
      <c r="CFJ46" s="187"/>
      <c r="CFK46" s="187"/>
      <c r="CFL46" s="187"/>
      <c r="CFM46" s="187"/>
      <c r="CFN46" s="187"/>
      <c r="CFO46" s="187"/>
      <c r="CFP46" s="187"/>
      <c r="CFQ46" s="187"/>
      <c r="CFR46" s="187"/>
      <c r="CFS46" s="187"/>
      <c r="CFT46" s="187"/>
      <c r="CFU46" s="187"/>
      <c r="CFV46" s="187"/>
      <c r="CFW46" s="187"/>
      <c r="CFX46" s="187"/>
      <c r="CFY46" s="187"/>
      <c r="CFZ46" s="187"/>
      <c r="CGA46" s="187"/>
      <c r="CGB46" s="187"/>
      <c r="CGC46" s="187"/>
      <c r="CGD46" s="187"/>
      <c r="CGE46" s="187"/>
      <c r="CGF46" s="187"/>
      <c r="CGG46" s="187"/>
      <c r="CGH46" s="187"/>
      <c r="CGI46" s="187"/>
      <c r="CGJ46" s="187"/>
      <c r="CGK46" s="187"/>
      <c r="CGL46" s="187"/>
      <c r="CGM46" s="187"/>
      <c r="CGN46" s="187"/>
      <c r="CGO46" s="187"/>
      <c r="CGP46" s="187"/>
      <c r="CGQ46" s="187"/>
      <c r="CGR46" s="187"/>
      <c r="CGS46" s="187"/>
      <c r="CGT46" s="187"/>
      <c r="CGU46" s="187"/>
      <c r="CGV46" s="187"/>
      <c r="CGW46" s="187"/>
      <c r="CGX46" s="187"/>
      <c r="CGY46" s="187"/>
      <c r="CGZ46" s="187"/>
      <c r="CHA46" s="187"/>
      <c r="CHB46" s="187"/>
      <c r="CHC46" s="187"/>
      <c r="CHD46" s="187"/>
      <c r="CHE46" s="187"/>
      <c r="CHF46" s="187"/>
      <c r="CHG46" s="187"/>
      <c r="CHH46" s="187"/>
      <c r="CHI46" s="187"/>
      <c r="CHJ46" s="187"/>
      <c r="CHK46" s="187"/>
      <c r="CHL46" s="187"/>
      <c r="CHM46" s="187"/>
      <c r="CHN46" s="187"/>
      <c r="CHO46" s="187"/>
      <c r="CHP46" s="187"/>
      <c r="CHQ46" s="187"/>
      <c r="CHR46" s="187"/>
      <c r="CHS46" s="187"/>
      <c r="CHT46" s="187"/>
      <c r="CHU46" s="187"/>
      <c r="CHV46" s="187"/>
      <c r="CHW46" s="187"/>
      <c r="CHX46" s="187"/>
      <c r="CHY46" s="187"/>
      <c r="CHZ46" s="187"/>
      <c r="CIA46" s="187"/>
      <c r="CIB46" s="187"/>
      <c r="CIC46" s="187"/>
      <c r="CID46" s="187"/>
      <c r="CIE46" s="187"/>
      <c r="CIF46" s="187"/>
      <c r="CIG46" s="187"/>
      <c r="CIH46" s="187"/>
      <c r="CII46" s="187"/>
      <c r="CIJ46" s="187"/>
      <c r="CIK46" s="187"/>
      <c r="CIL46" s="187"/>
      <c r="CIM46" s="187"/>
      <c r="CIN46" s="187"/>
      <c r="CIO46" s="187"/>
      <c r="CIP46" s="187"/>
      <c r="CIQ46" s="187"/>
      <c r="CIR46" s="187"/>
      <c r="CIS46" s="187"/>
      <c r="CIT46" s="187"/>
      <c r="CIU46" s="187"/>
      <c r="CIV46" s="187"/>
      <c r="CIW46" s="187"/>
      <c r="CIX46" s="187"/>
      <c r="CIY46" s="187"/>
      <c r="CIZ46" s="187"/>
      <c r="CJA46" s="187"/>
      <c r="CJB46" s="187"/>
      <c r="CJC46" s="187"/>
      <c r="CJD46" s="187"/>
      <c r="CJE46" s="187"/>
      <c r="CJF46" s="187"/>
      <c r="CJG46" s="187"/>
      <c r="CJH46" s="187"/>
      <c r="CJI46" s="187"/>
      <c r="CJJ46" s="187"/>
      <c r="CJK46" s="187"/>
      <c r="CJL46" s="187"/>
      <c r="CJM46" s="187"/>
      <c r="CJN46" s="187"/>
      <c r="CJO46" s="187"/>
      <c r="CJP46" s="187"/>
      <c r="CJQ46" s="187"/>
      <c r="CJR46" s="187"/>
      <c r="CJS46" s="187"/>
      <c r="CJT46" s="187"/>
      <c r="CJU46" s="187"/>
      <c r="CJV46" s="187"/>
      <c r="CJW46" s="187"/>
      <c r="CJX46" s="187"/>
      <c r="CJY46" s="187"/>
      <c r="CJZ46" s="187"/>
      <c r="CKA46" s="187"/>
      <c r="CKB46" s="187"/>
      <c r="CKC46" s="187"/>
      <c r="CKD46" s="187"/>
      <c r="CKE46" s="187"/>
      <c r="CKF46" s="187"/>
      <c r="CKG46" s="187"/>
      <c r="CKH46" s="187"/>
      <c r="CKI46" s="187"/>
      <c r="CKJ46" s="187"/>
      <c r="CKK46" s="187"/>
      <c r="CKL46" s="187"/>
      <c r="CKM46" s="187"/>
      <c r="CKN46" s="187"/>
      <c r="CKO46" s="187"/>
      <c r="CKP46" s="187"/>
      <c r="CKQ46" s="187"/>
      <c r="CKR46" s="187"/>
      <c r="CKS46" s="187"/>
      <c r="CKT46" s="187"/>
      <c r="CKU46" s="187"/>
      <c r="CKV46" s="187"/>
      <c r="CKW46" s="187"/>
      <c r="CKX46" s="187"/>
      <c r="CKY46" s="187"/>
      <c r="CKZ46" s="187"/>
      <c r="CLA46" s="187"/>
      <c r="CLB46" s="187"/>
      <c r="CLC46" s="187"/>
      <c r="CLD46" s="187"/>
      <c r="CLE46" s="187"/>
      <c r="CLF46" s="187"/>
      <c r="CLG46" s="187"/>
      <c r="CLH46" s="187"/>
      <c r="CLI46" s="187"/>
      <c r="CLJ46" s="187"/>
      <c r="CLK46" s="187"/>
      <c r="CLL46" s="187"/>
      <c r="CLM46" s="187"/>
      <c r="CLN46" s="187"/>
      <c r="CLO46" s="187"/>
      <c r="CLP46" s="187"/>
      <c r="CLQ46" s="187"/>
      <c r="CLR46" s="187"/>
      <c r="CLS46" s="187"/>
      <c r="CLT46" s="187"/>
      <c r="CLU46" s="187"/>
      <c r="CLV46" s="187"/>
      <c r="CLW46" s="187"/>
      <c r="CLX46" s="187"/>
      <c r="CLY46" s="187"/>
      <c r="CLZ46" s="187"/>
      <c r="CMA46" s="187"/>
      <c r="CMB46" s="187"/>
      <c r="CMC46" s="187"/>
      <c r="CMD46" s="187"/>
      <c r="CME46" s="187"/>
      <c r="CMF46" s="187"/>
      <c r="CMG46" s="187"/>
      <c r="CMH46" s="187"/>
      <c r="CMI46" s="187"/>
      <c r="CMJ46" s="187"/>
      <c r="CMK46" s="187"/>
      <c r="CML46" s="187"/>
      <c r="CMM46" s="187"/>
      <c r="CMN46" s="187"/>
      <c r="CMO46" s="187"/>
      <c r="CMP46" s="187"/>
      <c r="CMQ46" s="187"/>
      <c r="CMR46" s="187"/>
      <c r="CMS46" s="187"/>
      <c r="CMT46" s="187"/>
      <c r="CMU46" s="187"/>
      <c r="CMV46" s="187"/>
      <c r="CMW46" s="187"/>
      <c r="CMX46" s="187"/>
      <c r="CMY46" s="187"/>
      <c r="CMZ46" s="187"/>
      <c r="CNA46" s="187"/>
      <c r="CNB46" s="187"/>
      <c r="CNC46" s="187"/>
      <c r="CND46" s="187"/>
      <c r="CNE46" s="187"/>
      <c r="CNF46" s="187"/>
      <c r="CNG46" s="187"/>
      <c r="CNH46" s="187"/>
      <c r="CNI46" s="187"/>
      <c r="CNJ46" s="187"/>
      <c r="CNK46" s="187"/>
      <c r="CNL46" s="187"/>
      <c r="CNM46" s="187"/>
      <c r="CNN46" s="187"/>
      <c r="CNO46" s="187"/>
      <c r="CNP46" s="187"/>
      <c r="CNQ46" s="187"/>
      <c r="CNR46" s="187"/>
      <c r="CNS46" s="187"/>
      <c r="CNT46" s="187"/>
      <c r="CNU46" s="187"/>
      <c r="CNV46" s="187"/>
      <c r="CNW46" s="187"/>
      <c r="CNX46" s="187"/>
      <c r="CNY46" s="187"/>
      <c r="CNZ46" s="187"/>
      <c r="COA46" s="187"/>
      <c r="COB46" s="187"/>
      <c r="COC46" s="187"/>
      <c r="COD46" s="187"/>
      <c r="COE46" s="187"/>
      <c r="COF46" s="187"/>
      <c r="COG46" s="187"/>
      <c r="COH46" s="187"/>
      <c r="COI46" s="187"/>
      <c r="COJ46" s="187"/>
      <c r="COK46" s="187"/>
      <c r="COL46" s="187"/>
      <c r="COM46" s="187"/>
      <c r="CON46" s="187"/>
      <c r="COO46" s="187"/>
      <c r="COP46" s="187"/>
      <c r="COQ46" s="187"/>
      <c r="COR46" s="187"/>
      <c r="COS46" s="187"/>
      <c r="COT46" s="187"/>
      <c r="COU46" s="187"/>
      <c r="COV46" s="187"/>
      <c r="COW46" s="187"/>
      <c r="COX46" s="187"/>
      <c r="COY46" s="187"/>
      <c r="COZ46" s="187"/>
      <c r="CPA46" s="187"/>
      <c r="CPB46" s="187"/>
      <c r="CPC46" s="187"/>
      <c r="CPD46" s="187"/>
      <c r="CPE46" s="187"/>
      <c r="CPF46" s="187"/>
      <c r="CPG46" s="187"/>
      <c r="CPH46" s="187"/>
      <c r="CPI46" s="187"/>
      <c r="CPJ46" s="187"/>
      <c r="CPK46" s="187"/>
      <c r="CPL46" s="187"/>
      <c r="CPM46" s="187"/>
      <c r="CPN46" s="187"/>
      <c r="CPO46" s="187"/>
      <c r="CPP46" s="187"/>
      <c r="CPQ46" s="187"/>
      <c r="CPR46" s="187"/>
      <c r="CPS46" s="187"/>
      <c r="CPT46" s="187"/>
      <c r="CPU46" s="187"/>
      <c r="CPV46" s="187"/>
      <c r="CPW46" s="187"/>
      <c r="CPX46" s="187"/>
      <c r="CPY46" s="187"/>
      <c r="CPZ46" s="187"/>
      <c r="CQA46" s="187"/>
      <c r="CQB46" s="187"/>
      <c r="CQC46" s="187"/>
      <c r="CQD46" s="187"/>
      <c r="CQE46" s="187"/>
      <c r="CQF46" s="187"/>
      <c r="CQG46" s="187"/>
      <c r="CQH46" s="187"/>
      <c r="CQI46" s="187"/>
      <c r="CQJ46" s="187"/>
      <c r="CQK46" s="187"/>
      <c r="CQL46" s="187"/>
      <c r="CQM46" s="187"/>
      <c r="CQN46" s="187"/>
      <c r="CQO46" s="187"/>
      <c r="CQP46" s="187"/>
      <c r="CQQ46" s="187"/>
      <c r="CQR46" s="187"/>
      <c r="CQS46" s="187"/>
      <c r="CQT46" s="187"/>
      <c r="CQU46" s="187"/>
      <c r="CQV46" s="187"/>
      <c r="CQW46" s="187"/>
      <c r="CQX46" s="187"/>
      <c r="CQY46" s="187"/>
      <c r="CQZ46" s="187"/>
      <c r="CRA46" s="187"/>
      <c r="CRB46" s="187"/>
      <c r="CRC46" s="187"/>
      <c r="CRD46" s="187"/>
      <c r="CRE46" s="187"/>
      <c r="CRF46" s="187"/>
      <c r="CRG46" s="187"/>
      <c r="CRH46" s="187"/>
      <c r="CRI46" s="187"/>
      <c r="CRJ46" s="187"/>
      <c r="CRK46" s="187"/>
      <c r="CRL46" s="187"/>
      <c r="CRM46" s="187"/>
      <c r="CRN46" s="187"/>
      <c r="CRO46" s="187"/>
      <c r="CRP46" s="187"/>
      <c r="CRQ46" s="187"/>
      <c r="CRR46" s="187"/>
      <c r="CRS46" s="187"/>
      <c r="CRT46" s="187"/>
      <c r="CRU46" s="187"/>
      <c r="CRV46" s="187"/>
      <c r="CRW46" s="187"/>
      <c r="CRX46" s="187"/>
      <c r="CRY46" s="187"/>
      <c r="CRZ46" s="187"/>
      <c r="CSA46" s="187"/>
      <c r="CSB46" s="187"/>
      <c r="CSC46" s="187"/>
      <c r="CSD46" s="187"/>
      <c r="CSE46" s="187"/>
      <c r="CSF46" s="187"/>
      <c r="CSG46" s="187"/>
      <c r="CSH46" s="187"/>
      <c r="CSI46" s="187"/>
      <c r="CSJ46" s="187"/>
      <c r="CSK46" s="187"/>
      <c r="CSL46" s="187"/>
      <c r="CSM46" s="187"/>
      <c r="CSN46" s="187"/>
      <c r="CSO46" s="187"/>
      <c r="CSP46" s="187"/>
      <c r="CSQ46" s="187"/>
      <c r="CSR46" s="187"/>
      <c r="CSS46" s="187"/>
      <c r="CST46" s="187"/>
      <c r="CSU46" s="187"/>
      <c r="CSV46" s="187"/>
      <c r="CSW46" s="187"/>
      <c r="CSX46" s="187"/>
      <c r="CSY46" s="187"/>
      <c r="CSZ46" s="187"/>
      <c r="CTA46" s="187"/>
      <c r="CTB46" s="187"/>
      <c r="CTC46" s="187"/>
      <c r="CTD46" s="187"/>
      <c r="CTE46" s="187"/>
      <c r="CTF46" s="187"/>
      <c r="CTG46" s="187"/>
      <c r="CTH46" s="187"/>
      <c r="CTI46" s="187"/>
      <c r="CTJ46" s="187"/>
      <c r="CTK46" s="187"/>
      <c r="CTL46" s="187"/>
      <c r="CTM46" s="187"/>
      <c r="CTN46" s="187"/>
      <c r="CTO46" s="187"/>
      <c r="CTP46" s="187"/>
      <c r="CTQ46" s="187"/>
      <c r="CTR46" s="187"/>
      <c r="CTS46" s="187"/>
      <c r="CTT46" s="187"/>
      <c r="CTU46" s="187"/>
      <c r="CTV46" s="187"/>
      <c r="CTW46" s="187"/>
      <c r="CTX46" s="187"/>
      <c r="CTY46" s="187"/>
      <c r="CTZ46" s="187"/>
      <c r="CUA46" s="187"/>
      <c r="CUB46" s="187"/>
      <c r="CUC46" s="187"/>
      <c r="CUD46" s="187"/>
      <c r="CUE46" s="187"/>
      <c r="CUF46" s="187"/>
      <c r="CUG46" s="187"/>
      <c r="CUH46" s="187"/>
      <c r="CUI46" s="187"/>
      <c r="CUJ46" s="187"/>
      <c r="CUK46" s="187"/>
      <c r="CUL46" s="187"/>
      <c r="CUM46" s="187"/>
      <c r="CUN46" s="187"/>
      <c r="CUO46" s="187"/>
      <c r="CUP46" s="187"/>
      <c r="CUQ46" s="187"/>
      <c r="CUR46" s="187"/>
      <c r="CUS46" s="187"/>
      <c r="CUT46" s="187"/>
      <c r="CUU46" s="187"/>
      <c r="CUV46" s="187"/>
      <c r="CUW46" s="187"/>
      <c r="CUX46" s="187"/>
      <c r="CUY46" s="187"/>
      <c r="CUZ46" s="187"/>
      <c r="CVA46" s="187"/>
      <c r="CVB46" s="187"/>
      <c r="CVC46" s="187"/>
      <c r="CVD46" s="187"/>
      <c r="CVE46" s="187"/>
      <c r="CVF46" s="187"/>
      <c r="CVG46" s="187"/>
      <c r="CVH46" s="187"/>
      <c r="CVI46" s="187"/>
      <c r="CVJ46" s="187"/>
      <c r="CVK46" s="187"/>
      <c r="CVL46" s="187"/>
      <c r="CVM46" s="187"/>
      <c r="CVN46" s="187"/>
      <c r="CVO46" s="187"/>
      <c r="CVP46" s="187"/>
      <c r="CVQ46" s="187"/>
      <c r="CVR46" s="187"/>
      <c r="CVS46" s="187"/>
      <c r="CVT46" s="187"/>
      <c r="CVU46" s="187"/>
      <c r="CVV46" s="187"/>
      <c r="CVW46" s="187"/>
      <c r="CVX46" s="187"/>
      <c r="CVY46" s="187"/>
      <c r="CVZ46" s="187"/>
      <c r="CWA46" s="187"/>
      <c r="CWB46" s="187"/>
      <c r="CWC46" s="187"/>
      <c r="CWD46" s="187"/>
      <c r="CWE46" s="187"/>
      <c r="CWF46" s="187"/>
      <c r="CWG46" s="187"/>
      <c r="CWH46" s="187"/>
      <c r="CWI46" s="187"/>
      <c r="CWJ46" s="187"/>
      <c r="CWK46" s="187"/>
      <c r="CWL46" s="187"/>
      <c r="CWM46" s="187"/>
      <c r="CWN46" s="187"/>
      <c r="CWO46" s="187"/>
      <c r="CWP46" s="187"/>
      <c r="CWQ46" s="187"/>
      <c r="CWR46" s="187"/>
      <c r="CWS46" s="187"/>
      <c r="CWT46" s="187"/>
      <c r="CWU46" s="187"/>
      <c r="CWV46" s="187"/>
      <c r="CWW46" s="187"/>
      <c r="CWX46" s="187"/>
      <c r="CWY46" s="187"/>
      <c r="CWZ46" s="187"/>
      <c r="CXA46" s="187"/>
      <c r="CXB46" s="187"/>
      <c r="CXC46" s="187"/>
      <c r="CXD46" s="187"/>
      <c r="CXE46" s="187"/>
      <c r="CXF46" s="187"/>
      <c r="CXG46" s="187"/>
      <c r="CXH46" s="187"/>
      <c r="CXI46" s="187"/>
      <c r="CXJ46" s="187"/>
      <c r="CXK46" s="187"/>
      <c r="CXL46" s="187"/>
      <c r="CXM46" s="187"/>
      <c r="CXN46" s="187"/>
      <c r="CXO46" s="187"/>
      <c r="CXP46" s="187"/>
      <c r="CXQ46" s="187"/>
      <c r="CXR46" s="187"/>
      <c r="CXS46" s="187"/>
      <c r="CXT46" s="187"/>
      <c r="CXU46" s="187"/>
      <c r="CXV46" s="187"/>
      <c r="CXW46" s="187"/>
      <c r="CXX46" s="187"/>
      <c r="CXY46" s="187"/>
      <c r="CXZ46" s="187"/>
      <c r="CYA46" s="187"/>
      <c r="CYB46" s="187"/>
      <c r="CYC46" s="187"/>
      <c r="CYD46" s="187"/>
      <c r="CYE46" s="187"/>
      <c r="CYF46" s="187"/>
      <c r="CYG46" s="187"/>
      <c r="CYH46" s="187"/>
      <c r="CYI46" s="187"/>
      <c r="CYJ46" s="187"/>
      <c r="CYK46" s="187"/>
      <c r="CYL46" s="187"/>
      <c r="CYM46" s="187"/>
      <c r="CYN46" s="187"/>
      <c r="CYO46" s="187"/>
      <c r="CYP46" s="187"/>
      <c r="CYQ46" s="187"/>
      <c r="CYR46" s="187"/>
      <c r="CYS46" s="187"/>
      <c r="CYT46" s="187"/>
      <c r="CYU46" s="187"/>
      <c r="CYV46" s="187"/>
      <c r="CYW46" s="187"/>
      <c r="CYX46" s="187"/>
      <c r="CYY46" s="187"/>
      <c r="CYZ46" s="187"/>
      <c r="CZA46" s="187"/>
      <c r="CZB46" s="187"/>
      <c r="CZC46" s="187"/>
      <c r="CZD46" s="187"/>
      <c r="CZE46" s="187"/>
      <c r="CZF46" s="187"/>
      <c r="CZG46" s="187"/>
      <c r="CZH46" s="187"/>
      <c r="CZI46" s="187"/>
      <c r="CZJ46" s="187"/>
      <c r="CZK46" s="187"/>
      <c r="CZL46" s="187"/>
      <c r="CZM46" s="187"/>
      <c r="CZN46" s="187"/>
      <c r="CZO46" s="187"/>
      <c r="CZP46" s="187"/>
      <c r="CZQ46" s="187"/>
      <c r="CZR46" s="187"/>
      <c r="CZS46" s="187"/>
      <c r="CZT46" s="187"/>
      <c r="CZU46" s="187"/>
      <c r="CZV46" s="187"/>
      <c r="CZW46" s="187"/>
      <c r="CZX46" s="187"/>
      <c r="CZY46" s="187"/>
      <c r="CZZ46" s="187"/>
      <c r="DAA46" s="187"/>
      <c r="DAB46" s="187"/>
      <c r="DAC46" s="187"/>
      <c r="DAD46" s="187"/>
      <c r="DAE46" s="187"/>
      <c r="DAF46" s="187"/>
      <c r="DAG46" s="187"/>
      <c r="DAH46" s="187"/>
      <c r="DAI46" s="187"/>
      <c r="DAJ46" s="187"/>
      <c r="DAK46" s="187"/>
      <c r="DAL46" s="187"/>
      <c r="DAM46" s="187"/>
      <c r="DAN46" s="187"/>
      <c r="DAO46" s="187"/>
      <c r="DAP46" s="187"/>
      <c r="DAQ46" s="187"/>
      <c r="DAR46" s="187"/>
      <c r="DAS46" s="187"/>
      <c r="DAT46" s="187"/>
      <c r="DAU46" s="187"/>
      <c r="DAV46" s="187"/>
      <c r="DAW46" s="187"/>
      <c r="DAX46" s="187"/>
      <c r="DAY46" s="187"/>
      <c r="DAZ46" s="187"/>
      <c r="DBA46" s="187"/>
      <c r="DBB46" s="187"/>
      <c r="DBC46" s="187"/>
      <c r="DBD46" s="187"/>
      <c r="DBE46" s="187"/>
      <c r="DBF46" s="187"/>
      <c r="DBG46" s="187"/>
      <c r="DBH46" s="187"/>
      <c r="DBI46" s="187"/>
      <c r="DBJ46" s="187"/>
      <c r="DBK46" s="187"/>
      <c r="DBL46" s="187"/>
      <c r="DBM46" s="187"/>
      <c r="DBN46" s="187"/>
      <c r="DBO46" s="187"/>
      <c r="DBP46" s="187"/>
      <c r="DBQ46" s="187"/>
      <c r="DBR46" s="187"/>
      <c r="DBS46" s="187"/>
      <c r="DBT46" s="187"/>
      <c r="DBU46" s="187"/>
      <c r="DBV46" s="187"/>
      <c r="DBW46" s="187"/>
      <c r="DBX46" s="187"/>
      <c r="DBY46" s="187"/>
      <c r="DBZ46" s="187"/>
      <c r="DCA46" s="187"/>
      <c r="DCB46" s="187"/>
      <c r="DCC46" s="187"/>
      <c r="DCD46" s="187"/>
      <c r="DCE46" s="187"/>
      <c r="DCF46" s="187"/>
      <c r="DCG46" s="187"/>
      <c r="DCH46" s="187"/>
      <c r="DCI46" s="187"/>
      <c r="DCJ46" s="187"/>
      <c r="DCK46" s="187"/>
      <c r="DCL46" s="187"/>
      <c r="DCM46" s="187"/>
      <c r="DCN46" s="187"/>
      <c r="DCO46" s="187"/>
      <c r="DCP46" s="187"/>
      <c r="DCQ46" s="187"/>
      <c r="DCR46" s="187"/>
      <c r="DCS46" s="187"/>
      <c r="DCT46" s="187"/>
      <c r="DCU46" s="187"/>
      <c r="DCV46" s="187"/>
      <c r="DCW46" s="187"/>
      <c r="DCX46" s="187"/>
      <c r="DCY46" s="187"/>
      <c r="DCZ46" s="187"/>
      <c r="DDA46" s="187"/>
      <c r="DDB46" s="187"/>
      <c r="DDC46" s="187"/>
      <c r="DDD46" s="187"/>
      <c r="DDE46" s="187"/>
      <c r="DDF46" s="187"/>
      <c r="DDG46" s="187"/>
      <c r="DDH46" s="187"/>
      <c r="DDI46" s="187"/>
      <c r="DDJ46" s="187"/>
      <c r="DDK46" s="187"/>
      <c r="DDL46" s="187"/>
      <c r="DDM46" s="187"/>
      <c r="DDN46" s="187"/>
      <c r="DDO46" s="187"/>
      <c r="DDP46" s="187"/>
      <c r="DDQ46" s="187"/>
      <c r="DDR46" s="187"/>
      <c r="DDS46" s="187"/>
      <c r="DDT46" s="187"/>
      <c r="DDU46" s="187"/>
      <c r="DDV46" s="187"/>
      <c r="DDW46" s="187"/>
      <c r="DDX46" s="187"/>
      <c r="DDY46" s="187"/>
      <c r="DDZ46" s="187"/>
      <c r="DEA46" s="187"/>
      <c r="DEB46" s="187"/>
      <c r="DEC46" s="187"/>
      <c r="DED46" s="187"/>
      <c r="DEE46" s="187"/>
      <c r="DEF46" s="187"/>
      <c r="DEG46" s="187"/>
      <c r="DEH46" s="187"/>
      <c r="DEI46" s="187"/>
      <c r="DEJ46" s="187"/>
      <c r="DEK46" s="187"/>
      <c r="DEL46" s="187"/>
      <c r="DEM46" s="187"/>
      <c r="DEN46" s="187"/>
      <c r="DEO46" s="187"/>
      <c r="DEP46" s="187"/>
      <c r="DEQ46" s="187"/>
      <c r="DER46" s="187"/>
      <c r="DES46" s="187"/>
      <c r="DET46" s="187"/>
      <c r="DEU46" s="187"/>
      <c r="DEV46" s="187"/>
      <c r="DEW46" s="187"/>
      <c r="DEX46" s="187"/>
      <c r="DEY46" s="187"/>
      <c r="DEZ46" s="187"/>
      <c r="DFA46" s="187"/>
      <c r="DFB46" s="187"/>
      <c r="DFC46" s="187"/>
      <c r="DFD46" s="187"/>
      <c r="DFE46" s="187"/>
      <c r="DFF46" s="187"/>
      <c r="DFG46" s="187"/>
      <c r="DFH46" s="187"/>
      <c r="DFI46" s="187"/>
      <c r="DFJ46" s="187"/>
      <c r="DFK46" s="187"/>
      <c r="DFL46" s="187"/>
      <c r="DFM46" s="187"/>
      <c r="DFN46" s="187"/>
      <c r="DFO46" s="187"/>
      <c r="DFP46" s="187"/>
      <c r="DFQ46" s="187"/>
      <c r="DFR46" s="187"/>
      <c r="DFS46" s="187"/>
      <c r="DFT46" s="187"/>
      <c r="DFU46" s="187"/>
      <c r="DFV46" s="187"/>
      <c r="DFW46" s="187"/>
      <c r="DFX46" s="187"/>
      <c r="DFY46" s="187"/>
      <c r="DFZ46" s="187"/>
      <c r="DGA46" s="187"/>
      <c r="DGB46" s="187"/>
      <c r="DGC46" s="187"/>
      <c r="DGD46" s="187"/>
      <c r="DGE46" s="187"/>
      <c r="DGF46" s="187"/>
      <c r="DGG46" s="187"/>
      <c r="DGH46" s="187"/>
      <c r="DGI46" s="187"/>
      <c r="DGJ46" s="187"/>
      <c r="DGK46" s="187"/>
      <c r="DGL46" s="187"/>
      <c r="DGM46" s="187"/>
      <c r="DGN46" s="187"/>
      <c r="DGO46" s="187"/>
      <c r="DGP46" s="187"/>
      <c r="DGQ46" s="187"/>
      <c r="DGR46" s="187"/>
      <c r="DGS46" s="187"/>
      <c r="DGT46" s="187"/>
      <c r="DGU46" s="187"/>
      <c r="DGV46" s="187"/>
      <c r="DGW46" s="187"/>
      <c r="DGX46" s="187"/>
      <c r="DGY46" s="187"/>
      <c r="DGZ46" s="187"/>
      <c r="DHA46" s="187"/>
      <c r="DHB46" s="187"/>
      <c r="DHC46" s="187"/>
      <c r="DHD46" s="187"/>
      <c r="DHE46" s="187"/>
      <c r="DHF46" s="187"/>
      <c r="DHG46" s="187"/>
      <c r="DHH46" s="187"/>
      <c r="DHI46" s="187"/>
      <c r="DHJ46" s="187"/>
      <c r="DHK46" s="187"/>
      <c r="DHL46" s="187"/>
      <c r="DHM46" s="187"/>
      <c r="DHN46" s="187"/>
      <c r="DHO46" s="187"/>
      <c r="DHP46" s="187"/>
      <c r="DHQ46" s="187"/>
      <c r="DHR46" s="187"/>
      <c r="DHS46" s="187"/>
      <c r="DHT46" s="187"/>
      <c r="DHU46" s="187"/>
      <c r="DHV46" s="187"/>
      <c r="DHW46" s="187"/>
      <c r="DHX46" s="187"/>
      <c r="DHY46" s="187"/>
      <c r="DHZ46" s="187"/>
      <c r="DIA46" s="187"/>
      <c r="DIB46" s="187"/>
      <c r="DIC46" s="187"/>
      <c r="DID46" s="187"/>
      <c r="DIE46" s="187"/>
      <c r="DIF46" s="187"/>
      <c r="DIG46" s="187"/>
      <c r="DIH46" s="187"/>
      <c r="DII46" s="187"/>
      <c r="DIJ46" s="187"/>
      <c r="DIK46" s="187"/>
      <c r="DIL46" s="187"/>
      <c r="DIM46" s="187"/>
      <c r="DIN46" s="187"/>
      <c r="DIO46" s="187"/>
      <c r="DIP46" s="187"/>
      <c r="DIQ46" s="187"/>
      <c r="DIR46" s="187"/>
      <c r="DIS46" s="187"/>
      <c r="DIT46" s="187"/>
      <c r="DIU46" s="187"/>
      <c r="DIV46" s="187"/>
      <c r="DIW46" s="187"/>
      <c r="DIX46" s="187"/>
      <c r="DIY46" s="187"/>
      <c r="DIZ46" s="187"/>
      <c r="DJA46" s="187"/>
      <c r="DJB46" s="187"/>
      <c r="DJC46" s="187"/>
      <c r="DJD46" s="187"/>
      <c r="DJE46" s="187"/>
      <c r="DJF46" s="187"/>
      <c r="DJG46" s="187"/>
      <c r="DJH46" s="187"/>
      <c r="DJI46" s="187"/>
      <c r="DJJ46" s="187"/>
      <c r="DJK46" s="187"/>
      <c r="DJL46" s="187"/>
      <c r="DJM46" s="187"/>
      <c r="DJN46" s="187"/>
      <c r="DJO46" s="187"/>
      <c r="DJP46" s="187"/>
      <c r="DJQ46" s="187"/>
      <c r="DJR46" s="187"/>
      <c r="DJS46" s="187"/>
      <c r="DJT46" s="187"/>
      <c r="DJU46" s="187"/>
      <c r="DJV46" s="187"/>
      <c r="DJW46" s="187"/>
      <c r="DJX46" s="187"/>
      <c r="DJY46" s="187"/>
      <c r="DJZ46" s="187"/>
      <c r="DKA46" s="187"/>
      <c r="DKB46" s="187"/>
      <c r="DKC46" s="187"/>
      <c r="DKD46" s="187"/>
      <c r="DKE46" s="187"/>
      <c r="DKF46" s="187"/>
      <c r="DKG46" s="187"/>
      <c r="DKH46" s="187"/>
      <c r="DKI46" s="187"/>
      <c r="DKJ46" s="187"/>
      <c r="DKK46" s="187"/>
      <c r="DKL46" s="187"/>
      <c r="DKM46" s="187"/>
      <c r="DKN46" s="187"/>
      <c r="DKO46" s="187"/>
      <c r="DKP46" s="187"/>
      <c r="DKQ46" s="187"/>
      <c r="DKR46" s="187"/>
      <c r="DKS46" s="187"/>
      <c r="DKT46" s="187"/>
      <c r="DKU46" s="187"/>
      <c r="DKV46" s="187"/>
      <c r="DKW46" s="187"/>
      <c r="DKX46" s="187"/>
      <c r="DKY46" s="187"/>
      <c r="DKZ46" s="187"/>
      <c r="DLA46" s="187"/>
      <c r="DLB46" s="187"/>
      <c r="DLC46" s="187"/>
      <c r="DLD46" s="187"/>
      <c r="DLE46" s="187"/>
      <c r="DLF46" s="187"/>
      <c r="DLG46" s="187"/>
      <c r="DLH46" s="187"/>
      <c r="DLI46" s="187"/>
      <c r="DLJ46" s="187"/>
      <c r="DLK46" s="187"/>
      <c r="DLL46" s="187"/>
      <c r="DLM46" s="187"/>
      <c r="DLN46" s="187"/>
      <c r="DLO46" s="187"/>
      <c r="DLP46" s="187"/>
      <c r="DLQ46" s="187"/>
      <c r="DLR46" s="187"/>
      <c r="DLS46" s="187"/>
      <c r="DLT46" s="187"/>
      <c r="DLU46" s="187"/>
      <c r="DLV46" s="187"/>
      <c r="DLW46" s="187"/>
      <c r="DLX46" s="187"/>
      <c r="DLY46" s="187"/>
      <c r="DLZ46" s="187"/>
      <c r="DMA46" s="187"/>
      <c r="DMB46" s="187"/>
      <c r="DMC46" s="187"/>
      <c r="DMD46" s="187"/>
      <c r="DME46" s="187"/>
      <c r="DMF46" s="187"/>
      <c r="DMG46" s="187"/>
      <c r="DMH46" s="187"/>
      <c r="DMI46" s="187"/>
      <c r="DMJ46" s="187"/>
      <c r="DMK46" s="187"/>
      <c r="DML46" s="187"/>
      <c r="DMM46" s="187"/>
      <c r="DMN46" s="187"/>
      <c r="DMO46" s="187"/>
      <c r="DMP46" s="187"/>
      <c r="DMQ46" s="187"/>
      <c r="DMR46" s="187"/>
      <c r="DMS46" s="187"/>
      <c r="DMT46" s="187"/>
      <c r="DMU46" s="187"/>
      <c r="DMV46" s="187"/>
      <c r="DMW46" s="187"/>
      <c r="DMX46" s="187"/>
      <c r="DMY46" s="187"/>
      <c r="DMZ46" s="187"/>
      <c r="DNA46" s="187"/>
      <c r="DNB46" s="187"/>
      <c r="DNC46" s="187"/>
      <c r="DND46" s="187"/>
      <c r="DNE46" s="187"/>
      <c r="DNF46" s="187"/>
      <c r="DNG46" s="187"/>
      <c r="DNH46" s="187"/>
      <c r="DNI46" s="187"/>
      <c r="DNJ46" s="187"/>
      <c r="DNK46" s="187"/>
      <c r="DNL46" s="187"/>
      <c r="DNM46" s="187"/>
      <c r="DNN46" s="187"/>
      <c r="DNO46" s="187"/>
      <c r="DNP46" s="187"/>
      <c r="DNQ46" s="187"/>
      <c r="DNR46" s="187"/>
      <c r="DNS46" s="187"/>
      <c r="DNT46" s="187"/>
      <c r="DNU46" s="187"/>
      <c r="DNV46" s="187"/>
      <c r="DNW46" s="187"/>
      <c r="DNX46" s="187"/>
      <c r="DNY46" s="187"/>
      <c r="DNZ46" s="187"/>
      <c r="DOA46" s="187"/>
      <c r="DOB46" s="187"/>
      <c r="DOC46" s="187"/>
      <c r="DOD46" s="187"/>
      <c r="DOE46" s="187"/>
      <c r="DOF46" s="187"/>
      <c r="DOG46" s="187"/>
      <c r="DOH46" s="187"/>
      <c r="DOI46" s="187"/>
      <c r="DOJ46" s="187"/>
      <c r="DOK46" s="187"/>
      <c r="DOL46" s="187"/>
      <c r="DOM46" s="187"/>
      <c r="DON46" s="187"/>
      <c r="DOO46" s="187"/>
      <c r="DOP46" s="187"/>
      <c r="DOQ46" s="187"/>
      <c r="DOR46" s="187"/>
      <c r="DOS46" s="187"/>
      <c r="DOT46" s="187"/>
      <c r="DOU46" s="187"/>
      <c r="DOV46" s="187"/>
      <c r="DOW46" s="187"/>
      <c r="DOX46" s="187"/>
      <c r="DOY46" s="187"/>
      <c r="DOZ46" s="187"/>
      <c r="DPA46" s="187"/>
      <c r="DPB46" s="187"/>
      <c r="DPC46" s="187"/>
      <c r="DPD46" s="187"/>
      <c r="DPE46" s="187"/>
      <c r="DPF46" s="187"/>
      <c r="DPG46" s="187"/>
      <c r="DPH46" s="187"/>
      <c r="DPI46" s="187"/>
      <c r="DPJ46" s="187"/>
      <c r="DPK46" s="187"/>
      <c r="DPL46" s="187"/>
      <c r="DPM46" s="187"/>
      <c r="DPN46" s="187"/>
      <c r="DPO46" s="187"/>
      <c r="DPP46" s="187"/>
      <c r="DPQ46" s="187"/>
      <c r="DPR46" s="187"/>
      <c r="DPS46" s="187"/>
      <c r="DPT46" s="187"/>
      <c r="DPU46" s="187"/>
      <c r="DPV46" s="187"/>
      <c r="DPW46" s="187"/>
      <c r="DPX46" s="187"/>
      <c r="DPY46" s="187"/>
      <c r="DPZ46" s="187"/>
      <c r="DQA46" s="187"/>
      <c r="DQB46" s="187"/>
      <c r="DQC46" s="187"/>
      <c r="DQD46" s="187"/>
      <c r="DQE46" s="187"/>
      <c r="DQF46" s="187"/>
      <c r="DQG46" s="187"/>
      <c r="DQH46" s="187"/>
      <c r="DQI46" s="187"/>
      <c r="DQJ46" s="187"/>
      <c r="DQK46" s="187"/>
      <c r="DQL46" s="187"/>
      <c r="DQM46" s="187"/>
      <c r="DQN46" s="187"/>
      <c r="DQO46" s="187"/>
      <c r="DQP46" s="187"/>
      <c r="DQQ46" s="187"/>
      <c r="DQR46" s="187"/>
      <c r="DQS46" s="187"/>
      <c r="DQT46" s="187"/>
      <c r="DQU46" s="187"/>
      <c r="DQV46" s="187"/>
      <c r="DQW46" s="187"/>
      <c r="DQX46" s="187"/>
      <c r="DQY46" s="187"/>
      <c r="DQZ46" s="187"/>
      <c r="DRA46" s="187"/>
      <c r="DRB46" s="187"/>
      <c r="DRC46" s="187"/>
      <c r="DRD46" s="187"/>
      <c r="DRE46" s="187"/>
      <c r="DRF46" s="187"/>
      <c r="DRG46" s="187"/>
      <c r="DRH46" s="187"/>
      <c r="DRI46" s="187"/>
      <c r="DRJ46" s="187"/>
      <c r="DRK46" s="187"/>
      <c r="DRL46" s="187"/>
      <c r="DRM46" s="187"/>
      <c r="DRN46" s="187"/>
      <c r="DRO46" s="187"/>
      <c r="DRP46" s="187"/>
      <c r="DRQ46" s="187"/>
      <c r="DRR46" s="187"/>
      <c r="DRS46" s="187"/>
      <c r="DRT46" s="187"/>
      <c r="DRU46" s="187"/>
      <c r="DRV46" s="187"/>
      <c r="DRW46" s="187"/>
      <c r="DRX46" s="187"/>
      <c r="DRY46" s="187"/>
      <c r="DRZ46" s="187"/>
      <c r="DSA46" s="187"/>
      <c r="DSB46" s="187"/>
      <c r="DSC46" s="187"/>
      <c r="DSD46" s="187"/>
      <c r="DSE46" s="187"/>
      <c r="DSF46" s="187"/>
      <c r="DSG46" s="187"/>
      <c r="DSH46" s="187"/>
      <c r="DSI46" s="187"/>
      <c r="DSJ46" s="187"/>
      <c r="DSK46" s="187"/>
      <c r="DSL46" s="187"/>
      <c r="DSM46" s="187"/>
      <c r="DSN46" s="187"/>
      <c r="DSO46" s="187"/>
      <c r="DSP46" s="187"/>
      <c r="DSQ46" s="187"/>
      <c r="DSR46" s="187"/>
      <c r="DSS46" s="187"/>
      <c r="DST46" s="187"/>
      <c r="DSU46" s="187"/>
      <c r="DSV46" s="187"/>
      <c r="DSW46" s="187"/>
      <c r="DSX46" s="187"/>
      <c r="DSY46" s="187"/>
      <c r="DSZ46" s="187"/>
      <c r="DTA46" s="187"/>
      <c r="DTB46" s="187"/>
      <c r="DTC46" s="187"/>
      <c r="DTD46" s="187"/>
      <c r="DTE46" s="187"/>
      <c r="DTF46" s="187"/>
      <c r="DTG46" s="187"/>
      <c r="DTH46" s="187"/>
      <c r="DTI46" s="187"/>
      <c r="DTJ46" s="187"/>
      <c r="DTK46" s="187"/>
      <c r="DTL46" s="187"/>
      <c r="DTM46" s="187"/>
      <c r="DTN46" s="187"/>
      <c r="DTO46" s="187"/>
      <c r="DTP46" s="187"/>
      <c r="DTQ46" s="187"/>
      <c r="DTR46" s="187"/>
      <c r="DTS46" s="187"/>
      <c r="DTT46" s="187"/>
      <c r="DTU46" s="187"/>
      <c r="DTV46" s="187"/>
      <c r="DTW46" s="187"/>
      <c r="DTX46" s="187"/>
      <c r="DTY46" s="187"/>
      <c r="DTZ46" s="187"/>
      <c r="DUA46" s="187"/>
      <c r="DUB46" s="187"/>
      <c r="DUC46" s="187"/>
      <c r="DUD46" s="187"/>
      <c r="DUE46" s="187"/>
      <c r="DUF46" s="187"/>
      <c r="DUG46" s="187"/>
      <c r="DUH46" s="187"/>
      <c r="DUI46" s="187"/>
      <c r="DUJ46" s="187"/>
      <c r="DUK46" s="187"/>
      <c r="DUL46" s="187"/>
      <c r="DUM46" s="187"/>
      <c r="DUN46" s="187"/>
      <c r="DUO46" s="187"/>
      <c r="DUP46" s="187"/>
      <c r="DUQ46" s="187"/>
      <c r="DUR46" s="187"/>
      <c r="DUS46" s="187"/>
      <c r="DUT46" s="187"/>
      <c r="DUU46" s="187"/>
      <c r="DUV46" s="187"/>
      <c r="DUW46" s="187"/>
      <c r="DUX46" s="187"/>
      <c r="DUY46" s="187"/>
      <c r="DUZ46" s="187"/>
      <c r="DVA46" s="187"/>
      <c r="DVB46" s="187"/>
      <c r="DVC46" s="187"/>
      <c r="DVD46" s="187"/>
      <c r="DVE46" s="187"/>
      <c r="DVF46" s="187"/>
      <c r="DVG46" s="187"/>
      <c r="DVH46" s="187"/>
      <c r="DVI46" s="187"/>
      <c r="DVJ46" s="187"/>
      <c r="DVK46" s="187"/>
      <c r="DVL46" s="187"/>
      <c r="DVM46" s="187"/>
      <c r="DVN46" s="187"/>
      <c r="DVO46" s="187"/>
      <c r="DVP46" s="187"/>
      <c r="DVQ46" s="187"/>
      <c r="DVR46" s="187"/>
      <c r="DVS46" s="187"/>
      <c r="DVT46" s="187"/>
      <c r="DVU46" s="187"/>
      <c r="DVV46" s="187"/>
      <c r="DVW46" s="187"/>
      <c r="DVX46" s="187"/>
      <c r="DVY46" s="187"/>
      <c r="DVZ46" s="187"/>
      <c r="DWA46" s="187"/>
      <c r="DWB46" s="187"/>
      <c r="DWC46" s="187"/>
      <c r="DWD46" s="187"/>
      <c r="DWE46" s="187"/>
      <c r="DWF46" s="187"/>
      <c r="DWG46" s="187"/>
      <c r="DWH46" s="187"/>
      <c r="DWI46" s="187"/>
      <c r="DWJ46" s="187"/>
      <c r="DWK46" s="187"/>
      <c r="DWL46" s="187"/>
      <c r="DWM46" s="187"/>
      <c r="DWN46" s="187"/>
      <c r="DWO46" s="187"/>
      <c r="DWP46" s="187"/>
      <c r="DWQ46" s="187"/>
      <c r="DWR46" s="187"/>
      <c r="DWS46" s="187"/>
      <c r="DWT46" s="187"/>
      <c r="DWU46" s="187"/>
      <c r="DWV46" s="187"/>
      <c r="DWW46" s="187"/>
      <c r="DWX46" s="187"/>
      <c r="DWY46" s="187"/>
      <c r="DWZ46" s="187"/>
      <c r="DXA46" s="187"/>
      <c r="DXB46" s="187"/>
      <c r="DXC46" s="187"/>
      <c r="DXD46" s="187"/>
      <c r="DXE46" s="187"/>
      <c r="DXF46" s="187"/>
      <c r="DXG46" s="187"/>
      <c r="DXH46" s="187"/>
      <c r="DXI46" s="187"/>
      <c r="DXJ46" s="187"/>
      <c r="DXK46" s="187"/>
      <c r="DXL46" s="187"/>
      <c r="DXM46" s="187"/>
      <c r="DXN46" s="187"/>
      <c r="DXO46" s="187"/>
      <c r="DXP46" s="187"/>
      <c r="DXQ46" s="187"/>
      <c r="DXR46" s="187"/>
      <c r="DXS46" s="187"/>
      <c r="DXT46" s="187"/>
      <c r="DXU46" s="187"/>
      <c r="DXV46" s="187"/>
      <c r="DXW46" s="187"/>
      <c r="DXX46" s="187"/>
      <c r="DXY46" s="187"/>
      <c r="DXZ46" s="187"/>
      <c r="DYA46" s="187"/>
      <c r="DYB46" s="187"/>
      <c r="DYC46" s="187"/>
      <c r="DYD46" s="187"/>
      <c r="DYE46" s="187"/>
      <c r="DYF46" s="187"/>
      <c r="DYG46" s="187"/>
      <c r="DYH46" s="187"/>
      <c r="DYI46" s="187"/>
      <c r="DYJ46" s="187"/>
      <c r="DYK46" s="187"/>
      <c r="DYL46" s="187"/>
      <c r="DYM46" s="187"/>
      <c r="DYN46" s="187"/>
      <c r="DYO46" s="187"/>
      <c r="DYP46" s="187"/>
      <c r="DYQ46" s="187"/>
      <c r="DYR46" s="187"/>
      <c r="DYS46" s="187"/>
      <c r="DYT46" s="187"/>
      <c r="DYU46" s="187"/>
      <c r="DYV46" s="187"/>
      <c r="DYW46" s="187"/>
      <c r="DYX46" s="187"/>
      <c r="DYY46" s="187"/>
      <c r="DYZ46" s="187"/>
      <c r="DZA46" s="187"/>
      <c r="DZB46" s="187"/>
      <c r="DZC46" s="187"/>
      <c r="DZD46" s="187"/>
      <c r="DZE46" s="187"/>
      <c r="DZF46" s="187"/>
      <c r="DZG46" s="187"/>
      <c r="DZH46" s="187"/>
      <c r="DZI46" s="187"/>
      <c r="DZJ46" s="187"/>
      <c r="DZK46" s="187"/>
      <c r="DZL46" s="187"/>
      <c r="DZM46" s="187"/>
      <c r="DZN46" s="187"/>
      <c r="DZO46" s="187"/>
      <c r="DZP46" s="187"/>
      <c r="DZQ46" s="187"/>
      <c r="DZR46" s="187"/>
      <c r="DZS46" s="187"/>
      <c r="DZT46" s="187"/>
      <c r="DZU46" s="187"/>
      <c r="DZV46" s="187"/>
      <c r="DZW46" s="187"/>
      <c r="DZX46" s="187"/>
      <c r="DZY46" s="187"/>
      <c r="DZZ46" s="187"/>
      <c r="EAA46" s="187"/>
      <c r="EAB46" s="187"/>
      <c r="EAC46" s="187"/>
      <c r="EAD46" s="187"/>
      <c r="EAE46" s="187"/>
      <c r="EAF46" s="187"/>
      <c r="EAG46" s="187"/>
      <c r="EAH46" s="187"/>
      <c r="EAI46" s="187"/>
      <c r="EAJ46" s="187"/>
      <c r="EAK46" s="187"/>
      <c r="EAL46" s="187"/>
      <c r="EAM46" s="187"/>
      <c r="EAN46" s="187"/>
      <c r="EAO46" s="187"/>
      <c r="EAP46" s="187"/>
      <c r="EAQ46" s="187"/>
      <c r="EAR46" s="187"/>
      <c r="EAS46" s="187"/>
      <c r="EAT46" s="187"/>
      <c r="EAU46" s="187"/>
      <c r="EAV46" s="187"/>
      <c r="EAW46" s="187"/>
      <c r="EAX46" s="187"/>
      <c r="EAY46" s="187"/>
      <c r="EAZ46" s="187"/>
      <c r="EBA46" s="187"/>
      <c r="EBB46" s="187"/>
      <c r="EBC46" s="187"/>
      <c r="EBD46" s="187"/>
      <c r="EBE46" s="187"/>
      <c r="EBF46" s="187"/>
      <c r="EBG46" s="187"/>
      <c r="EBH46" s="187"/>
      <c r="EBI46" s="187"/>
      <c r="EBJ46" s="187"/>
      <c r="EBK46" s="187"/>
      <c r="EBL46" s="187"/>
      <c r="EBM46" s="187"/>
      <c r="EBN46" s="187"/>
      <c r="EBO46" s="187"/>
      <c r="EBP46" s="187"/>
      <c r="EBQ46" s="187"/>
      <c r="EBR46" s="187"/>
      <c r="EBS46" s="187"/>
      <c r="EBT46" s="187"/>
      <c r="EBU46" s="187"/>
      <c r="EBV46" s="187"/>
      <c r="EBW46" s="187"/>
      <c r="EBX46" s="187"/>
      <c r="EBY46" s="187"/>
      <c r="EBZ46" s="187"/>
      <c r="ECA46" s="187"/>
      <c r="ECB46" s="187"/>
      <c r="ECC46" s="187"/>
      <c r="ECD46" s="187"/>
      <c r="ECE46" s="187"/>
      <c r="ECF46" s="187"/>
      <c r="ECG46" s="187"/>
      <c r="ECH46" s="187"/>
      <c r="ECI46" s="187"/>
      <c r="ECJ46" s="187"/>
      <c r="ECK46" s="187"/>
      <c r="ECL46" s="187"/>
      <c r="ECM46" s="187"/>
      <c r="ECN46" s="187"/>
      <c r="ECO46" s="187"/>
      <c r="ECP46" s="187"/>
      <c r="ECQ46" s="187"/>
      <c r="ECR46" s="187"/>
      <c r="ECS46" s="187"/>
      <c r="ECT46" s="187"/>
      <c r="ECU46" s="187"/>
      <c r="ECV46" s="187"/>
      <c r="ECW46" s="187"/>
      <c r="ECX46" s="187"/>
      <c r="ECY46" s="187"/>
      <c r="ECZ46" s="187"/>
      <c r="EDA46" s="187"/>
      <c r="EDB46" s="187"/>
      <c r="EDC46" s="187"/>
      <c r="EDD46" s="187"/>
      <c r="EDE46" s="187"/>
      <c r="EDF46" s="187"/>
      <c r="EDG46" s="187"/>
      <c r="EDH46" s="187"/>
      <c r="EDI46" s="187"/>
      <c r="EDJ46" s="187"/>
      <c r="EDK46" s="187"/>
      <c r="EDL46" s="187"/>
      <c r="EDM46" s="187"/>
      <c r="EDN46" s="187"/>
      <c r="EDO46" s="187"/>
      <c r="EDP46" s="187"/>
      <c r="EDQ46" s="187"/>
      <c r="EDR46" s="187"/>
      <c r="EDS46" s="187"/>
      <c r="EDT46" s="187"/>
      <c r="EDU46" s="187"/>
      <c r="EDV46" s="187"/>
      <c r="EDW46" s="187"/>
      <c r="EDX46" s="187"/>
      <c r="EDY46" s="187"/>
      <c r="EDZ46" s="187"/>
      <c r="EEA46" s="187"/>
      <c r="EEB46" s="187"/>
      <c r="EEC46" s="187"/>
      <c r="EED46" s="187"/>
      <c r="EEE46" s="187"/>
      <c r="EEF46" s="187"/>
      <c r="EEG46" s="187"/>
      <c r="EEH46" s="187"/>
      <c r="EEI46" s="187"/>
      <c r="EEJ46" s="187"/>
      <c r="EEK46" s="187"/>
      <c r="EEL46" s="187"/>
      <c r="EEM46" s="187"/>
      <c r="EEN46" s="187"/>
      <c r="EEO46" s="187"/>
      <c r="EEP46" s="187"/>
      <c r="EEQ46" s="187"/>
      <c r="EER46" s="187"/>
      <c r="EES46" s="187"/>
      <c r="EET46" s="187"/>
      <c r="EEU46" s="187"/>
      <c r="EEV46" s="187"/>
      <c r="EEW46" s="187"/>
      <c r="EEX46" s="187"/>
      <c r="EEY46" s="187"/>
      <c r="EEZ46" s="187"/>
      <c r="EFA46" s="187"/>
      <c r="EFB46" s="187"/>
      <c r="EFC46" s="187"/>
      <c r="EFD46" s="187"/>
      <c r="EFE46" s="187"/>
      <c r="EFF46" s="187"/>
      <c r="EFG46" s="187"/>
      <c r="EFH46" s="187"/>
      <c r="EFI46" s="187"/>
      <c r="EFJ46" s="187"/>
      <c r="EFK46" s="187"/>
      <c r="EFL46" s="187"/>
      <c r="EFM46" s="187"/>
      <c r="EFN46" s="187"/>
      <c r="EFO46" s="187"/>
      <c r="EFP46" s="187"/>
      <c r="EFQ46" s="187"/>
      <c r="EFR46" s="187"/>
      <c r="EFS46" s="187"/>
      <c r="EFT46" s="187"/>
      <c r="EFU46" s="187"/>
      <c r="EFV46" s="187"/>
      <c r="EFW46" s="187"/>
      <c r="EFX46" s="187"/>
      <c r="EFY46" s="187"/>
      <c r="EFZ46" s="187"/>
      <c r="EGA46" s="187"/>
      <c r="EGB46" s="187"/>
      <c r="EGC46" s="187"/>
      <c r="EGD46" s="187"/>
      <c r="EGE46" s="187"/>
      <c r="EGF46" s="187"/>
      <c r="EGG46" s="187"/>
      <c r="EGH46" s="187"/>
      <c r="EGI46" s="187"/>
      <c r="EGJ46" s="187"/>
      <c r="EGK46" s="187"/>
      <c r="EGL46" s="187"/>
      <c r="EGM46" s="187"/>
      <c r="EGN46" s="187"/>
      <c r="EGO46" s="187"/>
      <c r="EGP46" s="187"/>
      <c r="EGQ46" s="187"/>
      <c r="EGR46" s="187"/>
      <c r="EGS46" s="187"/>
      <c r="EGT46" s="187"/>
      <c r="EGU46" s="187"/>
      <c r="EGV46" s="187"/>
      <c r="EGW46" s="187"/>
      <c r="EGX46" s="187"/>
      <c r="EGY46" s="187"/>
      <c r="EGZ46" s="187"/>
      <c r="EHA46" s="187"/>
      <c r="EHB46" s="187"/>
      <c r="EHC46" s="187"/>
      <c r="EHD46" s="187"/>
      <c r="EHE46" s="187"/>
      <c r="EHF46" s="187"/>
      <c r="EHG46" s="187"/>
      <c r="EHH46" s="187"/>
      <c r="EHI46" s="187"/>
      <c r="EHJ46" s="187"/>
      <c r="EHK46" s="187"/>
      <c r="EHL46" s="187"/>
      <c r="EHM46" s="187"/>
      <c r="EHN46" s="187"/>
      <c r="EHO46" s="187"/>
      <c r="EHP46" s="187"/>
      <c r="EHQ46" s="187"/>
      <c r="EHR46" s="187"/>
      <c r="EHS46" s="187"/>
      <c r="EHT46" s="187"/>
      <c r="EHU46" s="187"/>
      <c r="EHV46" s="187"/>
      <c r="EHW46" s="187"/>
      <c r="EHX46" s="187"/>
      <c r="EHY46" s="187"/>
      <c r="EHZ46" s="187"/>
      <c r="EIA46" s="187"/>
      <c r="EIB46" s="187"/>
      <c r="EIC46" s="187"/>
      <c r="EID46" s="187"/>
      <c r="EIE46" s="187"/>
      <c r="EIF46" s="187"/>
      <c r="EIG46" s="187"/>
      <c r="EIH46" s="187"/>
      <c r="EII46" s="187"/>
      <c r="EIJ46" s="187"/>
      <c r="EIK46" s="187"/>
      <c r="EIL46" s="187"/>
      <c r="EIM46" s="187"/>
      <c r="EIN46" s="187"/>
      <c r="EIO46" s="187"/>
      <c r="EIP46" s="187"/>
      <c r="EIQ46" s="187"/>
      <c r="EIR46" s="187"/>
      <c r="EIS46" s="187"/>
      <c r="EIT46" s="187"/>
      <c r="EIU46" s="187"/>
      <c r="EIV46" s="187"/>
      <c r="EIW46" s="187"/>
      <c r="EIX46" s="187"/>
      <c r="EIY46" s="187"/>
      <c r="EIZ46" s="187"/>
      <c r="EJA46" s="187"/>
      <c r="EJB46" s="187"/>
      <c r="EJC46" s="187"/>
      <c r="EJD46" s="187"/>
      <c r="EJE46" s="187"/>
      <c r="EJF46" s="187"/>
      <c r="EJG46" s="187"/>
      <c r="EJH46" s="187"/>
      <c r="EJI46" s="187"/>
      <c r="EJJ46" s="187"/>
      <c r="EJK46" s="187"/>
      <c r="EJL46" s="187"/>
      <c r="EJM46" s="187"/>
      <c r="EJN46" s="187"/>
      <c r="EJO46" s="187"/>
      <c r="EJP46" s="187"/>
      <c r="EJQ46" s="187"/>
      <c r="EJR46" s="187"/>
      <c r="EJS46" s="187"/>
      <c r="EJT46" s="187"/>
      <c r="EJU46" s="187"/>
      <c r="EJV46" s="187"/>
      <c r="EJW46" s="187"/>
      <c r="EJX46" s="187"/>
      <c r="EJY46" s="187"/>
      <c r="EJZ46" s="187"/>
      <c r="EKA46" s="187"/>
      <c r="EKB46" s="187"/>
      <c r="EKC46" s="187"/>
      <c r="EKD46" s="187"/>
      <c r="EKE46" s="187"/>
      <c r="EKF46" s="187"/>
      <c r="EKG46" s="187"/>
      <c r="EKH46" s="187"/>
      <c r="EKI46" s="187"/>
      <c r="EKJ46" s="187"/>
      <c r="EKK46" s="187"/>
      <c r="EKL46" s="187"/>
      <c r="EKM46" s="187"/>
      <c r="EKN46" s="187"/>
      <c r="EKO46" s="187"/>
      <c r="EKP46" s="187"/>
      <c r="EKQ46" s="187"/>
      <c r="EKR46" s="187"/>
      <c r="EKS46" s="187"/>
      <c r="EKT46" s="187"/>
      <c r="EKU46" s="187"/>
      <c r="EKV46" s="187"/>
      <c r="EKW46" s="187"/>
      <c r="EKX46" s="187"/>
      <c r="EKY46" s="187"/>
      <c r="EKZ46" s="187"/>
      <c r="ELA46" s="187"/>
      <c r="ELB46" s="187"/>
      <c r="ELC46" s="187"/>
      <c r="ELD46" s="187"/>
      <c r="ELE46" s="187"/>
      <c r="ELF46" s="187"/>
      <c r="ELG46" s="187"/>
      <c r="ELH46" s="187"/>
      <c r="ELI46" s="187"/>
      <c r="ELJ46" s="187"/>
      <c r="ELK46" s="187"/>
      <c r="ELL46" s="187"/>
      <c r="ELM46" s="187"/>
      <c r="ELN46" s="187"/>
      <c r="ELO46" s="187"/>
      <c r="ELP46" s="187"/>
      <c r="ELQ46" s="187"/>
      <c r="ELR46" s="187"/>
      <c r="ELS46" s="187"/>
      <c r="ELT46" s="187"/>
      <c r="ELU46" s="187"/>
      <c r="ELV46" s="187"/>
      <c r="ELW46" s="187"/>
      <c r="ELX46" s="187"/>
      <c r="ELY46" s="187"/>
      <c r="ELZ46" s="187"/>
      <c r="EMA46" s="187"/>
      <c r="EMB46" s="187"/>
      <c r="EMC46" s="187"/>
      <c r="EMD46" s="187"/>
      <c r="EME46" s="187"/>
      <c r="EMF46" s="187"/>
      <c r="EMG46" s="187"/>
      <c r="EMH46" s="187"/>
      <c r="EMI46" s="187"/>
      <c r="EMJ46" s="187"/>
      <c r="EMK46" s="187"/>
      <c r="EML46" s="187"/>
      <c r="EMM46" s="187"/>
      <c r="EMN46" s="187"/>
      <c r="EMO46" s="187"/>
      <c r="EMP46" s="187"/>
      <c r="EMQ46" s="187"/>
      <c r="EMR46" s="187"/>
      <c r="EMS46" s="187"/>
      <c r="EMT46" s="187"/>
      <c r="EMU46" s="187"/>
      <c r="EMV46" s="187"/>
      <c r="EMW46" s="187"/>
      <c r="EMX46" s="187"/>
      <c r="EMY46" s="187"/>
      <c r="EMZ46" s="187"/>
      <c r="ENA46" s="187"/>
      <c r="ENB46" s="187"/>
      <c r="ENC46" s="187"/>
      <c r="END46" s="187"/>
      <c r="ENE46" s="187"/>
      <c r="ENF46" s="187"/>
      <c r="ENG46" s="187"/>
      <c r="ENH46" s="187"/>
      <c r="ENI46" s="187"/>
      <c r="ENJ46" s="187"/>
      <c r="ENK46" s="187"/>
      <c r="ENL46" s="187"/>
      <c r="ENM46" s="187"/>
      <c r="ENN46" s="187"/>
      <c r="ENO46" s="187"/>
      <c r="ENP46" s="187"/>
      <c r="ENQ46" s="187"/>
      <c r="ENR46" s="187"/>
      <c r="ENS46" s="187"/>
      <c r="ENT46" s="187"/>
      <c r="ENU46" s="187"/>
      <c r="ENV46" s="187"/>
      <c r="ENW46" s="187"/>
      <c r="ENX46" s="187"/>
      <c r="ENY46" s="187"/>
      <c r="ENZ46" s="187"/>
      <c r="EOA46" s="187"/>
      <c r="EOB46" s="187"/>
      <c r="EOC46" s="187"/>
      <c r="EOD46" s="187"/>
      <c r="EOE46" s="187"/>
      <c r="EOF46" s="187"/>
      <c r="EOG46" s="187"/>
      <c r="EOH46" s="187"/>
      <c r="EOI46" s="187"/>
      <c r="EOJ46" s="187"/>
      <c r="EOK46" s="187"/>
      <c r="EOL46" s="187"/>
      <c r="EOM46" s="187"/>
      <c r="EON46" s="187"/>
      <c r="EOO46" s="187"/>
      <c r="EOP46" s="187"/>
      <c r="EOQ46" s="187"/>
      <c r="EOR46" s="187"/>
      <c r="EOS46" s="187"/>
      <c r="EOT46" s="187"/>
      <c r="EOU46" s="187"/>
      <c r="EOV46" s="187"/>
      <c r="EOW46" s="187"/>
      <c r="EOX46" s="187"/>
      <c r="EOY46" s="187"/>
      <c r="EOZ46" s="187"/>
      <c r="EPA46" s="187"/>
      <c r="EPB46" s="187"/>
      <c r="EPC46" s="187"/>
      <c r="EPD46" s="187"/>
      <c r="EPE46" s="187"/>
      <c r="EPF46" s="187"/>
      <c r="EPG46" s="187"/>
      <c r="EPH46" s="187"/>
      <c r="EPI46" s="187"/>
      <c r="EPJ46" s="187"/>
      <c r="EPK46" s="187"/>
      <c r="EPL46" s="187"/>
      <c r="EPM46" s="187"/>
      <c r="EPN46" s="187"/>
      <c r="EPO46" s="187"/>
      <c r="EPP46" s="187"/>
      <c r="EPQ46" s="187"/>
      <c r="EPR46" s="187"/>
      <c r="EPS46" s="187"/>
      <c r="EPT46" s="187"/>
      <c r="EPU46" s="187"/>
      <c r="EPV46" s="187"/>
      <c r="EPW46" s="187"/>
      <c r="EPX46" s="187"/>
      <c r="EPY46" s="187"/>
      <c r="EPZ46" s="187"/>
      <c r="EQA46" s="187"/>
      <c r="EQB46" s="187"/>
      <c r="EQC46" s="187"/>
      <c r="EQD46" s="187"/>
      <c r="EQE46" s="187"/>
      <c r="EQF46" s="187"/>
      <c r="EQG46" s="187"/>
      <c r="EQH46" s="187"/>
      <c r="EQI46" s="187"/>
      <c r="EQJ46" s="187"/>
      <c r="EQK46" s="187"/>
      <c r="EQL46" s="187"/>
      <c r="EQM46" s="187"/>
      <c r="EQN46" s="187"/>
      <c r="EQO46" s="187"/>
      <c r="EQP46" s="187"/>
      <c r="EQQ46" s="187"/>
      <c r="EQR46" s="187"/>
      <c r="EQS46" s="187"/>
      <c r="EQT46" s="187"/>
      <c r="EQU46" s="187"/>
      <c r="EQV46" s="187"/>
      <c r="EQW46" s="187"/>
      <c r="EQX46" s="187"/>
      <c r="EQY46" s="187"/>
      <c r="EQZ46" s="187"/>
      <c r="ERA46" s="187"/>
      <c r="ERB46" s="187"/>
      <c r="ERC46" s="187"/>
      <c r="ERD46" s="187"/>
      <c r="ERE46" s="187"/>
      <c r="ERF46" s="187"/>
      <c r="ERG46" s="187"/>
      <c r="ERH46" s="187"/>
      <c r="ERI46" s="187"/>
      <c r="ERJ46" s="187"/>
      <c r="ERK46" s="187"/>
      <c r="ERL46" s="187"/>
      <c r="ERM46" s="187"/>
      <c r="ERN46" s="187"/>
      <c r="ERO46" s="187"/>
      <c r="ERP46" s="187"/>
      <c r="ERQ46" s="187"/>
      <c r="ERR46" s="187"/>
      <c r="ERS46" s="187"/>
      <c r="ERT46" s="187"/>
      <c r="ERU46" s="187"/>
      <c r="ERV46" s="187"/>
      <c r="ERW46" s="187"/>
      <c r="ERX46" s="187"/>
      <c r="ERY46" s="187"/>
      <c r="ERZ46" s="187"/>
      <c r="ESA46" s="187"/>
      <c r="ESB46" s="187"/>
      <c r="ESC46" s="187"/>
      <c r="ESD46" s="187"/>
      <c r="ESE46" s="187"/>
      <c r="ESF46" s="187"/>
      <c r="ESG46" s="187"/>
      <c r="ESH46" s="187"/>
      <c r="ESI46" s="187"/>
      <c r="ESJ46" s="187"/>
      <c r="ESK46" s="187"/>
      <c r="ESL46" s="187"/>
      <c r="ESM46" s="187"/>
      <c r="ESN46" s="187"/>
      <c r="ESO46" s="187"/>
      <c r="ESP46" s="187"/>
      <c r="ESQ46" s="187"/>
      <c r="ESR46" s="187"/>
      <c r="ESS46" s="187"/>
      <c r="EST46" s="187"/>
      <c r="ESU46" s="187"/>
      <c r="ESV46" s="187"/>
      <c r="ESW46" s="187"/>
      <c r="ESX46" s="187"/>
      <c r="ESY46" s="187"/>
      <c r="ESZ46" s="187"/>
      <c r="ETA46" s="187"/>
      <c r="ETB46" s="187"/>
      <c r="ETC46" s="187"/>
      <c r="ETD46" s="187"/>
      <c r="ETE46" s="187"/>
      <c r="ETF46" s="187"/>
      <c r="ETG46" s="187"/>
      <c r="ETH46" s="187"/>
      <c r="ETI46" s="187"/>
      <c r="ETJ46" s="187"/>
      <c r="ETK46" s="187"/>
      <c r="ETL46" s="187"/>
      <c r="ETM46" s="187"/>
      <c r="ETN46" s="187"/>
      <c r="ETO46" s="187"/>
      <c r="ETP46" s="187"/>
      <c r="ETQ46" s="187"/>
      <c r="ETR46" s="187"/>
      <c r="ETS46" s="187"/>
      <c r="ETT46" s="187"/>
      <c r="ETU46" s="187"/>
      <c r="ETV46" s="187"/>
      <c r="ETW46" s="187"/>
      <c r="ETX46" s="187"/>
      <c r="ETY46" s="187"/>
      <c r="ETZ46" s="187"/>
      <c r="EUA46" s="187"/>
      <c r="EUB46" s="187"/>
      <c r="EUC46" s="187"/>
      <c r="EUD46" s="187"/>
      <c r="EUE46" s="187"/>
      <c r="EUF46" s="187"/>
      <c r="EUG46" s="187"/>
      <c r="EUH46" s="187"/>
      <c r="EUI46" s="187"/>
      <c r="EUJ46" s="187"/>
      <c r="EUK46" s="187"/>
      <c r="EUL46" s="187"/>
      <c r="EUM46" s="187"/>
      <c r="EUN46" s="187"/>
      <c r="EUO46" s="187"/>
      <c r="EUP46" s="187"/>
      <c r="EUQ46" s="187"/>
      <c r="EUR46" s="187"/>
      <c r="EUS46" s="187"/>
      <c r="EUT46" s="187"/>
      <c r="EUU46" s="187"/>
      <c r="EUV46" s="187"/>
      <c r="EUW46" s="187"/>
      <c r="EUX46" s="187"/>
      <c r="EUY46" s="187"/>
      <c r="EUZ46" s="187"/>
      <c r="EVA46" s="187"/>
      <c r="EVB46" s="187"/>
      <c r="EVC46" s="187"/>
      <c r="EVD46" s="187"/>
      <c r="EVE46" s="187"/>
      <c r="EVF46" s="187"/>
      <c r="EVG46" s="187"/>
      <c r="EVH46" s="187"/>
      <c r="EVI46" s="187"/>
      <c r="EVJ46" s="187"/>
      <c r="EVK46" s="187"/>
      <c r="EVL46" s="187"/>
      <c r="EVM46" s="187"/>
      <c r="EVN46" s="187"/>
      <c r="EVO46" s="187"/>
      <c r="EVP46" s="187"/>
      <c r="EVQ46" s="187"/>
      <c r="EVR46" s="187"/>
      <c r="EVS46" s="187"/>
      <c r="EVT46" s="187"/>
      <c r="EVU46" s="187"/>
      <c r="EVV46" s="187"/>
      <c r="EVW46" s="187"/>
      <c r="EVX46" s="187"/>
      <c r="EVY46" s="187"/>
      <c r="EVZ46" s="187"/>
      <c r="EWA46" s="187"/>
      <c r="EWB46" s="187"/>
      <c r="EWC46" s="187"/>
      <c r="EWD46" s="187"/>
      <c r="EWE46" s="187"/>
      <c r="EWF46" s="187"/>
      <c r="EWG46" s="187"/>
      <c r="EWH46" s="187"/>
      <c r="EWI46" s="187"/>
      <c r="EWJ46" s="187"/>
      <c r="EWK46" s="187"/>
      <c r="EWL46" s="187"/>
      <c r="EWM46" s="187"/>
      <c r="EWN46" s="187"/>
      <c r="EWO46" s="187"/>
      <c r="EWP46" s="187"/>
      <c r="EWQ46" s="187"/>
      <c r="EWR46" s="187"/>
      <c r="EWS46" s="187"/>
      <c r="EWT46" s="187"/>
      <c r="EWU46" s="187"/>
      <c r="EWV46" s="187"/>
      <c r="EWW46" s="187"/>
      <c r="EWX46" s="187"/>
      <c r="EWY46" s="187"/>
      <c r="EWZ46" s="187"/>
      <c r="EXA46" s="187"/>
      <c r="EXB46" s="187"/>
      <c r="EXC46" s="187"/>
      <c r="EXD46" s="187"/>
      <c r="EXE46" s="187"/>
      <c r="EXF46" s="187"/>
      <c r="EXG46" s="187"/>
      <c r="EXH46" s="187"/>
      <c r="EXI46" s="187"/>
      <c r="EXJ46" s="187"/>
      <c r="EXK46" s="187"/>
      <c r="EXL46" s="187"/>
      <c r="EXM46" s="187"/>
      <c r="EXN46" s="187"/>
      <c r="EXO46" s="187"/>
      <c r="EXP46" s="187"/>
      <c r="EXQ46" s="187"/>
      <c r="EXR46" s="187"/>
      <c r="EXS46" s="187"/>
      <c r="EXT46" s="187"/>
      <c r="EXU46" s="187"/>
      <c r="EXV46" s="187"/>
      <c r="EXW46" s="187"/>
      <c r="EXX46" s="187"/>
      <c r="EXY46" s="187"/>
      <c r="EXZ46" s="187"/>
      <c r="EYA46" s="187"/>
      <c r="EYB46" s="187"/>
      <c r="EYC46" s="187"/>
      <c r="EYD46" s="187"/>
      <c r="EYE46" s="187"/>
      <c r="EYF46" s="187"/>
      <c r="EYG46" s="187"/>
      <c r="EYH46" s="187"/>
      <c r="EYI46" s="187"/>
      <c r="EYJ46" s="187"/>
      <c r="EYK46" s="187"/>
      <c r="EYL46" s="187"/>
      <c r="EYM46" s="187"/>
      <c r="EYN46" s="187"/>
      <c r="EYO46" s="187"/>
      <c r="EYP46" s="187"/>
      <c r="EYQ46" s="187"/>
      <c r="EYR46" s="187"/>
      <c r="EYS46" s="187"/>
      <c r="EYT46" s="187"/>
      <c r="EYU46" s="187"/>
      <c r="EYV46" s="187"/>
      <c r="EYW46" s="187"/>
      <c r="EYX46" s="187"/>
      <c r="EYY46" s="187"/>
      <c r="EYZ46" s="187"/>
      <c r="EZA46" s="187"/>
      <c r="EZB46" s="187"/>
      <c r="EZC46" s="187"/>
      <c r="EZD46" s="187"/>
      <c r="EZE46" s="187"/>
      <c r="EZF46" s="187"/>
      <c r="EZG46" s="187"/>
      <c r="EZH46" s="187"/>
      <c r="EZI46" s="187"/>
      <c r="EZJ46" s="187"/>
      <c r="EZK46" s="187"/>
      <c r="EZL46" s="187"/>
      <c r="EZM46" s="187"/>
      <c r="EZN46" s="187"/>
      <c r="EZO46" s="187"/>
      <c r="EZP46" s="187"/>
      <c r="EZQ46" s="187"/>
      <c r="EZR46" s="187"/>
      <c r="EZS46" s="187"/>
      <c r="EZT46" s="187"/>
      <c r="EZU46" s="187"/>
      <c r="EZV46" s="187"/>
      <c r="EZW46" s="187"/>
      <c r="EZX46" s="187"/>
      <c r="EZY46" s="187"/>
      <c r="EZZ46" s="187"/>
      <c r="FAA46" s="187"/>
      <c r="FAB46" s="187"/>
      <c r="FAC46" s="187"/>
      <c r="FAD46" s="187"/>
      <c r="FAE46" s="187"/>
      <c r="FAF46" s="187"/>
      <c r="FAG46" s="187"/>
      <c r="FAH46" s="187"/>
      <c r="FAI46" s="187"/>
      <c r="FAJ46" s="187"/>
      <c r="FAK46" s="187"/>
      <c r="FAL46" s="187"/>
      <c r="FAM46" s="187"/>
      <c r="FAN46" s="187"/>
      <c r="FAO46" s="187"/>
      <c r="FAP46" s="187"/>
      <c r="FAQ46" s="187"/>
      <c r="FAR46" s="187"/>
      <c r="FAS46" s="187"/>
      <c r="FAT46" s="187"/>
      <c r="FAU46" s="187"/>
      <c r="FAV46" s="187"/>
      <c r="FAW46" s="187"/>
      <c r="FAX46" s="187"/>
      <c r="FAY46" s="187"/>
      <c r="FAZ46" s="187"/>
      <c r="FBA46" s="187"/>
      <c r="FBB46" s="187"/>
      <c r="FBC46" s="187"/>
      <c r="FBD46" s="187"/>
      <c r="FBE46" s="187"/>
      <c r="FBF46" s="187"/>
      <c r="FBG46" s="187"/>
      <c r="FBH46" s="187"/>
      <c r="FBI46" s="187"/>
      <c r="FBJ46" s="187"/>
      <c r="FBK46" s="187"/>
      <c r="FBL46" s="187"/>
      <c r="FBM46" s="187"/>
      <c r="FBN46" s="187"/>
      <c r="FBO46" s="187"/>
      <c r="FBP46" s="187"/>
      <c r="FBQ46" s="187"/>
      <c r="FBR46" s="187"/>
      <c r="FBS46" s="187"/>
      <c r="FBT46" s="187"/>
      <c r="FBU46" s="187"/>
      <c r="FBV46" s="187"/>
      <c r="FBW46" s="187"/>
      <c r="FBX46" s="187"/>
      <c r="FBY46" s="187"/>
      <c r="FBZ46" s="187"/>
      <c r="FCA46" s="187"/>
      <c r="FCB46" s="187"/>
      <c r="FCC46" s="187"/>
      <c r="FCD46" s="187"/>
      <c r="FCE46" s="187"/>
      <c r="FCF46" s="187"/>
      <c r="FCG46" s="187"/>
      <c r="FCH46" s="187"/>
      <c r="FCI46" s="187"/>
      <c r="FCJ46" s="187"/>
      <c r="FCK46" s="187"/>
      <c r="FCL46" s="187"/>
      <c r="FCM46" s="187"/>
      <c r="FCN46" s="187"/>
      <c r="FCO46" s="187"/>
      <c r="FCP46" s="187"/>
      <c r="FCQ46" s="187"/>
      <c r="FCR46" s="187"/>
      <c r="FCS46" s="187"/>
      <c r="FCT46" s="187"/>
      <c r="FCU46" s="187"/>
      <c r="FCV46" s="187"/>
      <c r="FCW46" s="187"/>
      <c r="FCX46" s="187"/>
      <c r="FCY46" s="187"/>
      <c r="FCZ46" s="187"/>
      <c r="FDA46" s="187"/>
      <c r="FDB46" s="187"/>
      <c r="FDC46" s="187"/>
      <c r="FDD46" s="187"/>
      <c r="FDE46" s="187"/>
      <c r="FDF46" s="187"/>
      <c r="FDG46" s="187"/>
      <c r="FDH46" s="187"/>
      <c r="FDI46" s="187"/>
      <c r="FDJ46" s="187"/>
      <c r="FDK46" s="187"/>
      <c r="FDL46" s="187"/>
      <c r="FDM46" s="187"/>
      <c r="FDN46" s="187"/>
      <c r="FDO46" s="187"/>
      <c r="FDP46" s="187"/>
      <c r="FDQ46" s="187"/>
      <c r="FDR46" s="187"/>
      <c r="FDS46" s="187"/>
      <c r="FDT46" s="187"/>
      <c r="FDU46" s="187"/>
      <c r="FDV46" s="187"/>
      <c r="FDW46" s="187"/>
      <c r="FDX46" s="187"/>
      <c r="FDY46" s="187"/>
      <c r="FDZ46" s="187"/>
      <c r="FEA46" s="187"/>
      <c r="FEB46" s="187"/>
      <c r="FEC46" s="187"/>
      <c r="FED46" s="187"/>
      <c r="FEE46" s="187"/>
      <c r="FEF46" s="187"/>
      <c r="FEG46" s="187"/>
      <c r="FEH46" s="187"/>
      <c r="FEI46" s="187"/>
      <c r="FEJ46" s="187"/>
      <c r="FEK46" s="187"/>
      <c r="FEL46" s="187"/>
      <c r="FEM46" s="187"/>
      <c r="FEN46" s="187"/>
      <c r="FEO46" s="187"/>
      <c r="FEP46" s="187"/>
      <c r="FEQ46" s="187"/>
      <c r="FER46" s="187"/>
      <c r="FES46" s="187"/>
      <c r="FET46" s="187"/>
      <c r="FEU46" s="187"/>
      <c r="FEV46" s="187"/>
      <c r="FEW46" s="187"/>
      <c r="FEX46" s="187"/>
      <c r="FEY46" s="187"/>
      <c r="FEZ46" s="187"/>
      <c r="FFA46" s="187"/>
      <c r="FFB46" s="187"/>
      <c r="FFC46" s="187"/>
      <c r="FFD46" s="187"/>
      <c r="FFE46" s="187"/>
      <c r="FFF46" s="187"/>
      <c r="FFG46" s="187"/>
      <c r="FFH46" s="187"/>
      <c r="FFI46" s="187"/>
      <c r="FFJ46" s="187"/>
      <c r="FFK46" s="187"/>
      <c r="FFL46" s="187"/>
      <c r="FFM46" s="187"/>
      <c r="FFN46" s="187"/>
      <c r="FFO46" s="187"/>
      <c r="FFP46" s="187"/>
      <c r="FFQ46" s="187"/>
      <c r="FFR46" s="187"/>
      <c r="FFS46" s="187"/>
      <c r="FFT46" s="187"/>
      <c r="FFU46" s="187"/>
      <c r="FFV46" s="187"/>
      <c r="FFW46" s="187"/>
      <c r="FFX46" s="187"/>
      <c r="FFY46" s="187"/>
      <c r="FFZ46" s="187"/>
      <c r="FGA46" s="187"/>
      <c r="FGB46" s="187"/>
      <c r="FGC46" s="187"/>
      <c r="FGD46" s="187"/>
      <c r="FGE46" s="187"/>
      <c r="FGF46" s="187"/>
      <c r="FGG46" s="187"/>
      <c r="FGH46" s="187"/>
      <c r="FGI46" s="187"/>
      <c r="FGJ46" s="187"/>
      <c r="FGK46" s="187"/>
      <c r="FGL46" s="187"/>
      <c r="FGM46" s="187"/>
      <c r="FGN46" s="187"/>
      <c r="FGO46" s="187"/>
      <c r="FGP46" s="187"/>
      <c r="FGQ46" s="187"/>
      <c r="FGR46" s="187"/>
      <c r="FGS46" s="187"/>
      <c r="FGT46" s="187"/>
      <c r="FGU46" s="187"/>
      <c r="FGV46" s="187"/>
      <c r="FGW46" s="187"/>
      <c r="FGX46" s="187"/>
      <c r="FGY46" s="187"/>
      <c r="FGZ46" s="187"/>
      <c r="FHA46" s="187"/>
      <c r="FHB46" s="187"/>
      <c r="FHC46" s="187"/>
      <c r="FHD46" s="187"/>
      <c r="FHE46" s="187"/>
      <c r="FHF46" s="187"/>
      <c r="FHG46" s="187"/>
      <c r="FHH46" s="187"/>
      <c r="FHI46" s="187"/>
      <c r="FHJ46" s="187"/>
      <c r="FHK46" s="187"/>
      <c r="FHL46" s="187"/>
      <c r="FHM46" s="187"/>
      <c r="FHN46" s="187"/>
      <c r="FHO46" s="187"/>
      <c r="FHP46" s="187"/>
      <c r="FHQ46" s="187"/>
      <c r="FHR46" s="187"/>
      <c r="FHS46" s="187"/>
      <c r="FHT46" s="187"/>
      <c r="FHU46" s="187"/>
      <c r="FHV46" s="187"/>
      <c r="FHW46" s="187"/>
      <c r="FHX46" s="187"/>
      <c r="FHY46" s="187"/>
      <c r="FHZ46" s="187"/>
      <c r="FIA46" s="187"/>
      <c r="FIB46" s="187"/>
      <c r="FIC46" s="187"/>
      <c r="FID46" s="187"/>
      <c r="FIE46" s="187"/>
      <c r="FIF46" s="187"/>
      <c r="FIG46" s="187"/>
      <c r="FIH46" s="187"/>
      <c r="FII46" s="187"/>
      <c r="FIJ46" s="187"/>
      <c r="FIK46" s="187"/>
      <c r="FIL46" s="187"/>
      <c r="FIM46" s="187"/>
      <c r="FIN46" s="187"/>
      <c r="FIO46" s="187"/>
      <c r="FIP46" s="187"/>
      <c r="FIQ46" s="187"/>
      <c r="FIR46" s="187"/>
      <c r="FIS46" s="187"/>
      <c r="FIT46" s="187"/>
      <c r="FIU46" s="187"/>
      <c r="FIV46" s="187"/>
      <c r="FIW46" s="187"/>
      <c r="FIX46" s="187"/>
      <c r="FIY46" s="187"/>
      <c r="FIZ46" s="187"/>
      <c r="FJA46" s="187"/>
      <c r="FJB46" s="187"/>
      <c r="FJC46" s="187"/>
      <c r="FJD46" s="187"/>
      <c r="FJE46" s="187"/>
      <c r="FJF46" s="187"/>
      <c r="FJG46" s="187"/>
      <c r="FJH46" s="187"/>
      <c r="FJI46" s="187"/>
      <c r="FJJ46" s="187"/>
      <c r="FJK46" s="187"/>
      <c r="FJL46" s="187"/>
      <c r="FJM46" s="187"/>
      <c r="FJN46" s="187"/>
      <c r="FJO46" s="187"/>
      <c r="FJP46" s="187"/>
      <c r="FJQ46" s="187"/>
      <c r="FJR46" s="187"/>
      <c r="FJS46" s="187"/>
      <c r="FJT46" s="187"/>
      <c r="FJU46" s="187"/>
      <c r="FJV46" s="187"/>
      <c r="FJW46" s="187"/>
      <c r="FJX46" s="187"/>
      <c r="FJY46" s="187"/>
      <c r="FJZ46" s="187"/>
      <c r="FKA46" s="187"/>
      <c r="FKB46" s="187"/>
      <c r="FKC46" s="187"/>
      <c r="FKD46" s="187"/>
      <c r="FKE46" s="187"/>
      <c r="FKF46" s="187"/>
      <c r="FKG46" s="187"/>
      <c r="FKH46" s="187"/>
      <c r="FKI46" s="187"/>
      <c r="FKJ46" s="187"/>
      <c r="FKK46" s="187"/>
      <c r="FKL46" s="187"/>
      <c r="FKM46" s="187"/>
      <c r="FKN46" s="187"/>
      <c r="FKO46" s="187"/>
      <c r="FKP46" s="187"/>
      <c r="FKQ46" s="187"/>
      <c r="FKR46" s="187"/>
      <c r="FKS46" s="187"/>
      <c r="FKT46" s="187"/>
      <c r="FKU46" s="187"/>
      <c r="FKV46" s="187"/>
      <c r="FKW46" s="187"/>
      <c r="FKX46" s="187"/>
      <c r="FKY46" s="187"/>
      <c r="FKZ46" s="187"/>
      <c r="FLA46" s="187"/>
      <c r="FLB46" s="187"/>
      <c r="FLC46" s="187"/>
      <c r="FLD46" s="187"/>
      <c r="FLE46" s="187"/>
      <c r="FLF46" s="187"/>
      <c r="FLG46" s="187"/>
      <c r="FLH46" s="187"/>
      <c r="FLI46" s="187"/>
      <c r="FLJ46" s="187"/>
      <c r="FLK46" s="187"/>
      <c r="FLL46" s="187"/>
      <c r="FLM46" s="187"/>
      <c r="FLN46" s="187"/>
      <c r="FLO46" s="187"/>
      <c r="FLP46" s="187"/>
      <c r="FLQ46" s="187"/>
      <c r="FLR46" s="187"/>
      <c r="FLS46" s="187"/>
      <c r="FLT46" s="187"/>
      <c r="FLU46" s="187"/>
      <c r="FLV46" s="187"/>
      <c r="FLW46" s="187"/>
      <c r="FLX46" s="187"/>
      <c r="FLY46" s="187"/>
      <c r="FLZ46" s="187"/>
      <c r="FMA46" s="187"/>
      <c r="FMB46" s="187"/>
      <c r="FMC46" s="187"/>
      <c r="FMD46" s="187"/>
      <c r="FME46" s="187"/>
      <c r="FMF46" s="187"/>
      <c r="FMG46" s="187"/>
      <c r="FMH46" s="187"/>
      <c r="FMI46" s="187"/>
      <c r="FMJ46" s="187"/>
      <c r="FMK46" s="187"/>
      <c r="FML46" s="187"/>
      <c r="FMM46" s="187"/>
      <c r="FMN46" s="187"/>
      <c r="FMO46" s="187"/>
      <c r="FMP46" s="187"/>
      <c r="FMQ46" s="187"/>
      <c r="FMR46" s="187"/>
      <c r="FMS46" s="187"/>
      <c r="FMT46" s="187"/>
      <c r="FMU46" s="187"/>
      <c r="FMV46" s="187"/>
      <c r="FMW46" s="187"/>
      <c r="FMX46" s="187"/>
      <c r="FMY46" s="187"/>
      <c r="FMZ46" s="187"/>
      <c r="FNA46" s="187"/>
      <c r="FNB46" s="187"/>
      <c r="FNC46" s="187"/>
      <c r="FND46" s="187"/>
      <c r="FNE46" s="187"/>
      <c r="FNF46" s="187"/>
      <c r="FNG46" s="187"/>
      <c r="FNH46" s="187"/>
      <c r="FNI46" s="187"/>
      <c r="FNJ46" s="187"/>
      <c r="FNK46" s="187"/>
      <c r="FNL46" s="187"/>
      <c r="FNM46" s="187"/>
      <c r="FNN46" s="187"/>
      <c r="FNO46" s="187"/>
      <c r="FNP46" s="187"/>
      <c r="FNQ46" s="187"/>
      <c r="FNR46" s="187"/>
      <c r="FNS46" s="187"/>
      <c r="FNT46" s="187"/>
      <c r="FNU46" s="187"/>
      <c r="FNV46" s="187"/>
      <c r="FNW46" s="187"/>
      <c r="FNX46" s="187"/>
      <c r="FNY46" s="187"/>
      <c r="FNZ46" s="187"/>
      <c r="FOA46" s="187"/>
      <c r="FOB46" s="187"/>
      <c r="FOC46" s="187"/>
      <c r="FOD46" s="187"/>
      <c r="FOE46" s="187"/>
      <c r="FOF46" s="187"/>
      <c r="FOG46" s="187"/>
      <c r="FOH46" s="187"/>
      <c r="FOI46" s="187"/>
      <c r="FOJ46" s="187"/>
      <c r="FOK46" s="187"/>
      <c r="FOL46" s="187"/>
      <c r="FOM46" s="187"/>
      <c r="FON46" s="187"/>
      <c r="FOO46" s="187"/>
      <c r="FOP46" s="187"/>
      <c r="FOQ46" s="187"/>
      <c r="FOR46" s="187"/>
      <c r="FOS46" s="187"/>
      <c r="FOT46" s="187"/>
      <c r="FOU46" s="187"/>
      <c r="FOV46" s="187"/>
      <c r="FOW46" s="187"/>
      <c r="FOX46" s="187"/>
      <c r="FOY46" s="187"/>
      <c r="FOZ46" s="187"/>
      <c r="FPA46" s="187"/>
      <c r="FPB46" s="187"/>
      <c r="FPC46" s="187"/>
      <c r="FPD46" s="187"/>
      <c r="FPE46" s="187"/>
      <c r="FPF46" s="187"/>
      <c r="FPG46" s="187"/>
      <c r="FPH46" s="187"/>
      <c r="FPI46" s="187"/>
      <c r="FPJ46" s="187"/>
      <c r="FPK46" s="187"/>
      <c r="FPL46" s="187"/>
      <c r="FPM46" s="187"/>
      <c r="FPN46" s="187"/>
      <c r="FPO46" s="187"/>
      <c r="FPP46" s="187"/>
      <c r="FPQ46" s="187"/>
      <c r="FPR46" s="187"/>
      <c r="FPS46" s="187"/>
      <c r="FPT46" s="187"/>
      <c r="FPU46" s="187"/>
      <c r="FPV46" s="187"/>
      <c r="FPW46" s="187"/>
      <c r="FPX46" s="187"/>
      <c r="FPY46" s="187"/>
      <c r="FPZ46" s="187"/>
      <c r="FQA46" s="187"/>
      <c r="FQB46" s="187"/>
      <c r="FQC46" s="187"/>
      <c r="FQD46" s="187"/>
      <c r="FQE46" s="187"/>
      <c r="FQF46" s="187"/>
      <c r="FQG46" s="187"/>
      <c r="FQH46" s="187"/>
      <c r="FQI46" s="187"/>
      <c r="FQJ46" s="187"/>
      <c r="FQK46" s="187"/>
      <c r="FQL46" s="187"/>
      <c r="FQM46" s="187"/>
      <c r="FQN46" s="187"/>
      <c r="FQO46" s="187"/>
      <c r="FQP46" s="187"/>
      <c r="FQQ46" s="187"/>
      <c r="FQR46" s="187"/>
      <c r="FQS46" s="187"/>
      <c r="FQT46" s="187"/>
      <c r="FQU46" s="187"/>
      <c r="FQV46" s="187"/>
      <c r="FQW46" s="187"/>
      <c r="FQX46" s="187"/>
      <c r="FQY46" s="187"/>
      <c r="FQZ46" s="187"/>
      <c r="FRA46" s="187"/>
      <c r="FRB46" s="187"/>
      <c r="FRC46" s="187"/>
      <c r="FRD46" s="187"/>
      <c r="FRE46" s="187"/>
      <c r="FRF46" s="187"/>
      <c r="FRG46" s="187"/>
      <c r="FRH46" s="187"/>
      <c r="FRI46" s="187"/>
      <c r="FRJ46" s="187"/>
      <c r="FRK46" s="187"/>
      <c r="FRL46" s="187"/>
      <c r="FRM46" s="187"/>
      <c r="FRN46" s="187"/>
      <c r="FRO46" s="187"/>
      <c r="FRP46" s="187"/>
      <c r="FRQ46" s="187"/>
      <c r="FRR46" s="187"/>
      <c r="FRS46" s="187"/>
      <c r="FRT46" s="187"/>
      <c r="FRU46" s="187"/>
      <c r="FRV46" s="187"/>
      <c r="FRW46" s="187"/>
      <c r="FRX46" s="187"/>
      <c r="FRY46" s="187"/>
      <c r="FRZ46" s="187"/>
      <c r="FSA46" s="187"/>
      <c r="FSB46" s="187"/>
      <c r="FSC46" s="187"/>
      <c r="FSD46" s="187"/>
      <c r="FSE46" s="187"/>
      <c r="FSF46" s="187"/>
      <c r="FSG46" s="187"/>
      <c r="FSH46" s="187"/>
      <c r="FSI46" s="187"/>
      <c r="FSJ46" s="187"/>
      <c r="FSK46" s="187"/>
      <c r="FSL46" s="187"/>
      <c r="FSM46" s="187"/>
      <c r="FSN46" s="187"/>
      <c r="FSO46" s="187"/>
      <c r="FSP46" s="187"/>
      <c r="FSQ46" s="187"/>
      <c r="FSR46" s="187"/>
      <c r="FSS46" s="187"/>
      <c r="FST46" s="187"/>
      <c r="FSU46" s="187"/>
      <c r="FSV46" s="187"/>
      <c r="FSW46" s="187"/>
      <c r="FSX46" s="187"/>
      <c r="FSY46" s="187"/>
      <c r="FSZ46" s="187"/>
      <c r="FTA46" s="187"/>
      <c r="FTB46" s="187"/>
      <c r="FTC46" s="187"/>
      <c r="FTD46" s="187"/>
      <c r="FTE46" s="187"/>
      <c r="FTF46" s="187"/>
      <c r="FTG46" s="187"/>
      <c r="FTH46" s="187"/>
      <c r="FTI46" s="187"/>
      <c r="FTJ46" s="187"/>
      <c r="FTK46" s="187"/>
      <c r="FTL46" s="187"/>
      <c r="FTM46" s="187"/>
      <c r="FTN46" s="187"/>
      <c r="FTO46" s="187"/>
      <c r="FTP46" s="187"/>
      <c r="FTQ46" s="187"/>
      <c r="FTR46" s="187"/>
      <c r="FTS46" s="187"/>
      <c r="FTT46" s="187"/>
      <c r="FTU46" s="187"/>
      <c r="FTV46" s="187"/>
      <c r="FTW46" s="187"/>
      <c r="FTX46" s="187"/>
      <c r="FTY46" s="187"/>
      <c r="FTZ46" s="187"/>
      <c r="FUA46" s="187"/>
      <c r="FUB46" s="187"/>
      <c r="FUC46" s="187"/>
      <c r="FUD46" s="187"/>
      <c r="FUE46" s="187"/>
      <c r="FUF46" s="187"/>
      <c r="FUG46" s="187"/>
      <c r="FUH46" s="187"/>
      <c r="FUI46" s="187"/>
      <c r="FUJ46" s="187"/>
      <c r="FUK46" s="187"/>
      <c r="FUL46" s="187"/>
      <c r="FUM46" s="187"/>
      <c r="FUN46" s="187"/>
      <c r="FUO46" s="187"/>
      <c r="FUP46" s="187"/>
      <c r="FUQ46" s="187"/>
      <c r="FUR46" s="187"/>
      <c r="FUS46" s="187"/>
      <c r="FUT46" s="187"/>
      <c r="FUU46" s="187"/>
      <c r="FUV46" s="187"/>
      <c r="FUW46" s="187"/>
      <c r="FUX46" s="187"/>
      <c r="FUY46" s="187"/>
      <c r="FUZ46" s="187"/>
      <c r="FVA46" s="187"/>
      <c r="FVB46" s="187"/>
      <c r="FVC46" s="187"/>
      <c r="FVD46" s="187"/>
      <c r="FVE46" s="187"/>
      <c r="FVF46" s="187"/>
      <c r="FVG46" s="187"/>
      <c r="FVH46" s="187"/>
      <c r="FVI46" s="187"/>
      <c r="FVJ46" s="187"/>
      <c r="FVK46" s="187"/>
      <c r="FVL46" s="187"/>
      <c r="FVM46" s="187"/>
      <c r="FVN46" s="187"/>
      <c r="FVO46" s="187"/>
      <c r="FVP46" s="187"/>
      <c r="FVQ46" s="187"/>
      <c r="FVR46" s="187"/>
      <c r="FVS46" s="187"/>
      <c r="FVT46" s="187"/>
      <c r="FVU46" s="187"/>
      <c r="FVV46" s="187"/>
      <c r="FVW46" s="187"/>
      <c r="FVX46" s="187"/>
      <c r="FVY46" s="187"/>
      <c r="FVZ46" s="187"/>
      <c r="FWA46" s="187"/>
      <c r="FWB46" s="187"/>
      <c r="FWC46" s="187"/>
      <c r="FWD46" s="187"/>
      <c r="FWE46" s="187"/>
      <c r="FWF46" s="187"/>
      <c r="FWG46" s="187"/>
      <c r="FWH46" s="187"/>
      <c r="FWI46" s="187"/>
      <c r="FWJ46" s="187"/>
      <c r="FWK46" s="187"/>
      <c r="FWL46" s="187"/>
      <c r="FWM46" s="187"/>
      <c r="FWN46" s="187"/>
      <c r="FWO46" s="187"/>
      <c r="FWP46" s="187"/>
      <c r="FWQ46" s="187"/>
      <c r="FWR46" s="187"/>
      <c r="FWS46" s="187"/>
      <c r="FWT46" s="187"/>
      <c r="FWU46" s="187"/>
      <c r="FWV46" s="187"/>
      <c r="FWW46" s="187"/>
      <c r="FWX46" s="187"/>
      <c r="FWY46" s="187"/>
      <c r="FWZ46" s="187"/>
      <c r="FXA46" s="187"/>
      <c r="FXB46" s="187"/>
      <c r="FXC46" s="187"/>
      <c r="FXD46" s="187"/>
      <c r="FXE46" s="187"/>
      <c r="FXF46" s="187"/>
      <c r="FXG46" s="187"/>
      <c r="FXH46" s="187"/>
      <c r="FXI46" s="187"/>
      <c r="FXJ46" s="187"/>
      <c r="FXK46" s="187"/>
      <c r="FXL46" s="187"/>
      <c r="FXM46" s="187"/>
      <c r="FXN46" s="187"/>
      <c r="FXO46" s="187"/>
      <c r="FXP46" s="187"/>
      <c r="FXQ46" s="187"/>
      <c r="FXR46" s="187"/>
      <c r="FXS46" s="187"/>
      <c r="FXT46" s="187"/>
      <c r="FXU46" s="187"/>
      <c r="FXV46" s="187"/>
      <c r="FXW46" s="187"/>
      <c r="FXX46" s="187"/>
      <c r="FXY46" s="187"/>
      <c r="FXZ46" s="187"/>
      <c r="FYA46" s="187"/>
      <c r="FYB46" s="187"/>
      <c r="FYC46" s="187"/>
      <c r="FYD46" s="187"/>
      <c r="FYE46" s="187"/>
      <c r="FYF46" s="187"/>
      <c r="FYG46" s="187"/>
      <c r="FYH46" s="187"/>
      <c r="FYI46" s="187"/>
      <c r="FYJ46" s="187"/>
      <c r="FYK46" s="187"/>
      <c r="FYL46" s="187"/>
      <c r="FYM46" s="187"/>
      <c r="FYN46" s="187"/>
      <c r="FYO46" s="187"/>
      <c r="FYP46" s="187"/>
      <c r="FYQ46" s="187"/>
      <c r="FYR46" s="187"/>
      <c r="FYS46" s="187"/>
      <c r="FYT46" s="187"/>
      <c r="FYU46" s="187"/>
      <c r="FYV46" s="187"/>
      <c r="FYW46" s="187"/>
      <c r="FYX46" s="187"/>
      <c r="FYY46" s="187"/>
      <c r="FYZ46" s="187"/>
      <c r="FZA46" s="187"/>
      <c r="FZB46" s="187"/>
      <c r="FZC46" s="187"/>
      <c r="FZD46" s="187"/>
      <c r="FZE46" s="187"/>
      <c r="FZF46" s="187"/>
      <c r="FZG46" s="187"/>
      <c r="FZH46" s="187"/>
      <c r="FZI46" s="187"/>
      <c r="FZJ46" s="187"/>
      <c r="FZK46" s="187"/>
      <c r="FZL46" s="187"/>
      <c r="FZM46" s="187"/>
      <c r="FZN46" s="187"/>
      <c r="FZO46" s="187"/>
      <c r="FZP46" s="187"/>
      <c r="FZQ46" s="187"/>
      <c r="FZR46" s="187"/>
      <c r="FZS46" s="187"/>
      <c r="FZT46" s="187"/>
      <c r="FZU46" s="187"/>
      <c r="FZV46" s="187"/>
      <c r="FZW46" s="187"/>
      <c r="FZX46" s="187"/>
      <c r="FZY46" s="187"/>
      <c r="FZZ46" s="187"/>
      <c r="GAA46" s="187"/>
      <c r="GAB46" s="187"/>
      <c r="GAC46" s="187"/>
      <c r="GAD46" s="187"/>
      <c r="GAE46" s="187"/>
      <c r="GAF46" s="187"/>
      <c r="GAG46" s="187"/>
      <c r="GAH46" s="187"/>
      <c r="GAI46" s="187"/>
      <c r="GAJ46" s="187"/>
      <c r="GAK46" s="187"/>
      <c r="GAL46" s="187"/>
      <c r="GAM46" s="187"/>
      <c r="GAN46" s="187"/>
      <c r="GAO46" s="187"/>
      <c r="GAP46" s="187"/>
      <c r="GAQ46" s="187"/>
      <c r="GAR46" s="187"/>
      <c r="GAS46" s="187"/>
      <c r="GAT46" s="187"/>
      <c r="GAU46" s="187"/>
      <c r="GAV46" s="187"/>
      <c r="GAW46" s="187"/>
      <c r="GAX46" s="187"/>
      <c r="GAY46" s="187"/>
      <c r="GAZ46" s="187"/>
      <c r="GBA46" s="187"/>
      <c r="GBB46" s="187"/>
      <c r="GBC46" s="187"/>
      <c r="GBD46" s="187"/>
      <c r="GBE46" s="187"/>
      <c r="GBF46" s="187"/>
      <c r="GBG46" s="187"/>
      <c r="GBH46" s="187"/>
      <c r="GBI46" s="187"/>
      <c r="GBJ46" s="187"/>
      <c r="GBK46" s="187"/>
      <c r="GBL46" s="187"/>
      <c r="GBM46" s="187"/>
      <c r="GBN46" s="187"/>
      <c r="GBO46" s="187"/>
      <c r="GBP46" s="187"/>
      <c r="GBQ46" s="187"/>
      <c r="GBR46" s="187"/>
      <c r="GBS46" s="187"/>
      <c r="GBT46" s="187"/>
      <c r="GBU46" s="187"/>
      <c r="GBV46" s="187"/>
      <c r="GBW46" s="187"/>
      <c r="GBX46" s="187"/>
      <c r="GBY46" s="187"/>
      <c r="GBZ46" s="187"/>
      <c r="GCA46" s="187"/>
      <c r="GCB46" s="187"/>
      <c r="GCC46" s="187"/>
      <c r="GCD46" s="187"/>
      <c r="GCE46" s="187"/>
      <c r="GCF46" s="187"/>
      <c r="GCG46" s="187"/>
      <c r="GCH46" s="187"/>
      <c r="GCI46" s="187"/>
      <c r="GCJ46" s="187"/>
      <c r="GCK46" s="187"/>
      <c r="GCL46" s="187"/>
      <c r="GCM46" s="187"/>
      <c r="GCN46" s="187"/>
      <c r="GCO46" s="187"/>
      <c r="GCP46" s="187"/>
      <c r="GCQ46" s="187"/>
      <c r="GCR46" s="187"/>
      <c r="GCS46" s="187"/>
      <c r="GCT46" s="187"/>
      <c r="GCU46" s="187"/>
      <c r="GCV46" s="187"/>
      <c r="GCW46" s="187"/>
      <c r="GCX46" s="187"/>
      <c r="GCY46" s="187"/>
      <c r="GCZ46" s="187"/>
      <c r="GDA46" s="187"/>
      <c r="GDB46" s="187"/>
      <c r="GDC46" s="187"/>
      <c r="GDD46" s="187"/>
      <c r="GDE46" s="187"/>
      <c r="GDF46" s="187"/>
      <c r="GDG46" s="187"/>
      <c r="GDH46" s="187"/>
      <c r="GDI46" s="187"/>
      <c r="GDJ46" s="187"/>
      <c r="GDK46" s="187"/>
      <c r="GDL46" s="187"/>
      <c r="GDM46" s="187"/>
      <c r="GDN46" s="187"/>
      <c r="GDO46" s="187"/>
      <c r="GDP46" s="187"/>
      <c r="GDQ46" s="187"/>
      <c r="GDR46" s="187"/>
      <c r="GDS46" s="187"/>
      <c r="GDT46" s="187"/>
      <c r="GDU46" s="187"/>
      <c r="GDV46" s="187"/>
      <c r="GDW46" s="187"/>
      <c r="GDX46" s="187"/>
      <c r="GDY46" s="187"/>
      <c r="GDZ46" s="187"/>
      <c r="GEA46" s="187"/>
      <c r="GEB46" s="187"/>
      <c r="GEC46" s="187"/>
      <c r="GED46" s="187"/>
      <c r="GEE46" s="187"/>
      <c r="GEF46" s="187"/>
      <c r="GEG46" s="187"/>
      <c r="GEH46" s="187"/>
      <c r="GEI46" s="187"/>
      <c r="GEJ46" s="187"/>
      <c r="GEK46" s="187"/>
      <c r="GEL46" s="187"/>
      <c r="GEM46" s="187"/>
      <c r="GEN46" s="187"/>
      <c r="GEO46" s="187"/>
      <c r="GEP46" s="187"/>
      <c r="GEQ46" s="187"/>
      <c r="GER46" s="187"/>
      <c r="GES46" s="187"/>
      <c r="GET46" s="187"/>
      <c r="GEU46" s="187"/>
      <c r="GEV46" s="187"/>
      <c r="GEW46" s="187"/>
      <c r="GEX46" s="187"/>
      <c r="GEY46" s="187"/>
      <c r="GEZ46" s="187"/>
      <c r="GFA46" s="187"/>
      <c r="GFB46" s="187"/>
      <c r="GFC46" s="187"/>
      <c r="GFD46" s="187"/>
      <c r="GFE46" s="187"/>
      <c r="GFF46" s="187"/>
      <c r="GFG46" s="187"/>
      <c r="GFH46" s="187"/>
      <c r="GFI46" s="187"/>
      <c r="GFJ46" s="187"/>
      <c r="GFK46" s="187"/>
      <c r="GFL46" s="187"/>
      <c r="GFM46" s="187"/>
      <c r="GFN46" s="187"/>
      <c r="GFO46" s="187"/>
      <c r="GFP46" s="187"/>
      <c r="GFQ46" s="187"/>
      <c r="GFR46" s="187"/>
      <c r="GFS46" s="187"/>
      <c r="GFT46" s="187"/>
      <c r="GFU46" s="187"/>
      <c r="GFV46" s="187"/>
      <c r="GFW46" s="187"/>
      <c r="GFX46" s="187"/>
      <c r="GFY46" s="187"/>
      <c r="GFZ46" s="187"/>
      <c r="GGA46" s="187"/>
      <c r="GGB46" s="187"/>
      <c r="GGC46" s="187"/>
      <c r="GGD46" s="187"/>
      <c r="GGE46" s="187"/>
      <c r="GGF46" s="187"/>
      <c r="GGG46" s="187"/>
      <c r="GGH46" s="187"/>
      <c r="GGI46" s="187"/>
      <c r="GGJ46" s="187"/>
      <c r="GGK46" s="187"/>
      <c r="GGL46" s="187"/>
      <c r="GGM46" s="187"/>
      <c r="GGN46" s="187"/>
      <c r="GGO46" s="187"/>
      <c r="GGP46" s="187"/>
      <c r="GGQ46" s="187"/>
      <c r="GGR46" s="187"/>
      <c r="GGS46" s="187"/>
      <c r="GGT46" s="187"/>
      <c r="GGU46" s="187"/>
      <c r="GGV46" s="187"/>
      <c r="GGW46" s="187"/>
      <c r="GGX46" s="187"/>
      <c r="GGY46" s="187"/>
      <c r="GGZ46" s="187"/>
      <c r="GHA46" s="187"/>
      <c r="GHB46" s="187"/>
      <c r="GHC46" s="187"/>
      <c r="GHD46" s="187"/>
      <c r="GHE46" s="187"/>
      <c r="GHF46" s="187"/>
      <c r="GHG46" s="187"/>
      <c r="GHH46" s="187"/>
      <c r="GHI46" s="187"/>
      <c r="GHJ46" s="187"/>
      <c r="GHK46" s="187"/>
      <c r="GHL46" s="187"/>
      <c r="GHM46" s="187"/>
      <c r="GHN46" s="187"/>
      <c r="GHO46" s="187"/>
      <c r="GHP46" s="187"/>
      <c r="GHQ46" s="187"/>
      <c r="GHR46" s="187"/>
      <c r="GHS46" s="187"/>
      <c r="GHT46" s="187"/>
      <c r="GHU46" s="187"/>
      <c r="GHV46" s="187"/>
      <c r="GHW46" s="187"/>
      <c r="GHX46" s="187"/>
      <c r="GHY46" s="187"/>
      <c r="GHZ46" s="187"/>
      <c r="GIA46" s="187"/>
      <c r="GIB46" s="187"/>
      <c r="GIC46" s="187"/>
      <c r="GID46" s="187"/>
      <c r="GIE46" s="187"/>
      <c r="GIF46" s="187"/>
      <c r="GIG46" s="187"/>
      <c r="GIH46" s="187"/>
      <c r="GII46" s="187"/>
      <c r="GIJ46" s="187"/>
      <c r="GIK46" s="187"/>
      <c r="GIL46" s="187"/>
      <c r="GIM46" s="187"/>
      <c r="GIN46" s="187"/>
      <c r="GIO46" s="187"/>
      <c r="GIP46" s="187"/>
      <c r="GIQ46" s="187"/>
      <c r="GIR46" s="187"/>
      <c r="GIS46" s="187"/>
      <c r="GIT46" s="187"/>
      <c r="GIU46" s="187"/>
      <c r="GIV46" s="187"/>
      <c r="GIW46" s="187"/>
      <c r="GIX46" s="187"/>
      <c r="GIY46" s="187"/>
      <c r="GIZ46" s="187"/>
      <c r="GJA46" s="187"/>
      <c r="GJB46" s="187"/>
      <c r="GJC46" s="187"/>
      <c r="GJD46" s="187"/>
      <c r="GJE46" s="187"/>
      <c r="GJF46" s="187"/>
      <c r="GJG46" s="187"/>
      <c r="GJH46" s="187"/>
      <c r="GJI46" s="187"/>
      <c r="GJJ46" s="187"/>
      <c r="GJK46" s="187"/>
      <c r="GJL46" s="187"/>
      <c r="GJM46" s="187"/>
      <c r="GJN46" s="187"/>
      <c r="GJO46" s="187"/>
      <c r="GJP46" s="187"/>
      <c r="GJQ46" s="187"/>
      <c r="GJR46" s="187"/>
      <c r="GJS46" s="187"/>
      <c r="GJT46" s="187"/>
      <c r="GJU46" s="187"/>
      <c r="GJV46" s="187"/>
      <c r="GJW46" s="187"/>
      <c r="GJX46" s="187"/>
      <c r="GJY46" s="187"/>
      <c r="GJZ46" s="187"/>
      <c r="GKA46" s="187"/>
      <c r="GKB46" s="187"/>
      <c r="GKC46" s="187"/>
      <c r="GKD46" s="187"/>
      <c r="GKE46" s="187"/>
      <c r="GKF46" s="187"/>
      <c r="GKG46" s="187"/>
      <c r="GKH46" s="187"/>
      <c r="GKI46" s="187"/>
      <c r="GKJ46" s="187"/>
      <c r="GKK46" s="187"/>
      <c r="GKL46" s="187"/>
      <c r="GKM46" s="187"/>
      <c r="GKN46" s="187"/>
      <c r="GKO46" s="187"/>
      <c r="GKP46" s="187"/>
      <c r="GKQ46" s="187"/>
      <c r="GKR46" s="187"/>
      <c r="GKS46" s="187"/>
      <c r="GKT46" s="187"/>
      <c r="GKU46" s="187"/>
      <c r="GKV46" s="187"/>
      <c r="GKW46" s="187"/>
      <c r="GKX46" s="187"/>
      <c r="GKY46" s="187"/>
      <c r="GKZ46" s="187"/>
      <c r="GLA46" s="187"/>
      <c r="GLB46" s="187"/>
      <c r="GLC46" s="187"/>
      <c r="GLD46" s="187"/>
      <c r="GLE46" s="187"/>
      <c r="GLF46" s="187"/>
      <c r="GLG46" s="187"/>
      <c r="GLH46" s="187"/>
      <c r="GLI46" s="187"/>
      <c r="GLJ46" s="187"/>
      <c r="GLK46" s="187"/>
      <c r="GLL46" s="187"/>
      <c r="GLM46" s="187"/>
      <c r="GLN46" s="187"/>
      <c r="GLO46" s="187"/>
      <c r="GLP46" s="187"/>
      <c r="GLQ46" s="187"/>
      <c r="GLR46" s="187"/>
      <c r="GLS46" s="187"/>
      <c r="GLT46" s="187"/>
      <c r="GLU46" s="187"/>
      <c r="GLV46" s="187"/>
      <c r="GLW46" s="187"/>
      <c r="GLX46" s="187"/>
      <c r="GLY46" s="187"/>
      <c r="GLZ46" s="187"/>
      <c r="GMA46" s="187"/>
      <c r="GMB46" s="187"/>
      <c r="GMC46" s="187"/>
      <c r="GMD46" s="187"/>
      <c r="GME46" s="187"/>
      <c r="GMF46" s="187"/>
      <c r="GMG46" s="187"/>
      <c r="GMH46" s="187"/>
      <c r="GMI46" s="187"/>
      <c r="GMJ46" s="187"/>
      <c r="GMK46" s="187"/>
      <c r="GML46" s="187"/>
      <c r="GMM46" s="187"/>
      <c r="GMN46" s="187"/>
      <c r="GMO46" s="187"/>
      <c r="GMP46" s="187"/>
      <c r="GMQ46" s="187"/>
      <c r="GMR46" s="187"/>
      <c r="GMS46" s="187"/>
      <c r="GMT46" s="187"/>
      <c r="GMU46" s="187"/>
      <c r="GMV46" s="187"/>
      <c r="GMW46" s="187"/>
      <c r="GMX46" s="187"/>
      <c r="GMY46" s="187"/>
      <c r="GMZ46" s="187"/>
      <c r="GNA46" s="187"/>
      <c r="GNB46" s="187"/>
      <c r="GNC46" s="187"/>
      <c r="GND46" s="187"/>
      <c r="GNE46" s="187"/>
      <c r="GNF46" s="187"/>
      <c r="GNG46" s="187"/>
      <c r="GNH46" s="187"/>
      <c r="GNI46" s="187"/>
      <c r="GNJ46" s="187"/>
      <c r="GNK46" s="187"/>
      <c r="GNL46" s="187"/>
      <c r="GNM46" s="187"/>
      <c r="GNN46" s="187"/>
      <c r="GNO46" s="187"/>
      <c r="GNP46" s="187"/>
      <c r="GNQ46" s="187"/>
      <c r="GNR46" s="187"/>
      <c r="GNS46" s="187"/>
      <c r="GNT46" s="187"/>
      <c r="GNU46" s="187"/>
      <c r="GNV46" s="187"/>
      <c r="GNW46" s="187"/>
      <c r="GNX46" s="187"/>
      <c r="GNY46" s="187"/>
      <c r="GNZ46" s="187"/>
      <c r="GOA46" s="187"/>
      <c r="GOB46" s="187"/>
      <c r="GOC46" s="187"/>
      <c r="GOD46" s="187"/>
      <c r="GOE46" s="187"/>
      <c r="GOF46" s="187"/>
      <c r="GOG46" s="187"/>
      <c r="GOH46" s="187"/>
      <c r="GOI46" s="187"/>
      <c r="GOJ46" s="187"/>
      <c r="GOK46" s="187"/>
      <c r="GOL46" s="187"/>
      <c r="GOM46" s="187"/>
      <c r="GON46" s="187"/>
      <c r="GOO46" s="187"/>
      <c r="GOP46" s="187"/>
      <c r="GOQ46" s="187"/>
      <c r="GOR46" s="187"/>
      <c r="GOS46" s="187"/>
      <c r="GOT46" s="187"/>
      <c r="GOU46" s="187"/>
      <c r="GOV46" s="187"/>
      <c r="GOW46" s="187"/>
      <c r="GOX46" s="187"/>
      <c r="GOY46" s="187"/>
      <c r="GOZ46" s="187"/>
      <c r="GPA46" s="187"/>
      <c r="GPB46" s="187"/>
      <c r="GPC46" s="187"/>
      <c r="GPD46" s="187"/>
      <c r="GPE46" s="187"/>
      <c r="GPF46" s="187"/>
      <c r="GPG46" s="187"/>
      <c r="GPH46" s="187"/>
      <c r="GPI46" s="187"/>
      <c r="GPJ46" s="187"/>
      <c r="GPK46" s="187"/>
      <c r="GPL46" s="187"/>
      <c r="GPM46" s="187"/>
      <c r="GPN46" s="187"/>
      <c r="GPO46" s="187"/>
      <c r="GPP46" s="187"/>
      <c r="GPQ46" s="187"/>
      <c r="GPR46" s="187"/>
      <c r="GPS46" s="187"/>
      <c r="GPT46" s="187"/>
      <c r="GPU46" s="187"/>
      <c r="GPV46" s="187"/>
      <c r="GPW46" s="187"/>
      <c r="GPX46" s="187"/>
      <c r="GPY46" s="187"/>
      <c r="GPZ46" s="187"/>
      <c r="GQA46" s="187"/>
      <c r="GQB46" s="187"/>
      <c r="GQC46" s="187"/>
      <c r="GQD46" s="187"/>
      <c r="GQE46" s="187"/>
      <c r="GQF46" s="187"/>
      <c r="GQG46" s="187"/>
      <c r="GQH46" s="187"/>
      <c r="GQI46" s="187"/>
      <c r="GQJ46" s="187"/>
      <c r="GQK46" s="187"/>
      <c r="GQL46" s="187"/>
      <c r="GQM46" s="187"/>
      <c r="GQN46" s="187"/>
      <c r="GQO46" s="187"/>
      <c r="GQP46" s="187"/>
      <c r="GQQ46" s="187"/>
      <c r="GQR46" s="187"/>
      <c r="GQS46" s="187"/>
      <c r="GQT46" s="187"/>
      <c r="GQU46" s="187"/>
      <c r="GQV46" s="187"/>
      <c r="GQW46" s="187"/>
      <c r="GQX46" s="187"/>
      <c r="GQY46" s="187"/>
      <c r="GQZ46" s="187"/>
      <c r="GRA46" s="187"/>
      <c r="GRB46" s="187"/>
      <c r="GRC46" s="187"/>
      <c r="GRD46" s="187"/>
      <c r="GRE46" s="187"/>
      <c r="GRF46" s="187"/>
      <c r="GRG46" s="187"/>
      <c r="GRH46" s="187"/>
      <c r="GRI46" s="187"/>
      <c r="GRJ46" s="187"/>
      <c r="GRK46" s="187"/>
      <c r="GRL46" s="187"/>
      <c r="GRM46" s="187"/>
      <c r="GRN46" s="187"/>
      <c r="GRO46" s="187"/>
      <c r="GRP46" s="187"/>
      <c r="GRQ46" s="187"/>
      <c r="GRR46" s="187"/>
      <c r="GRS46" s="187"/>
      <c r="GRT46" s="187"/>
      <c r="GRU46" s="187"/>
      <c r="GRV46" s="187"/>
      <c r="GRW46" s="187"/>
      <c r="GRX46" s="187"/>
      <c r="GRY46" s="187"/>
      <c r="GRZ46" s="187"/>
      <c r="GSA46" s="187"/>
      <c r="GSB46" s="187"/>
      <c r="GSC46" s="187"/>
      <c r="GSD46" s="187"/>
      <c r="GSE46" s="187"/>
      <c r="GSF46" s="187"/>
      <c r="GSG46" s="187"/>
      <c r="GSH46" s="187"/>
      <c r="GSI46" s="187"/>
      <c r="GSJ46" s="187"/>
      <c r="GSK46" s="187"/>
      <c r="GSL46" s="187"/>
      <c r="GSM46" s="187"/>
      <c r="GSN46" s="187"/>
      <c r="GSO46" s="187"/>
      <c r="GSP46" s="187"/>
      <c r="GSQ46" s="187"/>
      <c r="GSR46" s="187"/>
      <c r="GSS46" s="187"/>
      <c r="GST46" s="187"/>
      <c r="GSU46" s="187"/>
      <c r="GSV46" s="187"/>
      <c r="GSW46" s="187"/>
      <c r="GSX46" s="187"/>
      <c r="GSY46" s="187"/>
      <c r="GSZ46" s="187"/>
      <c r="GTA46" s="187"/>
      <c r="GTB46" s="187"/>
      <c r="GTC46" s="187"/>
      <c r="GTD46" s="187"/>
      <c r="GTE46" s="187"/>
      <c r="GTF46" s="187"/>
      <c r="GTG46" s="187"/>
      <c r="GTH46" s="187"/>
      <c r="GTI46" s="187"/>
      <c r="GTJ46" s="187"/>
      <c r="GTK46" s="187"/>
      <c r="GTL46" s="187"/>
      <c r="GTM46" s="187"/>
      <c r="GTN46" s="187"/>
      <c r="GTO46" s="187"/>
      <c r="GTP46" s="187"/>
      <c r="GTQ46" s="187"/>
      <c r="GTR46" s="187"/>
      <c r="GTS46" s="187"/>
      <c r="GTT46" s="187"/>
      <c r="GTU46" s="187"/>
      <c r="GTV46" s="187"/>
      <c r="GTW46" s="187"/>
      <c r="GTX46" s="187"/>
      <c r="GTY46" s="187"/>
      <c r="GTZ46" s="187"/>
      <c r="GUA46" s="187"/>
      <c r="GUB46" s="187"/>
      <c r="GUC46" s="187"/>
      <c r="GUD46" s="187"/>
      <c r="GUE46" s="187"/>
      <c r="GUF46" s="187"/>
      <c r="GUG46" s="187"/>
      <c r="GUH46" s="187"/>
      <c r="GUI46" s="187"/>
      <c r="GUJ46" s="187"/>
      <c r="GUK46" s="187"/>
      <c r="GUL46" s="187"/>
      <c r="GUM46" s="187"/>
      <c r="GUN46" s="187"/>
      <c r="GUO46" s="187"/>
      <c r="GUP46" s="187"/>
      <c r="GUQ46" s="187"/>
      <c r="GUR46" s="187"/>
      <c r="GUS46" s="187"/>
      <c r="GUT46" s="187"/>
      <c r="GUU46" s="187"/>
      <c r="GUV46" s="187"/>
      <c r="GUW46" s="187"/>
      <c r="GUX46" s="187"/>
      <c r="GUY46" s="187"/>
      <c r="GUZ46" s="187"/>
      <c r="GVA46" s="187"/>
      <c r="GVB46" s="187"/>
      <c r="GVC46" s="187"/>
      <c r="GVD46" s="187"/>
      <c r="GVE46" s="187"/>
      <c r="GVF46" s="187"/>
      <c r="GVG46" s="187"/>
      <c r="GVH46" s="187"/>
      <c r="GVI46" s="187"/>
      <c r="GVJ46" s="187"/>
      <c r="GVK46" s="187"/>
      <c r="GVL46" s="187"/>
      <c r="GVM46" s="187"/>
      <c r="GVN46" s="187"/>
      <c r="GVO46" s="187"/>
      <c r="GVP46" s="187"/>
      <c r="GVQ46" s="187"/>
      <c r="GVR46" s="187"/>
      <c r="GVS46" s="187"/>
      <c r="GVT46" s="187"/>
      <c r="GVU46" s="187"/>
      <c r="GVV46" s="187"/>
      <c r="GVW46" s="187"/>
      <c r="GVX46" s="187"/>
      <c r="GVY46" s="187"/>
      <c r="GVZ46" s="187"/>
      <c r="GWA46" s="187"/>
      <c r="GWB46" s="187"/>
      <c r="GWC46" s="187"/>
      <c r="GWD46" s="187"/>
      <c r="GWE46" s="187"/>
      <c r="GWF46" s="187"/>
      <c r="GWG46" s="187"/>
      <c r="GWH46" s="187"/>
      <c r="GWI46" s="187"/>
      <c r="GWJ46" s="187"/>
      <c r="GWK46" s="187"/>
      <c r="GWL46" s="187"/>
      <c r="GWM46" s="187"/>
      <c r="GWN46" s="187"/>
      <c r="GWO46" s="187"/>
      <c r="GWP46" s="187"/>
      <c r="GWQ46" s="187"/>
      <c r="GWR46" s="187"/>
      <c r="GWS46" s="187"/>
      <c r="GWT46" s="187"/>
      <c r="GWU46" s="187"/>
      <c r="GWV46" s="187"/>
      <c r="GWW46" s="187"/>
      <c r="GWX46" s="187"/>
      <c r="GWY46" s="187"/>
      <c r="GWZ46" s="187"/>
      <c r="GXA46" s="187"/>
      <c r="GXB46" s="187"/>
      <c r="GXC46" s="187"/>
      <c r="GXD46" s="187"/>
      <c r="GXE46" s="187"/>
      <c r="GXF46" s="187"/>
      <c r="GXG46" s="187"/>
      <c r="GXH46" s="187"/>
      <c r="GXI46" s="187"/>
      <c r="GXJ46" s="187"/>
      <c r="GXK46" s="187"/>
      <c r="GXL46" s="187"/>
      <c r="GXM46" s="187"/>
      <c r="GXN46" s="187"/>
      <c r="GXO46" s="187"/>
      <c r="GXP46" s="187"/>
      <c r="GXQ46" s="187"/>
      <c r="GXR46" s="187"/>
      <c r="GXS46" s="187"/>
      <c r="GXT46" s="187"/>
      <c r="GXU46" s="187"/>
      <c r="GXV46" s="187"/>
      <c r="GXW46" s="187"/>
      <c r="GXX46" s="187"/>
      <c r="GXY46" s="187"/>
      <c r="GXZ46" s="187"/>
      <c r="GYA46" s="187"/>
      <c r="GYB46" s="187"/>
      <c r="GYC46" s="187"/>
      <c r="GYD46" s="187"/>
      <c r="GYE46" s="187"/>
      <c r="GYF46" s="187"/>
      <c r="GYG46" s="187"/>
      <c r="GYH46" s="187"/>
      <c r="GYI46" s="187"/>
      <c r="GYJ46" s="187"/>
      <c r="GYK46" s="187"/>
      <c r="GYL46" s="187"/>
      <c r="GYM46" s="187"/>
      <c r="GYN46" s="187"/>
      <c r="GYO46" s="187"/>
      <c r="GYP46" s="187"/>
      <c r="GYQ46" s="187"/>
      <c r="GYR46" s="187"/>
      <c r="GYS46" s="187"/>
      <c r="GYT46" s="187"/>
      <c r="GYU46" s="187"/>
      <c r="GYV46" s="187"/>
      <c r="GYW46" s="187"/>
      <c r="GYX46" s="187"/>
      <c r="GYY46" s="187"/>
      <c r="GYZ46" s="187"/>
      <c r="GZA46" s="187"/>
      <c r="GZB46" s="187"/>
      <c r="GZC46" s="187"/>
      <c r="GZD46" s="187"/>
      <c r="GZE46" s="187"/>
      <c r="GZF46" s="187"/>
      <c r="GZG46" s="187"/>
      <c r="GZH46" s="187"/>
      <c r="GZI46" s="187"/>
      <c r="GZJ46" s="187"/>
      <c r="GZK46" s="187"/>
      <c r="GZL46" s="187"/>
      <c r="GZM46" s="187"/>
      <c r="GZN46" s="187"/>
      <c r="GZO46" s="187"/>
      <c r="GZP46" s="187"/>
      <c r="GZQ46" s="187"/>
      <c r="GZR46" s="187"/>
      <c r="GZS46" s="187"/>
      <c r="GZT46" s="187"/>
      <c r="GZU46" s="187"/>
      <c r="GZV46" s="187"/>
      <c r="GZW46" s="187"/>
      <c r="GZX46" s="187"/>
      <c r="GZY46" s="187"/>
      <c r="GZZ46" s="187"/>
      <c r="HAA46" s="187"/>
      <c r="HAB46" s="187"/>
      <c r="HAC46" s="187"/>
      <c r="HAD46" s="187"/>
      <c r="HAE46" s="187"/>
      <c r="HAF46" s="187"/>
      <c r="HAG46" s="187"/>
      <c r="HAH46" s="187"/>
      <c r="HAI46" s="187"/>
      <c r="HAJ46" s="187"/>
      <c r="HAK46" s="187"/>
      <c r="HAL46" s="187"/>
      <c r="HAM46" s="187"/>
      <c r="HAN46" s="187"/>
      <c r="HAO46" s="187"/>
      <c r="HAP46" s="187"/>
      <c r="HAQ46" s="187"/>
      <c r="HAR46" s="187"/>
      <c r="HAS46" s="187"/>
      <c r="HAT46" s="187"/>
      <c r="HAU46" s="187"/>
      <c r="HAV46" s="187"/>
      <c r="HAW46" s="187"/>
      <c r="HAX46" s="187"/>
      <c r="HAY46" s="187"/>
      <c r="HAZ46" s="187"/>
      <c r="HBA46" s="187"/>
      <c r="HBB46" s="187"/>
      <c r="HBC46" s="187"/>
      <c r="HBD46" s="187"/>
      <c r="HBE46" s="187"/>
      <c r="HBF46" s="187"/>
      <c r="HBG46" s="187"/>
      <c r="HBH46" s="187"/>
      <c r="HBI46" s="187"/>
      <c r="HBJ46" s="187"/>
      <c r="HBK46" s="187"/>
      <c r="HBL46" s="187"/>
      <c r="HBM46" s="187"/>
      <c r="HBN46" s="187"/>
      <c r="HBO46" s="187"/>
      <c r="HBP46" s="187"/>
      <c r="HBQ46" s="187"/>
      <c r="HBR46" s="187"/>
      <c r="HBS46" s="187"/>
      <c r="HBT46" s="187"/>
      <c r="HBU46" s="187"/>
      <c r="HBV46" s="187"/>
      <c r="HBW46" s="187"/>
      <c r="HBX46" s="187"/>
      <c r="HBY46" s="187"/>
      <c r="HBZ46" s="187"/>
      <c r="HCA46" s="187"/>
      <c r="HCB46" s="187"/>
      <c r="HCC46" s="187"/>
      <c r="HCD46" s="187"/>
      <c r="HCE46" s="187"/>
      <c r="HCF46" s="187"/>
      <c r="HCG46" s="187"/>
      <c r="HCH46" s="187"/>
      <c r="HCI46" s="187"/>
      <c r="HCJ46" s="187"/>
      <c r="HCK46" s="187"/>
      <c r="HCL46" s="187"/>
      <c r="HCM46" s="187"/>
      <c r="HCN46" s="187"/>
      <c r="HCO46" s="187"/>
      <c r="HCP46" s="187"/>
      <c r="HCQ46" s="187"/>
      <c r="HCR46" s="187"/>
      <c r="HCS46" s="187"/>
      <c r="HCT46" s="187"/>
      <c r="HCU46" s="187"/>
      <c r="HCV46" s="187"/>
      <c r="HCW46" s="187"/>
      <c r="HCX46" s="187"/>
      <c r="HCY46" s="187"/>
      <c r="HCZ46" s="187"/>
      <c r="HDA46" s="187"/>
      <c r="HDB46" s="187"/>
      <c r="HDC46" s="187"/>
      <c r="HDD46" s="187"/>
      <c r="HDE46" s="187"/>
      <c r="HDF46" s="187"/>
      <c r="HDG46" s="187"/>
      <c r="HDH46" s="187"/>
      <c r="HDI46" s="187"/>
      <c r="HDJ46" s="187"/>
      <c r="HDK46" s="187"/>
      <c r="HDL46" s="187"/>
      <c r="HDM46" s="187"/>
      <c r="HDN46" s="187"/>
      <c r="HDO46" s="187"/>
      <c r="HDP46" s="187"/>
      <c r="HDQ46" s="187"/>
      <c r="HDR46" s="187"/>
      <c r="HDS46" s="187"/>
      <c r="HDT46" s="187"/>
      <c r="HDU46" s="187"/>
      <c r="HDV46" s="187"/>
      <c r="HDW46" s="187"/>
      <c r="HDX46" s="187"/>
      <c r="HDY46" s="187"/>
      <c r="HDZ46" s="187"/>
      <c r="HEA46" s="187"/>
      <c r="HEB46" s="187"/>
      <c r="HEC46" s="187"/>
      <c r="HED46" s="187"/>
      <c r="HEE46" s="187"/>
      <c r="HEF46" s="187"/>
      <c r="HEG46" s="187"/>
      <c r="HEH46" s="187"/>
      <c r="HEI46" s="187"/>
      <c r="HEJ46" s="187"/>
      <c r="HEK46" s="187"/>
      <c r="HEL46" s="187"/>
      <c r="HEM46" s="187"/>
      <c r="HEN46" s="187"/>
      <c r="HEO46" s="187"/>
      <c r="HEP46" s="187"/>
      <c r="HEQ46" s="187"/>
      <c r="HER46" s="187"/>
      <c r="HES46" s="187"/>
      <c r="HET46" s="187"/>
      <c r="HEU46" s="187"/>
      <c r="HEV46" s="187"/>
      <c r="HEW46" s="187"/>
      <c r="HEX46" s="187"/>
      <c r="HEY46" s="187"/>
      <c r="HEZ46" s="187"/>
      <c r="HFA46" s="187"/>
      <c r="HFB46" s="187"/>
      <c r="HFC46" s="187"/>
      <c r="HFD46" s="187"/>
      <c r="HFE46" s="187"/>
      <c r="HFF46" s="187"/>
      <c r="HFG46" s="187"/>
      <c r="HFH46" s="187"/>
      <c r="HFI46" s="187"/>
      <c r="HFJ46" s="187"/>
      <c r="HFK46" s="187"/>
      <c r="HFL46" s="187"/>
      <c r="HFM46" s="187"/>
      <c r="HFN46" s="187"/>
      <c r="HFO46" s="187"/>
      <c r="HFP46" s="187"/>
      <c r="HFQ46" s="187"/>
      <c r="HFR46" s="187"/>
      <c r="HFS46" s="187"/>
      <c r="HFT46" s="187"/>
      <c r="HFU46" s="187"/>
      <c r="HFV46" s="187"/>
      <c r="HFW46" s="187"/>
      <c r="HFX46" s="187"/>
      <c r="HFY46" s="187"/>
      <c r="HFZ46" s="187"/>
      <c r="HGA46" s="187"/>
      <c r="HGB46" s="187"/>
      <c r="HGC46" s="187"/>
      <c r="HGD46" s="187"/>
      <c r="HGE46" s="187"/>
      <c r="HGF46" s="187"/>
      <c r="HGG46" s="187"/>
      <c r="HGH46" s="187"/>
      <c r="HGI46" s="187"/>
      <c r="HGJ46" s="187"/>
      <c r="HGK46" s="187"/>
      <c r="HGL46" s="187"/>
      <c r="HGM46" s="187"/>
      <c r="HGN46" s="187"/>
      <c r="HGO46" s="187"/>
      <c r="HGP46" s="187"/>
      <c r="HGQ46" s="187"/>
      <c r="HGR46" s="187"/>
      <c r="HGS46" s="187"/>
      <c r="HGT46" s="187"/>
      <c r="HGU46" s="187"/>
      <c r="HGV46" s="187"/>
      <c r="HGW46" s="187"/>
      <c r="HGX46" s="187"/>
      <c r="HGY46" s="187"/>
      <c r="HGZ46" s="187"/>
      <c r="HHA46" s="187"/>
      <c r="HHB46" s="187"/>
      <c r="HHC46" s="187"/>
      <c r="HHD46" s="187"/>
      <c r="HHE46" s="187"/>
      <c r="HHF46" s="187"/>
      <c r="HHG46" s="187"/>
      <c r="HHH46" s="187"/>
      <c r="HHI46" s="187"/>
      <c r="HHJ46" s="187"/>
      <c r="HHK46" s="187"/>
      <c r="HHL46" s="187"/>
      <c r="HHM46" s="187"/>
      <c r="HHN46" s="187"/>
      <c r="HHO46" s="187"/>
      <c r="HHP46" s="187"/>
      <c r="HHQ46" s="187"/>
      <c r="HHR46" s="187"/>
      <c r="HHS46" s="187"/>
      <c r="HHT46" s="187"/>
      <c r="HHU46" s="187"/>
      <c r="HHV46" s="187"/>
      <c r="HHW46" s="187"/>
      <c r="HHX46" s="187"/>
      <c r="HHY46" s="187"/>
      <c r="HHZ46" s="187"/>
      <c r="HIA46" s="187"/>
      <c r="HIB46" s="187"/>
      <c r="HIC46" s="187"/>
      <c r="HID46" s="187"/>
      <c r="HIE46" s="187"/>
      <c r="HIF46" s="187"/>
      <c r="HIG46" s="187"/>
      <c r="HIH46" s="187"/>
      <c r="HII46" s="187"/>
      <c r="HIJ46" s="187"/>
      <c r="HIK46" s="187"/>
      <c r="HIL46" s="187"/>
      <c r="HIM46" s="187"/>
      <c r="HIN46" s="187"/>
      <c r="HIO46" s="187"/>
      <c r="HIP46" s="187"/>
      <c r="HIQ46" s="187"/>
      <c r="HIR46" s="187"/>
      <c r="HIS46" s="187"/>
      <c r="HIT46" s="187"/>
      <c r="HIU46" s="187"/>
      <c r="HIV46" s="187"/>
      <c r="HIW46" s="187"/>
      <c r="HIX46" s="187"/>
      <c r="HIY46" s="187"/>
      <c r="HIZ46" s="187"/>
      <c r="HJA46" s="187"/>
      <c r="HJB46" s="187"/>
      <c r="HJC46" s="187"/>
      <c r="HJD46" s="187"/>
      <c r="HJE46" s="187"/>
      <c r="HJF46" s="187"/>
      <c r="HJG46" s="187"/>
      <c r="HJH46" s="187"/>
      <c r="HJI46" s="187"/>
      <c r="HJJ46" s="187"/>
      <c r="HJK46" s="187"/>
      <c r="HJL46" s="187"/>
      <c r="HJM46" s="187"/>
      <c r="HJN46" s="187"/>
      <c r="HJO46" s="187"/>
      <c r="HJP46" s="187"/>
      <c r="HJQ46" s="187"/>
      <c r="HJR46" s="187"/>
      <c r="HJS46" s="187"/>
      <c r="HJT46" s="187"/>
      <c r="HJU46" s="187"/>
      <c r="HJV46" s="187"/>
      <c r="HJW46" s="187"/>
      <c r="HJX46" s="187"/>
      <c r="HJY46" s="187"/>
      <c r="HJZ46" s="187"/>
      <c r="HKA46" s="187"/>
      <c r="HKB46" s="187"/>
      <c r="HKC46" s="187"/>
      <c r="HKD46" s="187"/>
      <c r="HKE46" s="187"/>
      <c r="HKF46" s="187"/>
      <c r="HKG46" s="187"/>
      <c r="HKH46" s="187"/>
      <c r="HKI46" s="187"/>
      <c r="HKJ46" s="187"/>
      <c r="HKK46" s="187"/>
      <c r="HKL46" s="187"/>
      <c r="HKM46" s="187"/>
      <c r="HKN46" s="187"/>
      <c r="HKO46" s="187"/>
      <c r="HKP46" s="187"/>
      <c r="HKQ46" s="187"/>
      <c r="HKR46" s="187"/>
      <c r="HKS46" s="187"/>
      <c r="HKT46" s="187"/>
      <c r="HKU46" s="187"/>
      <c r="HKV46" s="187"/>
      <c r="HKW46" s="187"/>
      <c r="HKX46" s="187"/>
      <c r="HKY46" s="187"/>
      <c r="HKZ46" s="187"/>
      <c r="HLA46" s="187"/>
      <c r="HLB46" s="187"/>
      <c r="HLC46" s="187"/>
      <c r="HLD46" s="187"/>
      <c r="HLE46" s="187"/>
      <c r="HLF46" s="187"/>
      <c r="HLG46" s="187"/>
      <c r="HLH46" s="187"/>
      <c r="HLI46" s="187"/>
      <c r="HLJ46" s="187"/>
      <c r="HLK46" s="187"/>
      <c r="HLL46" s="187"/>
      <c r="HLM46" s="187"/>
      <c r="HLN46" s="187"/>
      <c r="HLO46" s="187"/>
      <c r="HLP46" s="187"/>
      <c r="HLQ46" s="187"/>
      <c r="HLR46" s="187"/>
      <c r="HLS46" s="187"/>
      <c r="HLT46" s="187"/>
      <c r="HLU46" s="187"/>
      <c r="HLV46" s="187"/>
      <c r="HLW46" s="187"/>
      <c r="HLX46" s="187"/>
      <c r="HLY46" s="187"/>
      <c r="HLZ46" s="187"/>
      <c r="HMA46" s="187"/>
      <c r="HMB46" s="187"/>
      <c r="HMC46" s="187"/>
      <c r="HMD46" s="187"/>
      <c r="HME46" s="187"/>
      <c r="HMF46" s="187"/>
      <c r="HMG46" s="187"/>
      <c r="HMH46" s="187"/>
      <c r="HMI46" s="187"/>
      <c r="HMJ46" s="187"/>
      <c r="HMK46" s="187"/>
      <c r="HML46" s="187"/>
      <c r="HMM46" s="187"/>
      <c r="HMN46" s="187"/>
      <c r="HMO46" s="187"/>
      <c r="HMP46" s="187"/>
      <c r="HMQ46" s="187"/>
      <c r="HMR46" s="187"/>
      <c r="HMS46" s="187"/>
      <c r="HMT46" s="187"/>
      <c r="HMU46" s="187"/>
      <c r="HMV46" s="187"/>
      <c r="HMW46" s="187"/>
      <c r="HMX46" s="187"/>
      <c r="HMY46" s="187"/>
      <c r="HMZ46" s="187"/>
      <c r="HNA46" s="187"/>
      <c r="HNB46" s="187"/>
      <c r="HNC46" s="187"/>
      <c r="HND46" s="187"/>
      <c r="HNE46" s="187"/>
      <c r="HNF46" s="187"/>
      <c r="HNG46" s="187"/>
      <c r="HNH46" s="187"/>
      <c r="HNI46" s="187"/>
      <c r="HNJ46" s="187"/>
      <c r="HNK46" s="187"/>
      <c r="HNL46" s="187"/>
      <c r="HNM46" s="187"/>
      <c r="HNN46" s="187"/>
      <c r="HNO46" s="187"/>
      <c r="HNP46" s="187"/>
      <c r="HNQ46" s="187"/>
      <c r="HNR46" s="187"/>
      <c r="HNS46" s="187"/>
      <c r="HNT46" s="187"/>
      <c r="HNU46" s="187"/>
      <c r="HNV46" s="187"/>
      <c r="HNW46" s="187"/>
      <c r="HNX46" s="187"/>
      <c r="HNY46" s="187"/>
      <c r="HNZ46" s="187"/>
      <c r="HOA46" s="187"/>
      <c r="HOB46" s="187"/>
      <c r="HOC46" s="187"/>
      <c r="HOD46" s="187"/>
      <c r="HOE46" s="187"/>
      <c r="HOF46" s="187"/>
      <c r="HOG46" s="187"/>
      <c r="HOH46" s="187"/>
      <c r="HOI46" s="187"/>
      <c r="HOJ46" s="187"/>
      <c r="HOK46" s="187"/>
      <c r="HOL46" s="187"/>
      <c r="HOM46" s="187"/>
      <c r="HON46" s="187"/>
      <c r="HOO46" s="187"/>
      <c r="HOP46" s="187"/>
      <c r="HOQ46" s="187"/>
      <c r="HOR46" s="187"/>
      <c r="HOS46" s="187"/>
      <c r="HOT46" s="187"/>
      <c r="HOU46" s="187"/>
      <c r="HOV46" s="187"/>
      <c r="HOW46" s="187"/>
      <c r="HOX46" s="187"/>
      <c r="HOY46" s="187"/>
      <c r="HOZ46" s="187"/>
      <c r="HPA46" s="187"/>
      <c r="HPB46" s="187"/>
      <c r="HPC46" s="187"/>
      <c r="HPD46" s="187"/>
      <c r="HPE46" s="187"/>
      <c r="HPF46" s="187"/>
      <c r="HPG46" s="187"/>
      <c r="HPH46" s="187"/>
      <c r="HPI46" s="187"/>
      <c r="HPJ46" s="187"/>
      <c r="HPK46" s="187"/>
      <c r="HPL46" s="187"/>
      <c r="HPM46" s="187"/>
      <c r="HPN46" s="187"/>
      <c r="HPO46" s="187"/>
      <c r="HPP46" s="187"/>
      <c r="HPQ46" s="187"/>
      <c r="HPR46" s="187"/>
      <c r="HPS46" s="187"/>
      <c r="HPT46" s="187"/>
      <c r="HPU46" s="187"/>
      <c r="HPV46" s="187"/>
      <c r="HPW46" s="187"/>
      <c r="HPX46" s="187"/>
      <c r="HPY46" s="187"/>
      <c r="HPZ46" s="187"/>
      <c r="HQA46" s="187"/>
      <c r="HQB46" s="187"/>
      <c r="HQC46" s="187"/>
      <c r="HQD46" s="187"/>
      <c r="HQE46" s="187"/>
      <c r="HQF46" s="187"/>
      <c r="HQG46" s="187"/>
      <c r="HQH46" s="187"/>
      <c r="HQI46" s="187"/>
      <c r="HQJ46" s="187"/>
      <c r="HQK46" s="187"/>
      <c r="HQL46" s="187"/>
      <c r="HQM46" s="187"/>
      <c r="HQN46" s="187"/>
      <c r="HQO46" s="187"/>
      <c r="HQP46" s="187"/>
      <c r="HQQ46" s="187"/>
      <c r="HQR46" s="187"/>
      <c r="HQS46" s="187"/>
      <c r="HQT46" s="187"/>
      <c r="HQU46" s="187"/>
      <c r="HQV46" s="187"/>
      <c r="HQW46" s="187"/>
      <c r="HQX46" s="187"/>
      <c r="HQY46" s="187"/>
      <c r="HQZ46" s="187"/>
      <c r="HRA46" s="187"/>
      <c r="HRB46" s="187"/>
      <c r="HRC46" s="187"/>
      <c r="HRD46" s="187"/>
      <c r="HRE46" s="187"/>
      <c r="HRF46" s="187"/>
      <c r="HRG46" s="187"/>
      <c r="HRH46" s="187"/>
      <c r="HRI46" s="187"/>
      <c r="HRJ46" s="187"/>
      <c r="HRK46" s="187"/>
      <c r="HRL46" s="187"/>
      <c r="HRM46" s="187"/>
      <c r="HRN46" s="187"/>
      <c r="HRO46" s="187"/>
      <c r="HRP46" s="187"/>
      <c r="HRQ46" s="187"/>
      <c r="HRR46" s="187"/>
      <c r="HRS46" s="187"/>
      <c r="HRT46" s="187"/>
      <c r="HRU46" s="187"/>
      <c r="HRV46" s="187"/>
      <c r="HRW46" s="187"/>
      <c r="HRX46" s="187"/>
      <c r="HRY46" s="187"/>
      <c r="HRZ46" s="187"/>
      <c r="HSA46" s="187"/>
      <c r="HSB46" s="187"/>
      <c r="HSC46" s="187"/>
      <c r="HSD46" s="187"/>
      <c r="HSE46" s="187"/>
      <c r="HSF46" s="187"/>
      <c r="HSG46" s="187"/>
      <c r="HSH46" s="187"/>
      <c r="HSI46" s="187"/>
      <c r="HSJ46" s="187"/>
      <c r="HSK46" s="187"/>
      <c r="HSL46" s="187"/>
      <c r="HSM46" s="187"/>
      <c r="HSN46" s="187"/>
      <c r="HSO46" s="187"/>
      <c r="HSP46" s="187"/>
      <c r="HSQ46" s="187"/>
      <c r="HSR46" s="187"/>
      <c r="HSS46" s="187"/>
      <c r="HST46" s="187"/>
      <c r="HSU46" s="187"/>
      <c r="HSV46" s="187"/>
      <c r="HSW46" s="187"/>
      <c r="HSX46" s="187"/>
      <c r="HSY46" s="187"/>
      <c r="HSZ46" s="187"/>
      <c r="HTA46" s="187"/>
      <c r="HTB46" s="187"/>
      <c r="HTC46" s="187"/>
      <c r="HTD46" s="187"/>
      <c r="HTE46" s="187"/>
      <c r="HTF46" s="187"/>
      <c r="HTG46" s="187"/>
      <c r="HTH46" s="187"/>
      <c r="HTI46" s="187"/>
      <c r="HTJ46" s="187"/>
      <c r="HTK46" s="187"/>
      <c r="HTL46" s="187"/>
      <c r="HTM46" s="187"/>
      <c r="HTN46" s="187"/>
      <c r="HTO46" s="187"/>
      <c r="HTP46" s="187"/>
      <c r="HTQ46" s="187"/>
      <c r="HTR46" s="187"/>
      <c r="HTS46" s="187"/>
      <c r="HTT46" s="187"/>
      <c r="HTU46" s="187"/>
      <c r="HTV46" s="187"/>
      <c r="HTW46" s="187"/>
      <c r="HTX46" s="187"/>
      <c r="HTY46" s="187"/>
      <c r="HTZ46" s="187"/>
      <c r="HUA46" s="187"/>
      <c r="HUB46" s="187"/>
      <c r="HUC46" s="187"/>
      <c r="HUD46" s="187"/>
      <c r="HUE46" s="187"/>
      <c r="HUF46" s="187"/>
      <c r="HUG46" s="187"/>
      <c r="HUH46" s="187"/>
      <c r="HUI46" s="187"/>
      <c r="HUJ46" s="187"/>
      <c r="HUK46" s="187"/>
      <c r="HUL46" s="187"/>
      <c r="HUM46" s="187"/>
      <c r="HUN46" s="187"/>
      <c r="HUO46" s="187"/>
      <c r="HUP46" s="187"/>
      <c r="HUQ46" s="187"/>
      <c r="HUR46" s="187"/>
      <c r="HUS46" s="187"/>
      <c r="HUT46" s="187"/>
      <c r="HUU46" s="187"/>
      <c r="HUV46" s="187"/>
      <c r="HUW46" s="187"/>
      <c r="HUX46" s="187"/>
      <c r="HUY46" s="187"/>
      <c r="HUZ46" s="187"/>
      <c r="HVA46" s="187"/>
      <c r="HVB46" s="187"/>
      <c r="HVC46" s="187"/>
      <c r="HVD46" s="187"/>
      <c r="HVE46" s="187"/>
      <c r="HVF46" s="187"/>
      <c r="HVG46" s="187"/>
      <c r="HVH46" s="187"/>
      <c r="HVI46" s="187"/>
      <c r="HVJ46" s="187"/>
      <c r="HVK46" s="187"/>
      <c r="HVL46" s="187"/>
      <c r="HVM46" s="187"/>
      <c r="HVN46" s="187"/>
      <c r="HVO46" s="187"/>
      <c r="HVP46" s="187"/>
      <c r="HVQ46" s="187"/>
      <c r="HVR46" s="187"/>
      <c r="HVS46" s="187"/>
      <c r="HVT46" s="187"/>
      <c r="HVU46" s="187"/>
      <c r="HVV46" s="187"/>
      <c r="HVW46" s="187"/>
      <c r="HVX46" s="187"/>
      <c r="HVY46" s="187"/>
      <c r="HVZ46" s="187"/>
      <c r="HWA46" s="187"/>
      <c r="HWB46" s="187"/>
      <c r="HWC46" s="187"/>
      <c r="HWD46" s="187"/>
      <c r="HWE46" s="187"/>
      <c r="HWF46" s="187"/>
      <c r="HWG46" s="187"/>
      <c r="HWH46" s="187"/>
      <c r="HWI46" s="187"/>
      <c r="HWJ46" s="187"/>
      <c r="HWK46" s="187"/>
      <c r="HWL46" s="187"/>
      <c r="HWM46" s="187"/>
      <c r="HWN46" s="187"/>
      <c r="HWO46" s="187"/>
      <c r="HWP46" s="187"/>
      <c r="HWQ46" s="187"/>
      <c r="HWR46" s="187"/>
      <c r="HWS46" s="187"/>
      <c r="HWT46" s="187"/>
      <c r="HWU46" s="187"/>
      <c r="HWV46" s="187"/>
      <c r="HWW46" s="187"/>
      <c r="HWX46" s="187"/>
      <c r="HWY46" s="187"/>
      <c r="HWZ46" s="187"/>
      <c r="HXA46" s="187"/>
      <c r="HXB46" s="187"/>
      <c r="HXC46" s="187"/>
      <c r="HXD46" s="187"/>
      <c r="HXE46" s="187"/>
      <c r="HXF46" s="187"/>
      <c r="HXG46" s="187"/>
      <c r="HXH46" s="187"/>
      <c r="HXI46" s="187"/>
      <c r="HXJ46" s="187"/>
      <c r="HXK46" s="187"/>
      <c r="HXL46" s="187"/>
      <c r="HXM46" s="187"/>
      <c r="HXN46" s="187"/>
      <c r="HXO46" s="187"/>
      <c r="HXP46" s="187"/>
      <c r="HXQ46" s="187"/>
      <c r="HXR46" s="187"/>
      <c r="HXS46" s="187"/>
      <c r="HXT46" s="187"/>
      <c r="HXU46" s="187"/>
      <c r="HXV46" s="187"/>
      <c r="HXW46" s="187"/>
      <c r="HXX46" s="187"/>
      <c r="HXY46" s="187"/>
      <c r="HXZ46" s="187"/>
      <c r="HYA46" s="187"/>
      <c r="HYB46" s="187"/>
      <c r="HYC46" s="187"/>
      <c r="HYD46" s="187"/>
      <c r="HYE46" s="187"/>
      <c r="HYF46" s="187"/>
      <c r="HYG46" s="187"/>
      <c r="HYH46" s="187"/>
      <c r="HYI46" s="187"/>
      <c r="HYJ46" s="187"/>
      <c r="HYK46" s="187"/>
      <c r="HYL46" s="187"/>
      <c r="HYM46" s="187"/>
      <c r="HYN46" s="187"/>
      <c r="HYO46" s="187"/>
      <c r="HYP46" s="187"/>
      <c r="HYQ46" s="187"/>
      <c r="HYR46" s="187"/>
      <c r="HYS46" s="187"/>
      <c r="HYT46" s="187"/>
      <c r="HYU46" s="187"/>
      <c r="HYV46" s="187"/>
      <c r="HYW46" s="187"/>
      <c r="HYX46" s="187"/>
      <c r="HYY46" s="187"/>
      <c r="HYZ46" s="187"/>
      <c r="HZA46" s="187"/>
      <c r="HZB46" s="187"/>
      <c r="HZC46" s="187"/>
      <c r="HZD46" s="187"/>
      <c r="HZE46" s="187"/>
      <c r="HZF46" s="187"/>
      <c r="HZG46" s="187"/>
      <c r="HZH46" s="187"/>
      <c r="HZI46" s="187"/>
      <c r="HZJ46" s="187"/>
      <c r="HZK46" s="187"/>
      <c r="HZL46" s="187"/>
      <c r="HZM46" s="187"/>
      <c r="HZN46" s="187"/>
      <c r="HZO46" s="187"/>
      <c r="HZP46" s="187"/>
      <c r="HZQ46" s="187"/>
      <c r="HZR46" s="187"/>
      <c r="HZS46" s="187"/>
      <c r="HZT46" s="187"/>
      <c r="HZU46" s="187"/>
      <c r="HZV46" s="187"/>
      <c r="HZW46" s="187"/>
      <c r="HZX46" s="187"/>
      <c r="HZY46" s="187"/>
      <c r="HZZ46" s="187"/>
      <c r="IAA46" s="187"/>
      <c r="IAB46" s="187"/>
      <c r="IAC46" s="187"/>
      <c r="IAD46" s="187"/>
      <c r="IAE46" s="187"/>
      <c r="IAF46" s="187"/>
      <c r="IAG46" s="187"/>
      <c r="IAH46" s="187"/>
      <c r="IAI46" s="187"/>
      <c r="IAJ46" s="187"/>
      <c r="IAK46" s="187"/>
      <c r="IAL46" s="187"/>
      <c r="IAM46" s="187"/>
      <c r="IAN46" s="187"/>
      <c r="IAO46" s="187"/>
      <c r="IAP46" s="187"/>
      <c r="IAQ46" s="187"/>
      <c r="IAR46" s="187"/>
      <c r="IAS46" s="187"/>
      <c r="IAT46" s="187"/>
      <c r="IAU46" s="187"/>
      <c r="IAV46" s="187"/>
      <c r="IAW46" s="187"/>
      <c r="IAX46" s="187"/>
      <c r="IAY46" s="187"/>
      <c r="IAZ46" s="187"/>
      <c r="IBA46" s="187"/>
      <c r="IBB46" s="187"/>
      <c r="IBC46" s="187"/>
      <c r="IBD46" s="187"/>
      <c r="IBE46" s="187"/>
      <c r="IBF46" s="187"/>
      <c r="IBG46" s="187"/>
      <c r="IBH46" s="187"/>
      <c r="IBI46" s="187"/>
      <c r="IBJ46" s="187"/>
      <c r="IBK46" s="187"/>
      <c r="IBL46" s="187"/>
      <c r="IBM46" s="187"/>
      <c r="IBN46" s="187"/>
      <c r="IBO46" s="187"/>
      <c r="IBP46" s="187"/>
      <c r="IBQ46" s="187"/>
      <c r="IBR46" s="187"/>
      <c r="IBS46" s="187"/>
      <c r="IBT46" s="187"/>
      <c r="IBU46" s="187"/>
      <c r="IBV46" s="187"/>
      <c r="IBW46" s="187"/>
      <c r="IBX46" s="187"/>
      <c r="IBY46" s="187"/>
      <c r="IBZ46" s="187"/>
      <c r="ICA46" s="187"/>
      <c r="ICB46" s="187"/>
      <c r="ICC46" s="187"/>
      <c r="ICD46" s="187"/>
      <c r="ICE46" s="187"/>
      <c r="ICF46" s="187"/>
      <c r="ICG46" s="187"/>
      <c r="ICH46" s="187"/>
      <c r="ICI46" s="187"/>
      <c r="ICJ46" s="187"/>
      <c r="ICK46" s="187"/>
      <c r="ICL46" s="187"/>
      <c r="ICM46" s="187"/>
      <c r="ICN46" s="187"/>
      <c r="ICO46" s="187"/>
      <c r="ICP46" s="187"/>
      <c r="ICQ46" s="187"/>
      <c r="ICR46" s="187"/>
      <c r="ICS46" s="187"/>
      <c r="ICT46" s="187"/>
      <c r="ICU46" s="187"/>
      <c r="ICV46" s="187"/>
      <c r="ICW46" s="187"/>
      <c r="ICX46" s="187"/>
      <c r="ICY46" s="187"/>
      <c r="ICZ46" s="187"/>
      <c r="IDA46" s="187"/>
      <c r="IDB46" s="187"/>
      <c r="IDC46" s="187"/>
      <c r="IDD46" s="187"/>
      <c r="IDE46" s="187"/>
      <c r="IDF46" s="187"/>
      <c r="IDG46" s="187"/>
      <c r="IDH46" s="187"/>
      <c r="IDI46" s="187"/>
      <c r="IDJ46" s="187"/>
      <c r="IDK46" s="187"/>
      <c r="IDL46" s="187"/>
      <c r="IDM46" s="187"/>
      <c r="IDN46" s="187"/>
      <c r="IDO46" s="187"/>
      <c r="IDP46" s="187"/>
      <c r="IDQ46" s="187"/>
      <c r="IDR46" s="187"/>
      <c r="IDS46" s="187"/>
      <c r="IDT46" s="187"/>
      <c r="IDU46" s="187"/>
      <c r="IDV46" s="187"/>
      <c r="IDW46" s="187"/>
      <c r="IDX46" s="187"/>
      <c r="IDY46" s="187"/>
      <c r="IDZ46" s="187"/>
      <c r="IEA46" s="187"/>
      <c r="IEB46" s="187"/>
      <c r="IEC46" s="187"/>
      <c r="IED46" s="187"/>
      <c r="IEE46" s="187"/>
      <c r="IEF46" s="187"/>
      <c r="IEG46" s="187"/>
      <c r="IEH46" s="187"/>
      <c r="IEI46" s="187"/>
      <c r="IEJ46" s="187"/>
      <c r="IEK46" s="187"/>
      <c r="IEL46" s="187"/>
      <c r="IEM46" s="187"/>
      <c r="IEN46" s="187"/>
      <c r="IEO46" s="187"/>
      <c r="IEP46" s="187"/>
      <c r="IEQ46" s="187"/>
      <c r="IER46" s="187"/>
      <c r="IES46" s="187"/>
      <c r="IET46" s="187"/>
      <c r="IEU46" s="187"/>
      <c r="IEV46" s="187"/>
      <c r="IEW46" s="187"/>
      <c r="IEX46" s="187"/>
      <c r="IEY46" s="187"/>
      <c r="IEZ46" s="187"/>
      <c r="IFA46" s="187"/>
      <c r="IFB46" s="187"/>
      <c r="IFC46" s="187"/>
      <c r="IFD46" s="187"/>
      <c r="IFE46" s="187"/>
      <c r="IFF46" s="187"/>
      <c r="IFG46" s="187"/>
      <c r="IFH46" s="187"/>
      <c r="IFI46" s="187"/>
      <c r="IFJ46" s="187"/>
      <c r="IFK46" s="187"/>
      <c r="IFL46" s="187"/>
      <c r="IFM46" s="187"/>
      <c r="IFN46" s="187"/>
      <c r="IFO46" s="187"/>
      <c r="IFP46" s="187"/>
      <c r="IFQ46" s="187"/>
      <c r="IFR46" s="187"/>
      <c r="IFS46" s="187"/>
      <c r="IFT46" s="187"/>
      <c r="IFU46" s="187"/>
      <c r="IFV46" s="187"/>
      <c r="IFW46" s="187"/>
      <c r="IFX46" s="187"/>
      <c r="IFY46" s="187"/>
      <c r="IFZ46" s="187"/>
      <c r="IGA46" s="187"/>
      <c r="IGB46" s="187"/>
      <c r="IGC46" s="187"/>
      <c r="IGD46" s="187"/>
      <c r="IGE46" s="187"/>
      <c r="IGF46" s="187"/>
      <c r="IGG46" s="187"/>
      <c r="IGH46" s="187"/>
      <c r="IGI46" s="187"/>
      <c r="IGJ46" s="187"/>
      <c r="IGK46" s="187"/>
      <c r="IGL46" s="187"/>
      <c r="IGM46" s="187"/>
      <c r="IGN46" s="187"/>
      <c r="IGO46" s="187"/>
      <c r="IGP46" s="187"/>
      <c r="IGQ46" s="187"/>
      <c r="IGR46" s="187"/>
      <c r="IGS46" s="187"/>
      <c r="IGT46" s="187"/>
      <c r="IGU46" s="187"/>
      <c r="IGV46" s="187"/>
      <c r="IGW46" s="187"/>
      <c r="IGX46" s="187"/>
      <c r="IGY46" s="187"/>
      <c r="IGZ46" s="187"/>
      <c r="IHA46" s="187"/>
      <c r="IHB46" s="187"/>
      <c r="IHC46" s="187"/>
      <c r="IHD46" s="187"/>
      <c r="IHE46" s="187"/>
      <c r="IHF46" s="187"/>
      <c r="IHG46" s="187"/>
      <c r="IHH46" s="187"/>
      <c r="IHI46" s="187"/>
      <c r="IHJ46" s="187"/>
      <c r="IHK46" s="187"/>
      <c r="IHL46" s="187"/>
      <c r="IHM46" s="187"/>
      <c r="IHN46" s="187"/>
      <c r="IHO46" s="187"/>
      <c r="IHP46" s="187"/>
      <c r="IHQ46" s="187"/>
      <c r="IHR46" s="187"/>
      <c r="IHS46" s="187"/>
      <c r="IHT46" s="187"/>
      <c r="IHU46" s="187"/>
      <c r="IHV46" s="187"/>
      <c r="IHW46" s="187"/>
      <c r="IHX46" s="187"/>
      <c r="IHY46" s="187"/>
      <c r="IHZ46" s="187"/>
      <c r="IIA46" s="187"/>
      <c r="IIB46" s="187"/>
      <c r="IIC46" s="187"/>
      <c r="IID46" s="187"/>
      <c r="IIE46" s="187"/>
      <c r="IIF46" s="187"/>
      <c r="IIG46" s="187"/>
      <c r="IIH46" s="187"/>
      <c r="III46" s="187"/>
      <c r="IIJ46" s="187"/>
      <c r="IIK46" s="187"/>
      <c r="IIL46" s="187"/>
      <c r="IIM46" s="187"/>
      <c r="IIN46" s="187"/>
      <c r="IIO46" s="187"/>
      <c r="IIP46" s="187"/>
      <c r="IIQ46" s="187"/>
      <c r="IIR46" s="187"/>
      <c r="IIS46" s="187"/>
      <c r="IIT46" s="187"/>
      <c r="IIU46" s="187"/>
      <c r="IIV46" s="187"/>
      <c r="IIW46" s="187"/>
      <c r="IIX46" s="187"/>
      <c r="IIY46" s="187"/>
      <c r="IIZ46" s="187"/>
      <c r="IJA46" s="187"/>
      <c r="IJB46" s="187"/>
      <c r="IJC46" s="187"/>
      <c r="IJD46" s="187"/>
      <c r="IJE46" s="187"/>
      <c r="IJF46" s="187"/>
      <c r="IJG46" s="187"/>
      <c r="IJH46" s="187"/>
      <c r="IJI46" s="187"/>
      <c r="IJJ46" s="187"/>
      <c r="IJK46" s="187"/>
      <c r="IJL46" s="187"/>
      <c r="IJM46" s="187"/>
      <c r="IJN46" s="187"/>
      <c r="IJO46" s="187"/>
      <c r="IJP46" s="187"/>
      <c r="IJQ46" s="187"/>
      <c r="IJR46" s="187"/>
      <c r="IJS46" s="187"/>
      <c r="IJT46" s="187"/>
      <c r="IJU46" s="187"/>
      <c r="IJV46" s="187"/>
      <c r="IJW46" s="187"/>
      <c r="IJX46" s="187"/>
      <c r="IJY46" s="187"/>
      <c r="IJZ46" s="187"/>
      <c r="IKA46" s="187"/>
      <c r="IKB46" s="187"/>
      <c r="IKC46" s="187"/>
      <c r="IKD46" s="187"/>
      <c r="IKE46" s="187"/>
      <c r="IKF46" s="187"/>
      <c r="IKG46" s="187"/>
      <c r="IKH46" s="187"/>
      <c r="IKI46" s="187"/>
      <c r="IKJ46" s="187"/>
      <c r="IKK46" s="187"/>
      <c r="IKL46" s="187"/>
      <c r="IKM46" s="187"/>
      <c r="IKN46" s="187"/>
      <c r="IKO46" s="187"/>
      <c r="IKP46" s="187"/>
      <c r="IKQ46" s="187"/>
      <c r="IKR46" s="187"/>
      <c r="IKS46" s="187"/>
      <c r="IKT46" s="187"/>
      <c r="IKU46" s="187"/>
      <c r="IKV46" s="187"/>
      <c r="IKW46" s="187"/>
      <c r="IKX46" s="187"/>
      <c r="IKY46" s="187"/>
      <c r="IKZ46" s="187"/>
      <c r="ILA46" s="187"/>
      <c r="ILB46" s="187"/>
      <c r="ILC46" s="187"/>
      <c r="ILD46" s="187"/>
      <c r="ILE46" s="187"/>
      <c r="ILF46" s="187"/>
      <c r="ILG46" s="187"/>
      <c r="ILH46" s="187"/>
      <c r="ILI46" s="187"/>
      <c r="ILJ46" s="187"/>
      <c r="ILK46" s="187"/>
      <c r="ILL46" s="187"/>
      <c r="ILM46" s="187"/>
      <c r="ILN46" s="187"/>
      <c r="ILO46" s="187"/>
      <c r="ILP46" s="187"/>
      <c r="ILQ46" s="187"/>
      <c r="ILR46" s="187"/>
      <c r="ILS46" s="187"/>
      <c r="ILT46" s="187"/>
      <c r="ILU46" s="187"/>
      <c r="ILV46" s="187"/>
      <c r="ILW46" s="187"/>
      <c r="ILX46" s="187"/>
      <c r="ILY46" s="187"/>
      <c r="ILZ46" s="187"/>
      <c r="IMA46" s="187"/>
      <c r="IMB46" s="187"/>
      <c r="IMC46" s="187"/>
      <c r="IMD46" s="187"/>
      <c r="IME46" s="187"/>
      <c r="IMF46" s="187"/>
      <c r="IMG46" s="187"/>
      <c r="IMH46" s="187"/>
      <c r="IMI46" s="187"/>
      <c r="IMJ46" s="187"/>
      <c r="IMK46" s="187"/>
      <c r="IML46" s="187"/>
      <c r="IMM46" s="187"/>
      <c r="IMN46" s="187"/>
      <c r="IMO46" s="187"/>
      <c r="IMP46" s="187"/>
      <c r="IMQ46" s="187"/>
      <c r="IMR46" s="187"/>
      <c r="IMS46" s="187"/>
      <c r="IMT46" s="187"/>
      <c r="IMU46" s="187"/>
      <c r="IMV46" s="187"/>
      <c r="IMW46" s="187"/>
      <c r="IMX46" s="187"/>
      <c r="IMY46" s="187"/>
      <c r="IMZ46" s="187"/>
      <c r="INA46" s="187"/>
      <c r="INB46" s="187"/>
      <c r="INC46" s="187"/>
      <c r="IND46" s="187"/>
      <c r="INE46" s="187"/>
      <c r="INF46" s="187"/>
      <c r="ING46" s="187"/>
      <c r="INH46" s="187"/>
      <c r="INI46" s="187"/>
      <c r="INJ46" s="187"/>
      <c r="INK46" s="187"/>
      <c r="INL46" s="187"/>
      <c r="INM46" s="187"/>
      <c r="INN46" s="187"/>
      <c r="INO46" s="187"/>
      <c r="INP46" s="187"/>
      <c r="INQ46" s="187"/>
      <c r="INR46" s="187"/>
      <c r="INS46" s="187"/>
      <c r="INT46" s="187"/>
      <c r="INU46" s="187"/>
      <c r="INV46" s="187"/>
      <c r="INW46" s="187"/>
      <c r="INX46" s="187"/>
      <c r="INY46" s="187"/>
      <c r="INZ46" s="187"/>
      <c r="IOA46" s="187"/>
      <c r="IOB46" s="187"/>
      <c r="IOC46" s="187"/>
      <c r="IOD46" s="187"/>
      <c r="IOE46" s="187"/>
      <c r="IOF46" s="187"/>
      <c r="IOG46" s="187"/>
      <c r="IOH46" s="187"/>
      <c r="IOI46" s="187"/>
      <c r="IOJ46" s="187"/>
      <c r="IOK46" s="187"/>
      <c r="IOL46" s="187"/>
      <c r="IOM46" s="187"/>
      <c r="ION46" s="187"/>
      <c r="IOO46" s="187"/>
      <c r="IOP46" s="187"/>
      <c r="IOQ46" s="187"/>
      <c r="IOR46" s="187"/>
      <c r="IOS46" s="187"/>
      <c r="IOT46" s="187"/>
      <c r="IOU46" s="187"/>
      <c r="IOV46" s="187"/>
      <c r="IOW46" s="187"/>
      <c r="IOX46" s="187"/>
      <c r="IOY46" s="187"/>
      <c r="IOZ46" s="187"/>
      <c r="IPA46" s="187"/>
      <c r="IPB46" s="187"/>
      <c r="IPC46" s="187"/>
      <c r="IPD46" s="187"/>
      <c r="IPE46" s="187"/>
      <c r="IPF46" s="187"/>
      <c r="IPG46" s="187"/>
      <c r="IPH46" s="187"/>
      <c r="IPI46" s="187"/>
      <c r="IPJ46" s="187"/>
      <c r="IPK46" s="187"/>
      <c r="IPL46" s="187"/>
      <c r="IPM46" s="187"/>
      <c r="IPN46" s="187"/>
      <c r="IPO46" s="187"/>
      <c r="IPP46" s="187"/>
      <c r="IPQ46" s="187"/>
      <c r="IPR46" s="187"/>
      <c r="IPS46" s="187"/>
      <c r="IPT46" s="187"/>
      <c r="IPU46" s="187"/>
      <c r="IPV46" s="187"/>
      <c r="IPW46" s="187"/>
      <c r="IPX46" s="187"/>
      <c r="IPY46" s="187"/>
      <c r="IPZ46" s="187"/>
      <c r="IQA46" s="187"/>
      <c r="IQB46" s="187"/>
      <c r="IQC46" s="187"/>
      <c r="IQD46" s="187"/>
      <c r="IQE46" s="187"/>
      <c r="IQF46" s="187"/>
      <c r="IQG46" s="187"/>
      <c r="IQH46" s="187"/>
      <c r="IQI46" s="187"/>
      <c r="IQJ46" s="187"/>
      <c r="IQK46" s="187"/>
      <c r="IQL46" s="187"/>
      <c r="IQM46" s="187"/>
      <c r="IQN46" s="187"/>
      <c r="IQO46" s="187"/>
      <c r="IQP46" s="187"/>
      <c r="IQQ46" s="187"/>
      <c r="IQR46" s="187"/>
      <c r="IQS46" s="187"/>
      <c r="IQT46" s="187"/>
      <c r="IQU46" s="187"/>
      <c r="IQV46" s="187"/>
      <c r="IQW46" s="187"/>
      <c r="IQX46" s="187"/>
      <c r="IQY46" s="187"/>
      <c r="IQZ46" s="187"/>
      <c r="IRA46" s="187"/>
      <c r="IRB46" s="187"/>
      <c r="IRC46" s="187"/>
      <c r="IRD46" s="187"/>
      <c r="IRE46" s="187"/>
      <c r="IRF46" s="187"/>
      <c r="IRG46" s="187"/>
      <c r="IRH46" s="187"/>
      <c r="IRI46" s="187"/>
      <c r="IRJ46" s="187"/>
      <c r="IRK46" s="187"/>
      <c r="IRL46" s="187"/>
      <c r="IRM46" s="187"/>
      <c r="IRN46" s="187"/>
      <c r="IRO46" s="187"/>
      <c r="IRP46" s="187"/>
      <c r="IRQ46" s="187"/>
      <c r="IRR46" s="187"/>
      <c r="IRS46" s="187"/>
      <c r="IRT46" s="187"/>
      <c r="IRU46" s="187"/>
      <c r="IRV46" s="187"/>
      <c r="IRW46" s="187"/>
      <c r="IRX46" s="187"/>
      <c r="IRY46" s="187"/>
      <c r="IRZ46" s="187"/>
      <c r="ISA46" s="187"/>
      <c r="ISB46" s="187"/>
      <c r="ISC46" s="187"/>
      <c r="ISD46" s="187"/>
      <c r="ISE46" s="187"/>
      <c r="ISF46" s="187"/>
      <c r="ISG46" s="187"/>
      <c r="ISH46" s="187"/>
      <c r="ISI46" s="187"/>
      <c r="ISJ46" s="187"/>
      <c r="ISK46" s="187"/>
      <c r="ISL46" s="187"/>
      <c r="ISM46" s="187"/>
      <c r="ISN46" s="187"/>
      <c r="ISO46" s="187"/>
      <c r="ISP46" s="187"/>
      <c r="ISQ46" s="187"/>
      <c r="ISR46" s="187"/>
      <c r="ISS46" s="187"/>
      <c r="IST46" s="187"/>
      <c r="ISU46" s="187"/>
      <c r="ISV46" s="187"/>
      <c r="ISW46" s="187"/>
      <c r="ISX46" s="187"/>
      <c r="ISY46" s="187"/>
      <c r="ISZ46" s="187"/>
      <c r="ITA46" s="187"/>
      <c r="ITB46" s="187"/>
      <c r="ITC46" s="187"/>
      <c r="ITD46" s="187"/>
      <c r="ITE46" s="187"/>
      <c r="ITF46" s="187"/>
      <c r="ITG46" s="187"/>
      <c r="ITH46" s="187"/>
      <c r="ITI46" s="187"/>
      <c r="ITJ46" s="187"/>
      <c r="ITK46" s="187"/>
      <c r="ITL46" s="187"/>
      <c r="ITM46" s="187"/>
      <c r="ITN46" s="187"/>
      <c r="ITO46" s="187"/>
      <c r="ITP46" s="187"/>
      <c r="ITQ46" s="187"/>
      <c r="ITR46" s="187"/>
      <c r="ITS46" s="187"/>
      <c r="ITT46" s="187"/>
      <c r="ITU46" s="187"/>
      <c r="ITV46" s="187"/>
      <c r="ITW46" s="187"/>
      <c r="ITX46" s="187"/>
      <c r="ITY46" s="187"/>
      <c r="ITZ46" s="187"/>
      <c r="IUA46" s="187"/>
      <c r="IUB46" s="187"/>
      <c r="IUC46" s="187"/>
      <c r="IUD46" s="187"/>
      <c r="IUE46" s="187"/>
      <c r="IUF46" s="187"/>
      <c r="IUG46" s="187"/>
      <c r="IUH46" s="187"/>
      <c r="IUI46" s="187"/>
      <c r="IUJ46" s="187"/>
      <c r="IUK46" s="187"/>
      <c r="IUL46" s="187"/>
      <c r="IUM46" s="187"/>
      <c r="IUN46" s="187"/>
      <c r="IUO46" s="187"/>
      <c r="IUP46" s="187"/>
      <c r="IUQ46" s="187"/>
      <c r="IUR46" s="187"/>
      <c r="IUS46" s="187"/>
      <c r="IUT46" s="187"/>
      <c r="IUU46" s="187"/>
      <c r="IUV46" s="187"/>
      <c r="IUW46" s="187"/>
      <c r="IUX46" s="187"/>
      <c r="IUY46" s="187"/>
      <c r="IUZ46" s="187"/>
      <c r="IVA46" s="187"/>
      <c r="IVB46" s="187"/>
      <c r="IVC46" s="187"/>
      <c r="IVD46" s="187"/>
      <c r="IVE46" s="187"/>
      <c r="IVF46" s="187"/>
      <c r="IVG46" s="187"/>
      <c r="IVH46" s="187"/>
      <c r="IVI46" s="187"/>
      <c r="IVJ46" s="187"/>
      <c r="IVK46" s="187"/>
      <c r="IVL46" s="187"/>
      <c r="IVM46" s="187"/>
      <c r="IVN46" s="187"/>
      <c r="IVO46" s="187"/>
      <c r="IVP46" s="187"/>
      <c r="IVQ46" s="187"/>
      <c r="IVR46" s="187"/>
      <c r="IVS46" s="187"/>
      <c r="IVT46" s="187"/>
      <c r="IVU46" s="187"/>
      <c r="IVV46" s="187"/>
      <c r="IVW46" s="187"/>
      <c r="IVX46" s="187"/>
      <c r="IVY46" s="187"/>
      <c r="IVZ46" s="187"/>
      <c r="IWA46" s="187"/>
      <c r="IWB46" s="187"/>
      <c r="IWC46" s="187"/>
      <c r="IWD46" s="187"/>
      <c r="IWE46" s="187"/>
      <c r="IWF46" s="187"/>
      <c r="IWG46" s="187"/>
      <c r="IWH46" s="187"/>
      <c r="IWI46" s="187"/>
      <c r="IWJ46" s="187"/>
      <c r="IWK46" s="187"/>
      <c r="IWL46" s="187"/>
      <c r="IWM46" s="187"/>
      <c r="IWN46" s="187"/>
      <c r="IWO46" s="187"/>
      <c r="IWP46" s="187"/>
      <c r="IWQ46" s="187"/>
      <c r="IWR46" s="187"/>
      <c r="IWS46" s="187"/>
      <c r="IWT46" s="187"/>
      <c r="IWU46" s="187"/>
      <c r="IWV46" s="187"/>
      <c r="IWW46" s="187"/>
      <c r="IWX46" s="187"/>
      <c r="IWY46" s="187"/>
      <c r="IWZ46" s="187"/>
      <c r="IXA46" s="187"/>
      <c r="IXB46" s="187"/>
      <c r="IXC46" s="187"/>
      <c r="IXD46" s="187"/>
      <c r="IXE46" s="187"/>
      <c r="IXF46" s="187"/>
      <c r="IXG46" s="187"/>
      <c r="IXH46" s="187"/>
      <c r="IXI46" s="187"/>
      <c r="IXJ46" s="187"/>
      <c r="IXK46" s="187"/>
      <c r="IXL46" s="187"/>
      <c r="IXM46" s="187"/>
      <c r="IXN46" s="187"/>
      <c r="IXO46" s="187"/>
      <c r="IXP46" s="187"/>
      <c r="IXQ46" s="187"/>
      <c r="IXR46" s="187"/>
      <c r="IXS46" s="187"/>
      <c r="IXT46" s="187"/>
      <c r="IXU46" s="187"/>
      <c r="IXV46" s="187"/>
      <c r="IXW46" s="187"/>
      <c r="IXX46" s="187"/>
      <c r="IXY46" s="187"/>
      <c r="IXZ46" s="187"/>
      <c r="IYA46" s="187"/>
      <c r="IYB46" s="187"/>
      <c r="IYC46" s="187"/>
      <c r="IYD46" s="187"/>
      <c r="IYE46" s="187"/>
      <c r="IYF46" s="187"/>
      <c r="IYG46" s="187"/>
      <c r="IYH46" s="187"/>
      <c r="IYI46" s="187"/>
      <c r="IYJ46" s="187"/>
      <c r="IYK46" s="187"/>
      <c r="IYL46" s="187"/>
      <c r="IYM46" s="187"/>
      <c r="IYN46" s="187"/>
      <c r="IYO46" s="187"/>
      <c r="IYP46" s="187"/>
      <c r="IYQ46" s="187"/>
      <c r="IYR46" s="187"/>
      <c r="IYS46" s="187"/>
      <c r="IYT46" s="187"/>
      <c r="IYU46" s="187"/>
      <c r="IYV46" s="187"/>
      <c r="IYW46" s="187"/>
      <c r="IYX46" s="187"/>
      <c r="IYY46" s="187"/>
      <c r="IYZ46" s="187"/>
      <c r="IZA46" s="187"/>
      <c r="IZB46" s="187"/>
      <c r="IZC46" s="187"/>
      <c r="IZD46" s="187"/>
      <c r="IZE46" s="187"/>
      <c r="IZF46" s="187"/>
      <c r="IZG46" s="187"/>
      <c r="IZH46" s="187"/>
      <c r="IZI46" s="187"/>
      <c r="IZJ46" s="187"/>
      <c r="IZK46" s="187"/>
      <c r="IZL46" s="187"/>
      <c r="IZM46" s="187"/>
      <c r="IZN46" s="187"/>
      <c r="IZO46" s="187"/>
      <c r="IZP46" s="187"/>
      <c r="IZQ46" s="187"/>
      <c r="IZR46" s="187"/>
      <c r="IZS46" s="187"/>
      <c r="IZT46" s="187"/>
      <c r="IZU46" s="187"/>
      <c r="IZV46" s="187"/>
      <c r="IZW46" s="187"/>
      <c r="IZX46" s="187"/>
      <c r="IZY46" s="187"/>
      <c r="IZZ46" s="187"/>
      <c r="JAA46" s="187"/>
      <c r="JAB46" s="187"/>
      <c r="JAC46" s="187"/>
      <c r="JAD46" s="187"/>
      <c r="JAE46" s="187"/>
      <c r="JAF46" s="187"/>
      <c r="JAG46" s="187"/>
      <c r="JAH46" s="187"/>
      <c r="JAI46" s="187"/>
      <c r="JAJ46" s="187"/>
      <c r="JAK46" s="187"/>
      <c r="JAL46" s="187"/>
      <c r="JAM46" s="187"/>
      <c r="JAN46" s="187"/>
      <c r="JAO46" s="187"/>
      <c r="JAP46" s="187"/>
      <c r="JAQ46" s="187"/>
      <c r="JAR46" s="187"/>
      <c r="JAS46" s="187"/>
      <c r="JAT46" s="187"/>
      <c r="JAU46" s="187"/>
      <c r="JAV46" s="187"/>
      <c r="JAW46" s="187"/>
      <c r="JAX46" s="187"/>
      <c r="JAY46" s="187"/>
      <c r="JAZ46" s="187"/>
      <c r="JBA46" s="187"/>
      <c r="JBB46" s="187"/>
      <c r="JBC46" s="187"/>
      <c r="JBD46" s="187"/>
      <c r="JBE46" s="187"/>
      <c r="JBF46" s="187"/>
      <c r="JBG46" s="187"/>
      <c r="JBH46" s="187"/>
      <c r="JBI46" s="187"/>
      <c r="JBJ46" s="187"/>
      <c r="JBK46" s="187"/>
      <c r="JBL46" s="187"/>
      <c r="JBM46" s="187"/>
      <c r="JBN46" s="187"/>
      <c r="JBO46" s="187"/>
      <c r="JBP46" s="187"/>
      <c r="JBQ46" s="187"/>
      <c r="JBR46" s="187"/>
      <c r="JBS46" s="187"/>
      <c r="JBT46" s="187"/>
      <c r="JBU46" s="187"/>
      <c r="JBV46" s="187"/>
      <c r="JBW46" s="187"/>
      <c r="JBX46" s="187"/>
      <c r="JBY46" s="187"/>
      <c r="JBZ46" s="187"/>
      <c r="JCA46" s="187"/>
      <c r="JCB46" s="187"/>
      <c r="JCC46" s="187"/>
      <c r="JCD46" s="187"/>
      <c r="JCE46" s="187"/>
      <c r="JCF46" s="187"/>
      <c r="JCG46" s="187"/>
      <c r="JCH46" s="187"/>
      <c r="JCI46" s="187"/>
      <c r="JCJ46" s="187"/>
      <c r="JCK46" s="187"/>
      <c r="JCL46" s="187"/>
      <c r="JCM46" s="187"/>
      <c r="JCN46" s="187"/>
      <c r="JCO46" s="187"/>
      <c r="JCP46" s="187"/>
      <c r="JCQ46" s="187"/>
      <c r="JCR46" s="187"/>
      <c r="JCS46" s="187"/>
      <c r="JCT46" s="187"/>
      <c r="JCU46" s="187"/>
      <c r="JCV46" s="187"/>
      <c r="JCW46" s="187"/>
      <c r="JCX46" s="187"/>
      <c r="JCY46" s="187"/>
      <c r="JCZ46" s="187"/>
      <c r="JDA46" s="187"/>
      <c r="JDB46" s="187"/>
      <c r="JDC46" s="187"/>
      <c r="JDD46" s="187"/>
      <c r="JDE46" s="187"/>
      <c r="JDF46" s="187"/>
      <c r="JDG46" s="187"/>
      <c r="JDH46" s="187"/>
      <c r="JDI46" s="187"/>
      <c r="JDJ46" s="187"/>
      <c r="JDK46" s="187"/>
      <c r="JDL46" s="187"/>
      <c r="JDM46" s="187"/>
      <c r="JDN46" s="187"/>
      <c r="JDO46" s="187"/>
      <c r="JDP46" s="187"/>
      <c r="JDQ46" s="187"/>
      <c r="JDR46" s="187"/>
      <c r="JDS46" s="187"/>
      <c r="JDT46" s="187"/>
      <c r="JDU46" s="187"/>
      <c r="JDV46" s="187"/>
      <c r="JDW46" s="187"/>
      <c r="JDX46" s="187"/>
      <c r="JDY46" s="187"/>
      <c r="JDZ46" s="187"/>
      <c r="JEA46" s="187"/>
      <c r="JEB46" s="187"/>
      <c r="JEC46" s="187"/>
      <c r="JED46" s="187"/>
      <c r="JEE46" s="187"/>
      <c r="JEF46" s="187"/>
      <c r="JEG46" s="187"/>
      <c r="JEH46" s="187"/>
      <c r="JEI46" s="187"/>
      <c r="JEJ46" s="187"/>
      <c r="JEK46" s="187"/>
      <c r="JEL46" s="187"/>
      <c r="JEM46" s="187"/>
      <c r="JEN46" s="187"/>
      <c r="JEO46" s="187"/>
      <c r="JEP46" s="187"/>
      <c r="JEQ46" s="187"/>
      <c r="JER46" s="187"/>
      <c r="JES46" s="187"/>
      <c r="JET46" s="187"/>
      <c r="JEU46" s="187"/>
      <c r="JEV46" s="187"/>
      <c r="JEW46" s="187"/>
      <c r="JEX46" s="187"/>
      <c r="JEY46" s="187"/>
      <c r="JEZ46" s="187"/>
      <c r="JFA46" s="187"/>
      <c r="JFB46" s="187"/>
      <c r="JFC46" s="187"/>
      <c r="JFD46" s="187"/>
      <c r="JFE46" s="187"/>
      <c r="JFF46" s="187"/>
      <c r="JFG46" s="187"/>
      <c r="JFH46" s="187"/>
      <c r="JFI46" s="187"/>
      <c r="JFJ46" s="187"/>
      <c r="JFK46" s="187"/>
      <c r="JFL46" s="187"/>
      <c r="JFM46" s="187"/>
      <c r="JFN46" s="187"/>
      <c r="JFO46" s="187"/>
      <c r="JFP46" s="187"/>
      <c r="JFQ46" s="187"/>
      <c r="JFR46" s="187"/>
      <c r="JFS46" s="187"/>
      <c r="JFT46" s="187"/>
      <c r="JFU46" s="187"/>
      <c r="JFV46" s="187"/>
      <c r="JFW46" s="187"/>
      <c r="JFX46" s="187"/>
      <c r="JFY46" s="187"/>
      <c r="JFZ46" s="187"/>
      <c r="JGA46" s="187"/>
      <c r="JGB46" s="187"/>
      <c r="JGC46" s="187"/>
      <c r="JGD46" s="187"/>
      <c r="JGE46" s="187"/>
      <c r="JGF46" s="187"/>
      <c r="JGG46" s="187"/>
      <c r="JGH46" s="187"/>
      <c r="JGI46" s="187"/>
      <c r="JGJ46" s="187"/>
      <c r="JGK46" s="187"/>
      <c r="JGL46" s="187"/>
      <c r="JGM46" s="187"/>
      <c r="JGN46" s="187"/>
      <c r="JGO46" s="187"/>
      <c r="JGP46" s="187"/>
      <c r="JGQ46" s="187"/>
      <c r="JGR46" s="187"/>
      <c r="JGS46" s="187"/>
      <c r="JGT46" s="187"/>
      <c r="JGU46" s="187"/>
      <c r="JGV46" s="187"/>
      <c r="JGW46" s="187"/>
      <c r="JGX46" s="187"/>
      <c r="JGY46" s="187"/>
      <c r="JGZ46" s="187"/>
      <c r="JHA46" s="187"/>
      <c r="JHB46" s="187"/>
      <c r="JHC46" s="187"/>
      <c r="JHD46" s="187"/>
      <c r="JHE46" s="187"/>
      <c r="JHF46" s="187"/>
      <c r="JHG46" s="187"/>
      <c r="JHH46" s="187"/>
      <c r="JHI46" s="187"/>
      <c r="JHJ46" s="187"/>
      <c r="JHK46" s="187"/>
      <c r="JHL46" s="187"/>
      <c r="JHM46" s="187"/>
      <c r="JHN46" s="187"/>
      <c r="JHO46" s="187"/>
      <c r="JHP46" s="187"/>
      <c r="JHQ46" s="187"/>
      <c r="JHR46" s="187"/>
      <c r="JHS46" s="187"/>
      <c r="JHT46" s="187"/>
      <c r="JHU46" s="187"/>
      <c r="JHV46" s="187"/>
      <c r="JHW46" s="187"/>
      <c r="JHX46" s="187"/>
      <c r="JHY46" s="187"/>
      <c r="JHZ46" s="187"/>
      <c r="JIA46" s="187"/>
      <c r="JIB46" s="187"/>
      <c r="JIC46" s="187"/>
      <c r="JID46" s="187"/>
      <c r="JIE46" s="187"/>
      <c r="JIF46" s="187"/>
      <c r="JIG46" s="187"/>
      <c r="JIH46" s="187"/>
      <c r="JII46" s="187"/>
      <c r="JIJ46" s="187"/>
      <c r="JIK46" s="187"/>
      <c r="JIL46" s="187"/>
      <c r="JIM46" s="187"/>
      <c r="JIN46" s="187"/>
      <c r="JIO46" s="187"/>
      <c r="JIP46" s="187"/>
      <c r="JIQ46" s="187"/>
      <c r="JIR46" s="187"/>
      <c r="JIS46" s="187"/>
      <c r="JIT46" s="187"/>
      <c r="JIU46" s="187"/>
      <c r="JIV46" s="187"/>
      <c r="JIW46" s="187"/>
      <c r="JIX46" s="187"/>
      <c r="JIY46" s="187"/>
      <c r="JIZ46" s="187"/>
      <c r="JJA46" s="187"/>
      <c r="JJB46" s="187"/>
      <c r="JJC46" s="187"/>
      <c r="JJD46" s="187"/>
      <c r="JJE46" s="187"/>
      <c r="JJF46" s="187"/>
      <c r="JJG46" s="187"/>
      <c r="JJH46" s="187"/>
      <c r="JJI46" s="187"/>
      <c r="JJJ46" s="187"/>
      <c r="JJK46" s="187"/>
      <c r="JJL46" s="187"/>
      <c r="JJM46" s="187"/>
      <c r="JJN46" s="187"/>
      <c r="JJO46" s="187"/>
      <c r="JJP46" s="187"/>
      <c r="JJQ46" s="187"/>
      <c r="JJR46" s="187"/>
      <c r="JJS46" s="187"/>
      <c r="JJT46" s="187"/>
      <c r="JJU46" s="187"/>
      <c r="JJV46" s="187"/>
      <c r="JJW46" s="187"/>
      <c r="JJX46" s="187"/>
      <c r="JJY46" s="187"/>
      <c r="JJZ46" s="187"/>
      <c r="JKA46" s="187"/>
      <c r="JKB46" s="187"/>
      <c r="JKC46" s="187"/>
      <c r="JKD46" s="187"/>
      <c r="JKE46" s="187"/>
      <c r="JKF46" s="187"/>
      <c r="JKG46" s="187"/>
      <c r="JKH46" s="187"/>
      <c r="JKI46" s="187"/>
      <c r="JKJ46" s="187"/>
      <c r="JKK46" s="187"/>
      <c r="JKL46" s="187"/>
      <c r="JKM46" s="187"/>
      <c r="JKN46" s="187"/>
      <c r="JKO46" s="187"/>
      <c r="JKP46" s="187"/>
      <c r="JKQ46" s="187"/>
      <c r="JKR46" s="187"/>
      <c r="JKS46" s="187"/>
      <c r="JKT46" s="187"/>
      <c r="JKU46" s="187"/>
      <c r="JKV46" s="187"/>
      <c r="JKW46" s="187"/>
      <c r="JKX46" s="187"/>
      <c r="JKY46" s="187"/>
      <c r="JKZ46" s="187"/>
      <c r="JLA46" s="187"/>
      <c r="JLB46" s="187"/>
      <c r="JLC46" s="187"/>
      <c r="JLD46" s="187"/>
      <c r="JLE46" s="187"/>
      <c r="JLF46" s="187"/>
      <c r="JLG46" s="187"/>
      <c r="JLH46" s="187"/>
      <c r="JLI46" s="187"/>
      <c r="JLJ46" s="187"/>
      <c r="JLK46" s="187"/>
      <c r="JLL46" s="187"/>
      <c r="JLM46" s="187"/>
      <c r="JLN46" s="187"/>
      <c r="JLO46" s="187"/>
      <c r="JLP46" s="187"/>
      <c r="JLQ46" s="187"/>
      <c r="JLR46" s="187"/>
      <c r="JLS46" s="187"/>
      <c r="JLT46" s="187"/>
      <c r="JLU46" s="187"/>
      <c r="JLV46" s="187"/>
      <c r="JLW46" s="187"/>
      <c r="JLX46" s="187"/>
      <c r="JLY46" s="187"/>
      <c r="JLZ46" s="187"/>
      <c r="JMA46" s="187"/>
      <c r="JMB46" s="187"/>
      <c r="JMC46" s="187"/>
      <c r="JMD46" s="187"/>
      <c r="JME46" s="187"/>
      <c r="JMF46" s="187"/>
      <c r="JMG46" s="187"/>
      <c r="JMH46" s="187"/>
      <c r="JMI46" s="187"/>
      <c r="JMJ46" s="187"/>
      <c r="JMK46" s="187"/>
      <c r="JML46" s="187"/>
      <c r="JMM46" s="187"/>
      <c r="JMN46" s="187"/>
      <c r="JMO46" s="187"/>
      <c r="JMP46" s="187"/>
      <c r="JMQ46" s="187"/>
      <c r="JMR46" s="187"/>
      <c r="JMS46" s="187"/>
      <c r="JMT46" s="187"/>
      <c r="JMU46" s="187"/>
      <c r="JMV46" s="187"/>
      <c r="JMW46" s="187"/>
      <c r="JMX46" s="187"/>
      <c r="JMY46" s="187"/>
      <c r="JMZ46" s="187"/>
      <c r="JNA46" s="187"/>
      <c r="JNB46" s="187"/>
      <c r="JNC46" s="187"/>
      <c r="JND46" s="187"/>
      <c r="JNE46" s="187"/>
      <c r="JNF46" s="187"/>
      <c r="JNG46" s="187"/>
      <c r="JNH46" s="187"/>
      <c r="JNI46" s="187"/>
      <c r="JNJ46" s="187"/>
      <c r="JNK46" s="187"/>
      <c r="JNL46" s="187"/>
      <c r="JNM46" s="187"/>
      <c r="JNN46" s="187"/>
      <c r="JNO46" s="187"/>
      <c r="JNP46" s="187"/>
      <c r="JNQ46" s="187"/>
      <c r="JNR46" s="187"/>
      <c r="JNS46" s="187"/>
      <c r="JNT46" s="187"/>
      <c r="JNU46" s="187"/>
      <c r="JNV46" s="187"/>
      <c r="JNW46" s="187"/>
      <c r="JNX46" s="187"/>
      <c r="JNY46" s="187"/>
      <c r="JNZ46" s="187"/>
      <c r="JOA46" s="187"/>
      <c r="JOB46" s="187"/>
      <c r="JOC46" s="187"/>
      <c r="JOD46" s="187"/>
      <c r="JOE46" s="187"/>
      <c r="JOF46" s="187"/>
      <c r="JOG46" s="187"/>
      <c r="JOH46" s="187"/>
      <c r="JOI46" s="187"/>
      <c r="JOJ46" s="187"/>
      <c r="JOK46" s="187"/>
      <c r="JOL46" s="187"/>
      <c r="JOM46" s="187"/>
      <c r="JON46" s="187"/>
      <c r="JOO46" s="187"/>
      <c r="JOP46" s="187"/>
      <c r="JOQ46" s="187"/>
      <c r="JOR46" s="187"/>
      <c r="JOS46" s="187"/>
      <c r="JOT46" s="187"/>
      <c r="JOU46" s="187"/>
      <c r="JOV46" s="187"/>
      <c r="JOW46" s="187"/>
      <c r="JOX46" s="187"/>
      <c r="JOY46" s="187"/>
      <c r="JOZ46" s="187"/>
      <c r="JPA46" s="187"/>
      <c r="JPB46" s="187"/>
      <c r="JPC46" s="187"/>
      <c r="JPD46" s="187"/>
      <c r="JPE46" s="187"/>
      <c r="JPF46" s="187"/>
      <c r="JPG46" s="187"/>
      <c r="JPH46" s="187"/>
      <c r="JPI46" s="187"/>
      <c r="JPJ46" s="187"/>
      <c r="JPK46" s="187"/>
      <c r="JPL46" s="187"/>
      <c r="JPM46" s="187"/>
      <c r="JPN46" s="187"/>
      <c r="JPO46" s="187"/>
      <c r="JPP46" s="187"/>
      <c r="JPQ46" s="187"/>
      <c r="JPR46" s="187"/>
      <c r="JPS46" s="187"/>
      <c r="JPT46" s="187"/>
      <c r="JPU46" s="187"/>
      <c r="JPV46" s="187"/>
      <c r="JPW46" s="187"/>
      <c r="JPX46" s="187"/>
      <c r="JPY46" s="187"/>
      <c r="JPZ46" s="187"/>
      <c r="JQA46" s="187"/>
      <c r="JQB46" s="187"/>
      <c r="JQC46" s="187"/>
      <c r="JQD46" s="187"/>
      <c r="JQE46" s="187"/>
      <c r="JQF46" s="187"/>
      <c r="JQG46" s="187"/>
      <c r="JQH46" s="187"/>
      <c r="JQI46" s="187"/>
      <c r="JQJ46" s="187"/>
      <c r="JQK46" s="187"/>
      <c r="JQL46" s="187"/>
      <c r="JQM46" s="187"/>
      <c r="JQN46" s="187"/>
      <c r="JQO46" s="187"/>
      <c r="JQP46" s="187"/>
      <c r="JQQ46" s="187"/>
      <c r="JQR46" s="187"/>
      <c r="JQS46" s="187"/>
      <c r="JQT46" s="187"/>
      <c r="JQU46" s="187"/>
      <c r="JQV46" s="187"/>
      <c r="JQW46" s="187"/>
      <c r="JQX46" s="187"/>
      <c r="JQY46" s="187"/>
      <c r="JQZ46" s="187"/>
      <c r="JRA46" s="187"/>
      <c r="JRB46" s="187"/>
      <c r="JRC46" s="187"/>
      <c r="JRD46" s="187"/>
      <c r="JRE46" s="187"/>
      <c r="JRF46" s="187"/>
      <c r="JRG46" s="187"/>
      <c r="JRH46" s="187"/>
      <c r="JRI46" s="187"/>
      <c r="JRJ46" s="187"/>
      <c r="JRK46" s="187"/>
      <c r="JRL46" s="187"/>
      <c r="JRM46" s="187"/>
      <c r="JRN46" s="187"/>
      <c r="JRO46" s="187"/>
      <c r="JRP46" s="187"/>
      <c r="JRQ46" s="187"/>
      <c r="JRR46" s="187"/>
      <c r="JRS46" s="187"/>
      <c r="JRT46" s="187"/>
      <c r="JRU46" s="187"/>
      <c r="JRV46" s="187"/>
      <c r="JRW46" s="187"/>
      <c r="JRX46" s="187"/>
      <c r="JRY46" s="187"/>
      <c r="JRZ46" s="187"/>
      <c r="JSA46" s="187"/>
      <c r="JSB46" s="187"/>
      <c r="JSC46" s="187"/>
      <c r="JSD46" s="187"/>
      <c r="JSE46" s="187"/>
      <c r="JSF46" s="187"/>
      <c r="JSG46" s="187"/>
      <c r="JSH46" s="187"/>
      <c r="JSI46" s="187"/>
      <c r="JSJ46" s="187"/>
      <c r="JSK46" s="187"/>
      <c r="JSL46" s="187"/>
      <c r="JSM46" s="187"/>
      <c r="JSN46" s="187"/>
      <c r="JSO46" s="187"/>
      <c r="JSP46" s="187"/>
      <c r="JSQ46" s="187"/>
      <c r="JSR46" s="187"/>
      <c r="JSS46" s="187"/>
      <c r="JST46" s="187"/>
      <c r="JSU46" s="187"/>
      <c r="JSV46" s="187"/>
      <c r="JSW46" s="187"/>
      <c r="JSX46" s="187"/>
      <c r="JSY46" s="187"/>
      <c r="JSZ46" s="187"/>
      <c r="JTA46" s="187"/>
      <c r="JTB46" s="187"/>
      <c r="JTC46" s="187"/>
      <c r="JTD46" s="187"/>
      <c r="JTE46" s="187"/>
      <c r="JTF46" s="187"/>
      <c r="JTG46" s="187"/>
      <c r="JTH46" s="187"/>
      <c r="JTI46" s="187"/>
      <c r="JTJ46" s="187"/>
      <c r="JTK46" s="187"/>
      <c r="JTL46" s="187"/>
      <c r="JTM46" s="187"/>
      <c r="JTN46" s="187"/>
      <c r="JTO46" s="187"/>
      <c r="JTP46" s="187"/>
      <c r="JTQ46" s="187"/>
      <c r="JTR46" s="187"/>
      <c r="JTS46" s="187"/>
      <c r="JTT46" s="187"/>
      <c r="JTU46" s="187"/>
      <c r="JTV46" s="187"/>
      <c r="JTW46" s="187"/>
      <c r="JTX46" s="187"/>
      <c r="JTY46" s="187"/>
      <c r="JTZ46" s="187"/>
      <c r="JUA46" s="187"/>
      <c r="JUB46" s="187"/>
      <c r="JUC46" s="187"/>
      <c r="JUD46" s="187"/>
      <c r="JUE46" s="187"/>
      <c r="JUF46" s="187"/>
      <c r="JUG46" s="187"/>
      <c r="JUH46" s="187"/>
      <c r="JUI46" s="187"/>
      <c r="JUJ46" s="187"/>
      <c r="JUK46" s="187"/>
      <c r="JUL46" s="187"/>
      <c r="JUM46" s="187"/>
      <c r="JUN46" s="187"/>
      <c r="JUO46" s="187"/>
      <c r="JUP46" s="187"/>
      <c r="JUQ46" s="187"/>
      <c r="JUR46" s="187"/>
      <c r="JUS46" s="187"/>
      <c r="JUT46" s="187"/>
      <c r="JUU46" s="187"/>
      <c r="JUV46" s="187"/>
      <c r="JUW46" s="187"/>
      <c r="JUX46" s="187"/>
      <c r="JUY46" s="187"/>
      <c r="JUZ46" s="187"/>
      <c r="JVA46" s="187"/>
      <c r="JVB46" s="187"/>
      <c r="JVC46" s="187"/>
      <c r="JVD46" s="187"/>
      <c r="JVE46" s="187"/>
      <c r="JVF46" s="187"/>
      <c r="JVG46" s="187"/>
      <c r="JVH46" s="187"/>
      <c r="JVI46" s="187"/>
      <c r="JVJ46" s="187"/>
      <c r="JVK46" s="187"/>
      <c r="JVL46" s="187"/>
      <c r="JVM46" s="187"/>
      <c r="JVN46" s="187"/>
      <c r="JVO46" s="187"/>
      <c r="JVP46" s="187"/>
      <c r="JVQ46" s="187"/>
      <c r="JVR46" s="187"/>
      <c r="JVS46" s="187"/>
      <c r="JVT46" s="187"/>
      <c r="JVU46" s="187"/>
      <c r="JVV46" s="187"/>
      <c r="JVW46" s="187"/>
      <c r="JVX46" s="187"/>
      <c r="JVY46" s="187"/>
      <c r="JVZ46" s="187"/>
      <c r="JWA46" s="187"/>
      <c r="JWB46" s="187"/>
      <c r="JWC46" s="187"/>
      <c r="JWD46" s="187"/>
      <c r="JWE46" s="187"/>
      <c r="JWF46" s="187"/>
      <c r="JWG46" s="187"/>
      <c r="JWH46" s="187"/>
      <c r="JWI46" s="187"/>
      <c r="JWJ46" s="187"/>
      <c r="JWK46" s="187"/>
      <c r="JWL46" s="187"/>
      <c r="JWM46" s="187"/>
      <c r="JWN46" s="187"/>
      <c r="JWO46" s="187"/>
      <c r="JWP46" s="187"/>
      <c r="JWQ46" s="187"/>
      <c r="JWR46" s="187"/>
      <c r="JWS46" s="187"/>
      <c r="JWT46" s="187"/>
      <c r="JWU46" s="187"/>
      <c r="JWV46" s="187"/>
      <c r="JWW46" s="187"/>
      <c r="JWX46" s="187"/>
      <c r="JWY46" s="187"/>
      <c r="JWZ46" s="187"/>
      <c r="JXA46" s="187"/>
      <c r="JXB46" s="187"/>
      <c r="JXC46" s="187"/>
      <c r="JXD46" s="187"/>
      <c r="JXE46" s="187"/>
      <c r="JXF46" s="187"/>
      <c r="JXG46" s="187"/>
      <c r="JXH46" s="187"/>
      <c r="JXI46" s="187"/>
      <c r="JXJ46" s="187"/>
      <c r="JXK46" s="187"/>
      <c r="JXL46" s="187"/>
      <c r="JXM46" s="187"/>
      <c r="JXN46" s="187"/>
      <c r="JXO46" s="187"/>
      <c r="JXP46" s="187"/>
      <c r="JXQ46" s="187"/>
      <c r="JXR46" s="187"/>
      <c r="JXS46" s="187"/>
      <c r="JXT46" s="187"/>
      <c r="JXU46" s="187"/>
      <c r="JXV46" s="187"/>
      <c r="JXW46" s="187"/>
      <c r="JXX46" s="187"/>
      <c r="JXY46" s="187"/>
      <c r="JXZ46" s="187"/>
      <c r="JYA46" s="187"/>
      <c r="JYB46" s="187"/>
      <c r="JYC46" s="187"/>
      <c r="JYD46" s="187"/>
      <c r="JYE46" s="187"/>
      <c r="JYF46" s="187"/>
      <c r="JYG46" s="187"/>
      <c r="JYH46" s="187"/>
      <c r="JYI46" s="187"/>
      <c r="JYJ46" s="187"/>
      <c r="JYK46" s="187"/>
      <c r="JYL46" s="187"/>
      <c r="JYM46" s="187"/>
      <c r="JYN46" s="187"/>
      <c r="JYO46" s="187"/>
      <c r="JYP46" s="187"/>
      <c r="JYQ46" s="187"/>
      <c r="JYR46" s="187"/>
      <c r="JYS46" s="187"/>
      <c r="JYT46" s="187"/>
      <c r="JYU46" s="187"/>
      <c r="JYV46" s="187"/>
      <c r="JYW46" s="187"/>
      <c r="JYX46" s="187"/>
      <c r="JYY46" s="187"/>
      <c r="JYZ46" s="187"/>
      <c r="JZA46" s="187"/>
      <c r="JZB46" s="187"/>
      <c r="JZC46" s="187"/>
      <c r="JZD46" s="187"/>
      <c r="JZE46" s="187"/>
      <c r="JZF46" s="187"/>
      <c r="JZG46" s="187"/>
      <c r="JZH46" s="187"/>
      <c r="JZI46" s="187"/>
      <c r="JZJ46" s="187"/>
      <c r="JZK46" s="187"/>
      <c r="JZL46" s="187"/>
      <c r="JZM46" s="187"/>
      <c r="JZN46" s="187"/>
      <c r="JZO46" s="187"/>
      <c r="JZP46" s="187"/>
      <c r="JZQ46" s="187"/>
      <c r="JZR46" s="187"/>
      <c r="JZS46" s="187"/>
      <c r="JZT46" s="187"/>
      <c r="JZU46" s="187"/>
      <c r="JZV46" s="187"/>
      <c r="JZW46" s="187"/>
      <c r="JZX46" s="187"/>
      <c r="JZY46" s="187"/>
      <c r="JZZ46" s="187"/>
      <c r="KAA46" s="187"/>
      <c r="KAB46" s="187"/>
      <c r="KAC46" s="187"/>
      <c r="KAD46" s="187"/>
      <c r="KAE46" s="187"/>
      <c r="KAF46" s="187"/>
      <c r="KAG46" s="187"/>
      <c r="KAH46" s="187"/>
      <c r="KAI46" s="187"/>
      <c r="KAJ46" s="187"/>
      <c r="KAK46" s="187"/>
      <c r="KAL46" s="187"/>
      <c r="KAM46" s="187"/>
      <c r="KAN46" s="187"/>
      <c r="KAO46" s="187"/>
      <c r="KAP46" s="187"/>
      <c r="KAQ46" s="187"/>
      <c r="KAR46" s="187"/>
      <c r="KAS46" s="187"/>
      <c r="KAT46" s="187"/>
      <c r="KAU46" s="187"/>
      <c r="KAV46" s="187"/>
      <c r="KAW46" s="187"/>
      <c r="KAX46" s="187"/>
      <c r="KAY46" s="187"/>
      <c r="KAZ46" s="187"/>
      <c r="KBA46" s="187"/>
      <c r="KBB46" s="187"/>
      <c r="KBC46" s="187"/>
      <c r="KBD46" s="187"/>
      <c r="KBE46" s="187"/>
      <c r="KBF46" s="187"/>
      <c r="KBG46" s="187"/>
      <c r="KBH46" s="187"/>
      <c r="KBI46" s="187"/>
      <c r="KBJ46" s="187"/>
      <c r="KBK46" s="187"/>
      <c r="KBL46" s="187"/>
      <c r="KBM46" s="187"/>
      <c r="KBN46" s="187"/>
      <c r="KBO46" s="187"/>
      <c r="KBP46" s="187"/>
      <c r="KBQ46" s="187"/>
      <c r="KBR46" s="187"/>
      <c r="KBS46" s="187"/>
      <c r="KBT46" s="187"/>
      <c r="KBU46" s="187"/>
      <c r="KBV46" s="187"/>
      <c r="KBW46" s="187"/>
      <c r="KBX46" s="187"/>
      <c r="KBY46" s="187"/>
      <c r="KBZ46" s="187"/>
      <c r="KCA46" s="187"/>
      <c r="KCB46" s="187"/>
      <c r="KCC46" s="187"/>
      <c r="KCD46" s="187"/>
      <c r="KCE46" s="187"/>
      <c r="KCF46" s="187"/>
      <c r="KCG46" s="187"/>
      <c r="KCH46" s="187"/>
      <c r="KCI46" s="187"/>
      <c r="KCJ46" s="187"/>
      <c r="KCK46" s="187"/>
      <c r="KCL46" s="187"/>
      <c r="KCM46" s="187"/>
      <c r="KCN46" s="187"/>
      <c r="KCO46" s="187"/>
      <c r="KCP46" s="187"/>
      <c r="KCQ46" s="187"/>
      <c r="KCR46" s="187"/>
      <c r="KCS46" s="187"/>
      <c r="KCT46" s="187"/>
      <c r="KCU46" s="187"/>
      <c r="KCV46" s="187"/>
      <c r="KCW46" s="187"/>
      <c r="KCX46" s="187"/>
      <c r="KCY46" s="187"/>
      <c r="KCZ46" s="187"/>
      <c r="KDA46" s="187"/>
      <c r="KDB46" s="187"/>
      <c r="KDC46" s="187"/>
      <c r="KDD46" s="187"/>
      <c r="KDE46" s="187"/>
      <c r="KDF46" s="187"/>
      <c r="KDG46" s="187"/>
      <c r="KDH46" s="187"/>
      <c r="KDI46" s="187"/>
      <c r="KDJ46" s="187"/>
      <c r="KDK46" s="187"/>
      <c r="KDL46" s="187"/>
      <c r="KDM46" s="187"/>
      <c r="KDN46" s="187"/>
      <c r="KDO46" s="187"/>
      <c r="KDP46" s="187"/>
      <c r="KDQ46" s="187"/>
      <c r="KDR46" s="187"/>
      <c r="KDS46" s="187"/>
      <c r="KDT46" s="187"/>
      <c r="KDU46" s="187"/>
      <c r="KDV46" s="187"/>
      <c r="KDW46" s="187"/>
      <c r="KDX46" s="187"/>
      <c r="KDY46" s="187"/>
      <c r="KDZ46" s="187"/>
      <c r="KEA46" s="187"/>
      <c r="KEB46" s="187"/>
      <c r="KEC46" s="187"/>
      <c r="KED46" s="187"/>
      <c r="KEE46" s="187"/>
      <c r="KEF46" s="187"/>
      <c r="KEG46" s="187"/>
      <c r="KEH46" s="187"/>
      <c r="KEI46" s="187"/>
      <c r="KEJ46" s="187"/>
      <c r="KEK46" s="187"/>
      <c r="KEL46" s="187"/>
      <c r="KEM46" s="187"/>
      <c r="KEN46" s="187"/>
      <c r="KEO46" s="187"/>
      <c r="KEP46" s="187"/>
      <c r="KEQ46" s="187"/>
      <c r="KER46" s="187"/>
      <c r="KES46" s="187"/>
      <c r="KET46" s="187"/>
      <c r="KEU46" s="187"/>
      <c r="KEV46" s="187"/>
      <c r="KEW46" s="187"/>
      <c r="KEX46" s="187"/>
      <c r="KEY46" s="187"/>
      <c r="KEZ46" s="187"/>
      <c r="KFA46" s="187"/>
      <c r="KFB46" s="187"/>
      <c r="KFC46" s="187"/>
      <c r="KFD46" s="187"/>
      <c r="KFE46" s="187"/>
      <c r="KFF46" s="187"/>
      <c r="KFG46" s="187"/>
      <c r="KFH46" s="187"/>
      <c r="KFI46" s="187"/>
      <c r="KFJ46" s="187"/>
      <c r="KFK46" s="187"/>
      <c r="KFL46" s="187"/>
      <c r="KFM46" s="187"/>
      <c r="KFN46" s="187"/>
      <c r="KFO46" s="187"/>
      <c r="KFP46" s="187"/>
      <c r="KFQ46" s="187"/>
      <c r="KFR46" s="187"/>
      <c r="KFS46" s="187"/>
      <c r="KFT46" s="187"/>
      <c r="KFU46" s="187"/>
      <c r="KFV46" s="187"/>
      <c r="KFW46" s="187"/>
      <c r="KFX46" s="187"/>
      <c r="KFY46" s="187"/>
      <c r="KFZ46" s="187"/>
      <c r="KGA46" s="187"/>
      <c r="KGB46" s="187"/>
      <c r="KGC46" s="187"/>
      <c r="KGD46" s="187"/>
      <c r="KGE46" s="187"/>
      <c r="KGF46" s="187"/>
      <c r="KGG46" s="187"/>
      <c r="KGH46" s="187"/>
      <c r="KGI46" s="187"/>
      <c r="KGJ46" s="187"/>
      <c r="KGK46" s="187"/>
      <c r="KGL46" s="187"/>
      <c r="KGM46" s="187"/>
      <c r="KGN46" s="187"/>
      <c r="KGO46" s="187"/>
      <c r="KGP46" s="187"/>
      <c r="KGQ46" s="187"/>
      <c r="KGR46" s="187"/>
      <c r="KGS46" s="187"/>
      <c r="KGT46" s="187"/>
      <c r="KGU46" s="187"/>
      <c r="KGV46" s="187"/>
      <c r="KGW46" s="187"/>
      <c r="KGX46" s="187"/>
      <c r="KGY46" s="187"/>
      <c r="KGZ46" s="187"/>
      <c r="KHA46" s="187"/>
      <c r="KHB46" s="187"/>
      <c r="KHC46" s="187"/>
      <c r="KHD46" s="187"/>
      <c r="KHE46" s="187"/>
      <c r="KHF46" s="187"/>
      <c r="KHG46" s="187"/>
      <c r="KHH46" s="187"/>
      <c r="KHI46" s="187"/>
      <c r="KHJ46" s="187"/>
      <c r="KHK46" s="187"/>
      <c r="KHL46" s="187"/>
      <c r="KHM46" s="187"/>
      <c r="KHN46" s="187"/>
      <c r="KHO46" s="187"/>
      <c r="KHP46" s="187"/>
      <c r="KHQ46" s="187"/>
      <c r="KHR46" s="187"/>
      <c r="KHS46" s="187"/>
      <c r="KHT46" s="187"/>
      <c r="KHU46" s="187"/>
      <c r="KHV46" s="187"/>
      <c r="KHW46" s="187"/>
      <c r="KHX46" s="187"/>
      <c r="KHY46" s="187"/>
      <c r="KHZ46" s="187"/>
      <c r="KIA46" s="187"/>
      <c r="KIB46" s="187"/>
      <c r="KIC46" s="187"/>
      <c r="KID46" s="187"/>
      <c r="KIE46" s="187"/>
      <c r="KIF46" s="187"/>
      <c r="KIG46" s="187"/>
      <c r="KIH46" s="187"/>
      <c r="KII46" s="187"/>
      <c r="KIJ46" s="187"/>
      <c r="KIK46" s="187"/>
      <c r="KIL46" s="187"/>
      <c r="KIM46" s="187"/>
      <c r="KIN46" s="187"/>
      <c r="KIO46" s="187"/>
      <c r="KIP46" s="187"/>
      <c r="KIQ46" s="187"/>
      <c r="KIR46" s="187"/>
      <c r="KIS46" s="187"/>
      <c r="KIT46" s="187"/>
      <c r="KIU46" s="187"/>
      <c r="KIV46" s="187"/>
      <c r="KIW46" s="187"/>
      <c r="KIX46" s="187"/>
      <c r="KIY46" s="187"/>
      <c r="KIZ46" s="187"/>
      <c r="KJA46" s="187"/>
      <c r="KJB46" s="187"/>
      <c r="KJC46" s="187"/>
      <c r="KJD46" s="187"/>
      <c r="KJE46" s="187"/>
      <c r="KJF46" s="187"/>
      <c r="KJG46" s="187"/>
      <c r="KJH46" s="187"/>
      <c r="KJI46" s="187"/>
      <c r="KJJ46" s="187"/>
      <c r="KJK46" s="187"/>
      <c r="KJL46" s="187"/>
      <c r="KJM46" s="187"/>
      <c r="KJN46" s="187"/>
      <c r="KJO46" s="187"/>
      <c r="KJP46" s="187"/>
      <c r="KJQ46" s="187"/>
      <c r="KJR46" s="187"/>
      <c r="KJS46" s="187"/>
      <c r="KJT46" s="187"/>
      <c r="KJU46" s="187"/>
      <c r="KJV46" s="187"/>
      <c r="KJW46" s="187"/>
      <c r="KJX46" s="187"/>
      <c r="KJY46" s="187"/>
      <c r="KJZ46" s="187"/>
      <c r="KKA46" s="187"/>
      <c r="KKB46" s="187"/>
      <c r="KKC46" s="187"/>
      <c r="KKD46" s="187"/>
      <c r="KKE46" s="187"/>
      <c r="KKF46" s="187"/>
      <c r="KKG46" s="187"/>
      <c r="KKH46" s="187"/>
      <c r="KKI46" s="187"/>
      <c r="KKJ46" s="187"/>
      <c r="KKK46" s="187"/>
      <c r="KKL46" s="187"/>
      <c r="KKM46" s="187"/>
      <c r="KKN46" s="187"/>
      <c r="KKO46" s="187"/>
      <c r="KKP46" s="187"/>
      <c r="KKQ46" s="187"/>
      <c r="KKR46" s="187"/>
      <c r="KKS46" s="187"/>
      <c r="KKT46" s="187"/>
      <c r="KKU46" s="187"/>
      <c r="KKV46" s="187"/>
      <c r="KKW46" s="187"/>
      <c r="KKX46" s="187"/>
      <c r="KKY46" s="187"/>
      <c r="KKZ46" s="187"/>
      <c r="KLA46" s="187"/>
      <c r="KLB46" s="187"/>
      <c r="KLC46" s="187"/>
      <c r="KLD46" s="187"/>
      <c r="KLE46" s="187"/>
      <c r="KLF46" s="187"/>
      <c r="KLG46" s="187"/>
      <c r="KLH46" s="187"/>
      <c r="KLI46" s="187"/>
      <c r="KLJ46" s="187"/>
      <c r="KLK46" s="187"/>
      <c r="KLL46" s="187"/>
      <c r="KLM46" s="187"/>
      <c r="KLN46" s="187"/>
      <c r="KLO46" s="187"/>
      <c r="KLP46" s="187"/>
      <c r="KLQ46" s="187"/>
      <c r="KLR46" s="187"/>
      <c r="KLS46" s="187"/>
      <c r="KLT46" s="187"/>
      <c r="KLU46" s="187"/>
      <c r="KLV46" s="187"/>
      <c r="KLW46" s="187"/>
      <c r="KLX46" s="187"/>
      <c r="KLY46" s="187"/>
      <c r="KLZ46" s="187"/>
      <c r="KMA46" s="187"/>
      <c r="KMB46" s="187"/>
      <c r="KMC46" s="187"/>
      <c r="KMD46" s="187"/>
      <c r="KME46" s="187"/>
      <c r="KMF46" s="187"/>
      <c r="KMG46" s="187"/>
      <c r="KMH46" s="187"/>
      <c r="KMI46" s="187"/>
      <c r="KMJ46" s="187"/>
      <c r="KMK46" s="187"/>
      <c r="KML46" s="187"/>
      <c r="KMM46" s="187"/>
      <c r="KMN46" s="187"/>
      <c r="KMO46" s="187"/>
      <c r="KMP46" s="187"/>
      <c r="KMQ46" s="187"/>
      <c r="KMR46" s="187"/>
      <c r="KMS46" s="187"/>
      <c r="KMT46" s="187"/>
      <c r="KMU46" s="187"/>
      <c r="KMV46" s="187"/>
      <c r="KMW46" s="187"/>
      <c r="KMX46" s="187"/>
      <c r="KMY46" s="187"/>
      <c r="KMZ46" s="187"/>
      <c r="KNA46" s="187"/>
      <c r="KNB46" s="187"/>
      <c r="KNC46" s="187"/>
      <c r="KND46" s="187"/>
      <c r="KNE46" s="187"/>
      <c r="KNF46" s="187"/>
      <c r="KNG46" s="187"/>
      <c r="KNH46" s="187"/>
      <c r="KNI46" s="187"/>
      <c r="KNJ46" s="187"/>
      <c r="KNK46" s="187"/>
      <c r="KNL46" s="187"/>
      <c r="KNM46" s="187"/>
      <c r="KNN46" s="187"/>
      <c r="KNO46" s="187"/>
      <c r="KNP46" s="187"/>
      <c r="KNQ46" s="187"/>
      <c r="KNR46" s="187"/>
      <c r="KNS46" s="187"/>
      <c r="KNT46" s="187"/>
      <c r="KNU46" s="187"/>
      <c r="KNV46" s="187"/>
      <c r="KNW46" s="187"/>
      <c r="KNX46" s="187"/>
      <c r="KNY46" s="187"/>
      <c r="KNZ46" s="187"/>
      <c r="KOA46" s="187"/>
      <c r="KOB46" s="187"/>
      <c r="KOC46" s="187"/>
      <c r="KOD46" s="187"/>
      <c r="KOE46" s="187"/>
      <c r="KOF46" s="187"/>
      <c r="KOG46" s="187"/>
      <c r="KOH46" s="187"/>
      <c r="KOI46" s="187"/>
      <c r="KOJ46" s="187"/>
      <c r="KOK46" s="187"/>
      <c r="KOL46" s="187"/>
      <c r="KOM46" s="187"/>
      <c r="KON46" s="187"/>
      <c r="KOO46" s="187"/>
      <c r="KOP46" s="187"/>
      <c r="KOQ46" s="187"/>
      <c r="KOR46" s="187"/>
      <c r="KOS46" s="187"/>
      <c r="KOT46" s="187"/>
      <c r="KOU46" s="187"/>
      <c r="KOV46" s="187"/>
      <c r="KOW46" s="187"/>
      <c r="KOX46" s="187"/>
      <c r="KOY46" s="187"/>
      <c r="KOZ46" s="187"/>
      <c r="KPA46" s="187"/>
      <c r="KPB46" s="187"/>
      <c r="KPC46" s="187"/>
      <c r="KPD46" s="187"/>
      <c r="KPE46" s="187"/>
      <c r="KPF46" s="187"/>
      <c r="KPG46" s="187"/>
      <c r="KPH46" s="187"/>
      <c r="KPI46" s="187"/>
      <c r="KPJ46" s="187"/>
      <c r="KPK46" s="187"/>
      <c r="KPL46" s="187"/>
      <c r="KPM46" s="187"/>
      <c r="KPN46" s="187"/>
      <c r="KPO46" s="187"/>
      <c r="KPP46" s="187"/>
      <c r="KPQ46" s="187"/>
      <c r="KPR46" s="187"/>
      <c r="KPS46" s="187"/>
      <c r="KPT46" s="187"/>
      <c r="KPU46" s="187"/>
      <c r="KPV46" s="187"/>
      <c r="KPW46" s="187"/>
      <c r="KPX46" s="187"/>
      <c r="KPY46" s="187"/>
      <c r="KPZ46" s="187"/>
      <c r="KQA46" s="187"/>
      <c r="KQB46" s="187"/>
      <c r="KQC46" s="187"/>
      <c r="KQD46" s="187"/>
      <c r="KQE46" s="187"/>
      <c r="KQF46" s="187"/>
      <c r="KQG46" s="187"/>
      <c r="KQH46" s="187"/>
      <c r="KQI46" s="187"/>
      <c r="KQJ46" s="187"/>
      <c r="KQK46" s="187"/>
      <c r="KQL46" s="187"/>
      <c r="KQM46" s="187"/>
      <c r="KQN46" s="187"/>
      <c r="KQO46" s="187"/>
      <c r="KQP46" s="187"/>
      <c r="KQQ46" s="187"/>
      <c r="KQR46" s="187"/>
      <c r="KQS46" s="187"/>
      <c r="KQT46" s="187"/>
      <c r="KQU46" s="187"/>
      <c r="KQV46" s="187"/>
      <c r="KQW46" s="187"/>
      <c r="KQX46" s="187"/>
      <c r="KQY46" s="187"/>
      <c r="KQZ46" s="187"/>
      <c r="KRA46" s="187"/>
      <c r="KRB46" s="187"/>
      <c r="KRC46" s="187"/>
      <c r="KRD46" s="187"/>
      <c r="KRE46" s="187"/>
      <c r="KRF46" s="187"/>
      <c r="KRG46" s="187"/>
      <c r="KRH46" s="187"/>
      <c r="KRI46" s="187"/>
      <c r="KRJ46" s="187"/>
      <c r="KRK46" s="187"/>
      <c r="KRL46" s="187"/>
      <c r="KRM46" s="187"/>
      <c r="KRN46" s="187"/>
      <c r="KRO46" s="187"/>
      <c r="KRP46" s="187"/>
      <c r="KRQ46" s="187"/>
      <c r="KRR46" s="187"/>
      <c r="KRS46" s="187"/>
      <c r="KRT46" s="187"/>
      <c r="KRU46" s="187"/>
      <c r="KRV46" s="187"/>
      <c r="KRW46" s="187"/>
      <c r="KRX46" s="187"/>
      <c r="KRY46" s="187"/>
      <c r="KRZ46" s="187"/>
      <c r="KSA46" s="187"/>
      <c r="KSB46" s="187"/>
      <c r="KSC46" s="187"/>
      <c r="KSD46" s="187"/>
      <c r="KSE46" s="187"/>
      <c r="KSF46" s="187"/>
      <c r="KSG46" s="187"/>
      <c r="KSH46" s="187"/>
      <c r="KSI46" s="187"/>
      <c r="KSJ46" s="187"/>
      <c r="KSK46" s="187"/>
      <c r="KSL46" s="187"/>
      <c r="KSM46" s="187"/>
      <c r="KSN46" s="187"/>
      <c r="KSO46" s="187"/>
      <c r="KSP46" s="187"/>
      <c r="KSQ46" s="187"/>
      <c r="KSR46" s="187"/>
      <c r="KSS46" s="187"/>
      <c r="KST46" s="187"/>
      <c r="KSU46" s="187"/>
      <c r="KSV46" s="187"/>
      <c r="KSW46" s="187"/>
      <c r="KSX46" s="187"/>
      <c r="KSY46" s="187"/>
      <c r="KSZ46" s="187"/>
      <c r="KTA46" s="187"/>
      <c r="KTB46" s="187"/>
      <c r="KTC46" s="187"/>
      <c r="KTD46" s="187"/>
      <c r="KTE46" s="187"/>
      <c r="KTF46" s="187"/>
      <c r="KTG46" s="187"/>
      <c r="KTH46" s="187"/>
      <c r="KTI46" s="187"/>
      <c r="KTJ46" s="187"/>
      <c r="KTK46" s="187"/>
      <c r="KTL46" s="187"/>
      <c r="KTM46" s="187"/>
      <c r="KTN46" s="187"/>
      <c r="KTO46" s="187"/>
      <c r="KTP46" s="187"/>
      <c r="KTQ46" s="187"/>
      <c r="KTR46" s="187"/>
      <c r="KTS46" s="187"/>
      <c r="KTT46" s="187"/>
      <c r="KTU46" s="187"/>
      <c r="KTV46" s="187"/>
      <c r="KTW46" s="187"/>
      <c r="KTX46" s="187"/>
      <c r="KTY46" s="187"/>
      <c r="KTZ46" s="187"/>
      <c r="KUA46" s="187"/>
      <c r="KUB46" s="187"/>
      <c r="KUC46" s="187"/>
      <c r="KUD46" s="187"/>
      <c r="KUE46" s="187"/>
      <c r="KUF46" s="187"/>
      <c r="KUG46" s="187"/>
      <c r="KUH46" s="187"/>
      <c r="KUI46" s="187"/>
      <c r="KUJ46" s="187"/>
      <c r="KUK46" s="187"/>
      <c r="KUL46" s="187"/>
      <c r="KUM46" s="187"/>
      <c r="KUN46" s="187"/>
      <c r="KUO46" s="187"/>
      <c r="KUP46" s="187"/>
      <c r="KUQ46" s="187"/>
      <c r="KUR46" s="187"/>
      <c r="KUS46" s="187"/>
      <c r="KUT46" s="187"/>
      <c r="KUU46" s="187"/>
      <c r="KUV46" s="187"/>
      <c r="KUW46" s="187"/>
      <c r="KUX46" s="187"/>
      <c r="KUY46" s="187"/>
      <c r="KUZ46" s="187"/>
      <c r="KVA46" s="187"/>
      <c r="KVB46" s="187"/>
      <c r="KVC46" s="187"/>
      <c r="KVD46" s="187"/>
      <c r="KVE46" s="187"/>
      <c r="KVF46" s="187"/>
      <c r="KVG46" s="187"/>
      <c r="KVH46" s="187"/>
      <c r="KVI46" s="187"/>
      <c r="KVJ46" s="187"/>
      <c r="KVK46" s="187"/>
      <c r="KVL46" s="187"/>
      <c r="KVM46" s="187"/>
      <c r="KVN46" s="187"/>
      <c r="KVO46" s="187"/>
      <c r="KVP46" s="187"/>
      <c r="KVQ46" s="187"/>
      <c r="KVR46" s="187"/>
      <c r="KVS46" s="187"/>
      <c r="KVT46" s="187"/>
      <c r="KVU46" s="187"/>
      <c r="KVV46" s="187"/>
      <c r="KVW46" s="187"/>
      <c r="KVX46" s="187"/>
      <c r="KVY46" s="187"/>
      <c r="KVZ46" s="187"/>
      <c r="KWA46" s="187"/>
      <c r="KWB46" s="187"/>
      <c r="KWC46" s="187"/>
      <c r="KWD46" s="187"/>
      <c r="KWE46" s="187"/>
      <c r="KWF46" s="187"/>
      <c r="KWG46" s="187"/>
      <c r="KWH46" s="187"/>
      <c r="KWI46" s="187"/>
      <c r="KWJ46" s="187"/>
      <c r="KWK46" s="187"/>
      <c r="KWL46" s="187"/>
      <c r="KWM46" s="187"/>
      <c r="KWN46" s="187"/>
      <c r="KWO46" s="187"/>
      <c r="KWP46" s="187"/>
      <c r="KWQ46" s="187"/>
      <c r="KWR46" s="187"/>
      <c r="KWS46" s="187"/>
      <c r="KWT46" s="187"/>
      <c r="KWU46" s="187"/>
      <c r="KWV46" s="187"/>
      <c r="KWW46" s="187"/>
      <c r="KWX46" s="187"/>
      <c r="KWY46" s="187"/>
      <c r="KWZ46" s="187"/>
      <c r="KXA46" s="187"/>
      <c r="KXB46" s="187"/>
      <c r="KXC46" s="187"/>
      <c r="KXD46" s="187"/>
      <c r="KXE46" s="187"/>
      <c r="KXF46" s="187"/>
      <c r="KXG46" s="187"/>
      <c r="KXH46" s="187"/>
      <c r="KXI46" s="187"/>
      <c r="KXJ46" s="187"/>
      <c r="KXK46" s="187"/>
      <c r="KXL46" s="187"/>
      <c r="KXM46" s="187"/>
      <c r="KXN46" s="187"/>
      <c r="KXO46" s="187"/>
      <c r="KXP46" s="187"/>
      <c r="KXQ46" s="187"/>
      <c r="KXR46" s="187"/>
      <c r="KXS46" s="187"/>
      <c r="KXT46" s="187"/>
      <c r="KXU46" s="187"/>
      <c r="KXV46" s="187"/>
      <c r="KXW46" s="187"/>
      <c r="KXX46" s="187"/>
      <c r="KXY46" s="187"/>
      <c r="KXZ46" s="187"/>
      <c r="KYA46" s="187"/>
      <c r="KYB46" s="187"/>
      <c r="KYC46" s="187"/>
      <c r="KYD46" s="187"/>
      <c r="KYE46" s="187"/>
      <c r="KYF46" s="187"/>
      <c r="KYG46" s="187"/>
      <c r="KYH46" s="187"/>
      <c r="KYI46" s="187"/>
      <c r="KYJ46" s="187"/>
      <c r="KYK46" s="187"/>
      <c r="KYL46" s="187"/>
      <c r="KYM46" s="187"/>
      <c r="KYN46" s="187"/>
      <c r="KYO46" s="187"/>
      <c r="KYP46" s="187"/>
      <c r="KYQ46" s="187"/>
      <c r="KYR46" s="187"/>
      <c r="KYS46" s="187"/>
      <c r="KYT46" s="187"/>
      <c r="KYU46" s="187"/>
      <c r="KYV46" s="187"/>
      <c r="KYW46" s="187"/>
      <c r="KYX46" s="187"/>
      <c r="KYY46" s="187"/>
      <c r="KYZ46" s="187"/>
      <c r="KZA46" s="187"/>
      <c r="KZB46" s="187"/>
      <c r="KZC46" s="187"/>
      <c r="KZD46" s="187"/>
      <c r="KZE46" s="187"/>
      <c r="KZF46" s="187"/>
      <c r="KZG46" s="187"/>
      <c r="KZH46" s="187"/>
      <c r="KZI46" s="187"/>
      <c r="KZJ46" s="187"/>
      <c r="KZK46" s="187"/>
      <c r="KZL46" s="187"/>
      <c r="KZM46" s="187"/>
      <c r="KZN46" s="187"/>
      <c r="KZO46" s="187"/>
      <c r="KZP46" s="187"/>
      <c r="KZQ46" s="187"/>
      <c r="KZR46" s="187"/>
      <c r="KZS46" s="187"/>
      <c r="KZT46" s="187"/>
      <c r="KZU46" s="187"/>
      <c r="KZV46" s="187"/>
      <c r="KZW46" s="187"/>
      <c r="KZX46" s="187"/>
      <c r="KZY46" s="187"/>
      <c r="KZZ46" s="187"/>
      <c r="LAA46" s="187"/>
      <c r="LAB46" s="187"/>
      <c r="LAC46" s="187"/>
      <c r="LAD46" s="187"/>
      <c r="LAE46" s="187"/>
      <c r="LAF46" s="187"/>
      <c r="LAG46" s="187"/>
      <c r="LAH46" s="187"/>
      <c r="LAI46" s="187"/>
      <c r="LAJ46" s="187"/>
      <c r="LAK46" s="187"/>
      <c r="LAL46" s="187"/>
      <c r="LAM46" s="187"/>
      <c r="LAN46" s="187"/>
      <c r="LAO46" s="187"/>
      <c r="LAP46" s="187"/>
      <c r="LAQ46" s="187"/>
      <c r="LAR46" s="187"/>
      <c r="LAS46" s="187"/>
      <c r="LAT46" s="187"/>
      <c r="LAU46" s="187"/>
      <c r="LAV46" s="187"/>
      <c r="LAW46" s="187"/>
      <c r="LAX46" s="187"/>
      <c r="LAY46" s="187"/>
      <c r="LAZ46" s="187"/>
      <c r="LBA46" s="187"/>
      <c r="LBB46" s="187"/>
      <c r="LBC46" s="187"/>
      <c r="LBD46" s="187"/>
      <c r="LBE46" s="187"/>
      <c r="LBF46" s="187"/>
      <c r="LBG46" s="187"/>
      <c r="LBH46" s="187"/>
      <c r="LBI46" s="187"/>
      <c r="LBJ46" s="187"/>
      <c r="LBK46" s="187"/>
      <c r="LBL46" s="187"/>
      <c r="LBM46" s="187"/>
      <c r="LBN46" s="187"/>
      <c r="LBO46" s="187"/>
      <c r="LBP46" s="187"/>
      <c r="LBQ46" s="187"/>
      <c r="LBR46" s="187"/>
      <c r="LBS46" s="187"/>
      <c r="LBT46" s="187"/>
      <c r="LBU46" s="187"/>
      <c r="LBV46" s="187"/>
      <c r="LBW46" s="187"/>
      <c r="LBX46" s="187"/>
      <c r="LBY46" s="187"/>
      <c r="LBZ46" s="187"/>
      <c r="LCA46" s="187"/>
      <c r="LCB46" s="187"/>
      <c r="LCC46" s="187"/>
      <c r="LCD46" s="187"/>
      <c r="LCE46" s="187"/>
      <c r="LCF46" s="187"/>
      <c r="LCG46" s="187"/>
      <c r="LCH46" s="187"/>
      <c r="LCI46" s="187"/>
      <c r="LCJ46" s="187"/>
      <c r="LCK46" s="187"/>
      <c r="LCL46" s="187"/>
      <c r="LCM46" s="187"/>
      <c r="LCN46" s="187"/>
      <c r="LCO46" s="187"/>
      <c r="LCP46" s="187"/>
      <c r="LCQ46" s="187"/>
      <c r="LCR46" s="187"/>
      <c r="LCS46" s="187"/>
      <c r="LCT46" s="187"/>
      <c r="LCU46" s="187"/>
      <c r="LCV46" s="187"/>
      <c r="LCW46" s="187"/>
      <c r="LCX46" s="187"/>
      <c r="LCY46" s="187"/>
      <c r="LCZ46" s="187"/>
      <c r="LDA46" s="187"/>
      <c r="LDB46" s="187"/>
      <c r="LDC46" s="187"/>
      <c r="LDD46" s="187"/>
      <c r="LDE46" s="187"/>
      <c r="LDF46" s="187"/>
      <c r="LDG46" s="187"/>
      <c r="LDH46" s="187"/>
      <c r="LDI46" s="187"/>
      <c r="LDJ46" s="187"/>
      <c r="LDK46" s="187"/>
      <c r="LDL46" s="187"/>
      <c r="LDM46" s="187"/>
      <c r="LDN46" s="187"/>
      <c r="LDO46" s="187"/>
      <c r="LDP46" s="187"/>
      <c r="LDQ46" s="187"/>
      <c r="LDR46" s="187"/>
      <c r="LDS46" s="187"/>
      <c r="LDT46" s="187"/>
      <c r="LDU46" s="187"/>
      <c r="LDV46" s="187"/>
      <c r="LDW46" s="187"/>
      <c r="LDX46" s="187"/>
      <c r="LDY46" s="187"/>
      <c r="LDZ46" s="187"/>
      <c r="LEA46" s="187"/>
      <c r="LEB46" s="187"/>
      <c r="LEC46" s="187"/>
      <c r="LED46" s="187"/>
      <c r="LEE46" s="187"/>
      <c r="LEF46" s="187"/>
      <c r="LEG46" s="187"/>
      <c r="LEH46" s="187"/>
      <c r="LEI46" s="187"/>
      <c r="LEJ46" s="187"/>
      <c r="LEK46" s="187"/>
      <c r="LEL46" s="187"/>
      <c r="LEM46" s="187"/>
      <c r="LEN46" s="187"/>
      <c r="LEO46" s="187"/>
      <c r="LEP46" s="187"/>
      <c r="LEQ46" s="187"/>
      <c r="LER46" s="187"/>
      <c r="LES46" s="187"/>
      <c r="LET46" s="187"/>
      <c r="LEU46" s="187"/>
      <c r="LEV46" s="187"/>
      <c r="LEW46" s="187"/>
      <c r="LEX46" s="187"/>
      <c r="LEY46" s="187"/>
      <c r="LEZ46" s="187"/>
      <c r="LFA46" s="187"/>
      <c r="LFB46" s="187"/>
      <c r="LFC46" s="187"/>
      <c r="LFD46" s="187"/>
      <c r="LFE46" s="187"/>
      <c r="LFF46" s="187"/>
      <c r="LFG46" s="187"/>
      <c r="LFH46" s="187"/>
      <c r="LFI46" s="187"/>
      <c r="LFJ46" s="187"/>
      <c r="LFK46" s="187"/>
      <c r="LFL46" s="187"/>
      <c r="LFM46" s="187"/>
      <c r="LFN46" s="187"/>
      <c r="LFO46" s="187"/>
      <c r="LFP46" s="187"/>
      <c r="LFQ46" s="187"/>
      <c r="LFR46" s="187"/>
      <c r="LFS46" s="187"/>
      <c r="LFT46" s="187"/>
      <c r="LFU46" s="187"/>
      <c r="LFV46" s="187"/>
      <c r="LFW46" s="187"/>
      <c r="LFX46" s="187"/>
      <c r="LFY46" s="187"/>
      <c r="LFZ46" s="187"/>
      <c r="LGA46" s="187"/>
      <c r="LGB46" s="187"/>
      <c r="LGC46" s="187"/>
      <c r="LGD46" s="187"/>
      <c r="LGE46" s="187"/>
      <c r="LGF46" s="187"/>
      <c r="LGG46" s="187"/>
      <c r="LGH46" s="187"/>
      <c r="LGI46" s="187"/>
      <c r="LGJ46" s="187"/>
      <c r="LGK46" s="187"/>
      <c r="LGL46" s="187"/>
      <c r="LGM46" s="187"/>
      <c r="LGN46" s="187"/>
      <c r="LGO46" s="187"/>
      <c r="LGP46" s="187"/>
      <c r="LGQ46" s="187"/>
      <c r="LGR46" s="187"/>
      <c r="LGS46" s="187"/>
      <c r="LGT46" s="187"/>
      <c r="LGU46" s="187"/>
      <c r="LGV46" s="187"/>
      <c r="LGW46" s="187"/>
      <c r="LGX46" s="187"/>
      <c r="LGY46" s="187"/>
      <c r="LGZ46" s="187"/>
      <c r="LHA46" s="187"/>
      <c r="LHB46" s="187"/>
      <c r="LHC46" s="187"/>
      <c r="LHD46" s="187"/>
      <c r="LHE46" s="187"/>
      <c r="LHF46" s="187"/>
      <c r="LHG46" s="187"/>
      <c r="LHH46" s="187"/>
      <c r="LHI46" s="187"/>
      <c r="LHJ46" s="187"/>
      <c r="LHK46" s="187"/>
      <c r="LHL46" s="187"/>
      <c r="LHM46" s="187"/>
      <c r="LHN46" s="187"/>
      <c r="LHO46" s="187"/>
      <c r="LHP46" s="187"/>
      <c r="LHQ46" s="187"/>
      <c r="LHR46" s="187"/>
      <c r="LHS46" s="187"/>
      <c r="LHT46" s="187"/>
      <c r="LHU46" s="187"/>
      <c r="LHV46" s="187"/>
      <c r="LHW46" s="187"/>
      <c r="LHX46" s="187"/>
      <c r="LHY46" s="187"/>
      <c r="LHZ46" s="187"/>
      <c r="LIA46" s="187"/>
      <c r="LIB46" s="187"/>
      <c r="LIC46" s="187"/>
      <c r="LID46" s="187"/>
      <c r="LIE46" s="187"/>
      <c r="LIF46" s="187"/>
      <c r="LIG46" s="187"/>
      <c r="LIH46" s="187"/>
      <c r="LII46" s="187"/>
      <c r="LIJ46" s="187"/>
      <c r="LIK46" s="187"/>
      <c r="LIL46" s="187"/>
      <c r="LIM46" s="187"/>
      <c r="LIN46" s="187"/>
      <c r="LIO46" s="187"/>
      <c r="LIP46" s="187"/>
      <c r="LIQ46" s="187"/>
      <c r="LIR46" s="187"/>
      <c r="LIS46" s="187"/>
      <c r="LIT46" s="187"/>
      <c r="LIU46" s="187"/>
      <c r="LIV46" s="187"/>
      <c r="LIW46" s="187"/>
      <c r="LIX46" s="187"/>
      <c r="LIY46" s="187"/>
      <c r="LIZ46" s="187"/>
      <c r="LJA46" s="187"/>
      <c r="LJB46" s="187"/>
      <c r="LJC46" s="187"/>
      <c r="LJD46" s="187"/>
      <c r="LJE46" s="187"/>
      <c r="LJF46" s="187"/>
      <c r="LJG46" s="187"/>
      <c r="LJH46" s="187"/>
      <c r="LJI46" s="187"/>
      <c r="LJJ46" s="187"/>
      <c r="LJK46" s="187"/>
      <c r="LJL46" s="187"/>
      <c r="LJM46" s="187"/>
      <c r="LJN46" s="187"/>
      <c r="LJO46" s="187"/>
      <c r="LJP46" s="187"/>
      <c r="LJQ46" s="187"/>
      <c r="LJR46" s="187"/>
      <c r="LJS46" s="187"/>
      <c r="LJT46" s="187"/>
      <c r="LJU46" s="187"/>
      <c r="LJV46" s="187"/>
      <c r="LJW46" s="187"/>
      <c r="LJX46" s="187"/>
      <c r="LJY46" s="187"/>
      <c r="LJZ46" s="187"/>
      <c r="LKA46" s="187"/>
      <c r="LKB46" s="187"/>
      <c r="LKC46" s="187"/>
      <c r="LKD46" s="187"/>
      <c r="LKE46" s="187"/>
      <c r="LKF46" s="187"/>
      <c r="LKG46" s="187"/>
      <c r="LKH46" s="187"/>
      <c r="LKI46" s="187"/>
      <c r="LKJ46" s="187"/>
      <c r="LKK46" s="187"/>
      <c r="LKL46" s="187"/>
      <c r="LKM46" s="187"/>
      <c r="LKN46" s="187"/>
      <c r="LKO46" s="187"/>
      <c r="LKP46" s="187"/>
      <c r="LKQ46" s="187"/>
      <c r="LKR46" s="187"/>
      <c r="LKS46" s="187"/>
      <c r="LKT46" s="187"/>
      <c r="LKU46" s="187"/>
      <c r="LKV46" s="187"/>
      <c r="LKW46" s="187"/>
      <c r="LKX46" s="187"/>
      <c r="LKY46" s="187"/>
      <c r="LKZ46" s="187"/>
      <c r="LLA46" s="187"/>
      <c r="LLB46" s="187"/>
      <c r="LLC46" s="187"/>
      <c r="LLD46" s="187"/>
      <c r="LLE46" s="187"/>
      <c r="LLF46" s="187"/>
      <c r="LLG46" s="187"/>
      <c r="LLH46" s="187"/>
      <c r="LLI46" s="187"/>
      <c r="LLJ46" s="187"/>
      <c r="LLK46" s="187"/>
      <c r="LLL46" s="187"/>
      <c r="LLM46" s="187"/>
      <c r="LLN46" s="187"/>
      <c r="LLO46" s="187"/>
      <c r="LLP46" s="187"/>
      <c r="LLQ46" s="187"/>
      <c r="LLR46" s="187"/>
      <c r="LLS46" s="187"/>
      <c r="LLT46" s="187"/>
      <c r="LLU46" s="187"/>
      <c r="LLV46" s="187"/>
      <c r="LLW46" s="187"/>
      <c r="LLX46" s="187"/>
      <c r="LLY46" s="187"/>
      <c r="LLZ46" s="187"/>
      <c r="LMA46" s="187"/>
      <c r="LMB46" s="187"/>
      <c r="LMC46" s="187"/>
      <c r="LMD46" s="187"/>
      <c r="LME46" s="187"/>
      <c r="LMF46" s="187"/>
      <c r="LMG46" s="187"/>
      <c r="LMH46" s="187"/>
      <c r="LMI46" s="187"/>
      <c r="LMJ46" s="187"/>
      <c r="LMK46" s="187"/>
      <c r="LML46" s="187"/>
      <c r="LMM46" s="187"/>
      <c r="LMN46" s="187"/>
      <c r="LMO46" s="187"/>
      <c r="LMP46" s="187"/>
      <c r="LMQ46" s="187"/>
      <c r="LMR46" s="187"/>
      <c r="LMS46" s="187"/>
      <c r="LMT46" s="187"/>
      <c r="LMU46" s="187"/>
      <c r="LMV46" s="187"/>
      <c r="LMW46" s="187"/>
      <c r="LMX46" s="187"/>
      <c r="LMY46" s="187"/>
      <c r="LMZ46" s="187"/>
      <c r="LNA46" s="187"/>
      <c r="LNB46" s="187"/>
      <c r="LNC46" s="187"/>
      <c r="LND46" s="187"/>
      <c r="LNE46" s="187"/>
      <c r="LNF46" s="187"/>
      <c r="LNG46" s="187"/>
      <c r="LNH46" s="187"/>
      <c r="LNI46" s="187"/>
      <c r="LNJ46" s="187"/>
      <c r="LNK46" s="187"/>
      <c r="LNL46" s="187"/>
      <c r="LNM46" s="187"/>
      <c r="LNN46" s="187"/>
      <c r="LNO46" s="187"/>
      <c r="LNP46" s="187"/>
      <c r="LNQ46" s="187"/>
      <c r="LNR46" s="187"/>
      <c r="LNS46" s="187"/>
      <c r="LNT46" s="187"/>
      <c r="LNU46" s="187"/>
      <c r="LNV46" s="187"/>
      <c r="LNW46" s="187"/>
      <c r="LNX46" s="187"/>
      <c r="LNY46" s="187"/>
      <c r="LNZ46" s="187"/>
      <c r="LOA46" s="187"/>
      <c r="LOB46" s="187"/>
      <c r="LOC46" s="187"/>
      <c r="LOD46" s="187"/>
      <c r="LOE46" s="187"/>
      <c r="LOF46" s="187"/>
      <c r="LOG46" s="187"/>
      <c r="LOH46" s="187"/>
      <c r="LOI46" s="187"/>
      <c r="LOJ46" s="187"/>
      <c r="LOK46" s="187"/>
      <c r="LOL46" s="187"/>
      <c r="LOM46" s="187"/>
      <c r="LON46" s="187"/>
      <c r="LOO46" s="187"/>
      <c r="LOP46" s="187"/>
      <c r="LOQ46" s="187"/>
      <c r="LOR46" s="187"/>
      <c r="LOS46" s="187"/>
      <c r="LOT46" s="187"/>
      <c r="LOU46" s="187"/>
      <c r="LOV46" s="187"/>
      <c r="LOW46" s="187"/>
      <c r="LOX46" s="187"/>
      <c r="LOY46" s="187"/>
      <c r="LOZ46" s="187"/>
      <c r="LPA46" s="187"/>
      <c r="LPB46" s="187"/>
      <c r="LPC46" s="187"/>
      <c r="LPD46" s="187"/>
      <c r="LPE46" s="187"/>
      <c r="LPF46" s="187"/>
      <c r="LPG46" s="187"/>
      <c r="LPH46" s="187"/>
      <c r="LPI46" s="187"/>
      <c r="LPJ46" s="187"/>
      <c r="LPK46" s="187"/>
      <c r="LPL46" s="187"/>
      <c r="LPM46" s="187"/>
      <c r="LPN46" s="187"/>
      <c r="LPO46" s="187"/>
      <c r="LPP46" s="187"/>
      <c r="LPQ46" s="187"/>
      <c r="LPR46" s="187"/>
      <c r="LPS46" s="187"/>
      <c r="LPT46" s="187"/>
      <c r="LPU46" s="187"/>
      <c r="LPV46" s="187"/>
      <c r="LPW46" s="187"/>
      <c r="LPX46" s="187"/>
      <c r="LPY46" s="187"/>
      <c r="LPZ46" s="187"/>
      <c r="LQA46" s="187"/>
      <c r="LQB46" s="187"/>
      <c r="LQC46" s="187"/>
      <c r="LQD46" s="187"/>
      <c r="LQE46" s="187"/>
      <c r="LQF46" s="187"/>
      <c r="LQG46" s="187"/>
      <c r="LQH46" s="187"/>
      <c r="LQI46" s="187"/>
      <c r="LQJ46" s="187"/>
      <c r="LQK46" s="187"/>
      <c r="LQL46" s="187"/>
      <c r="LQM46" s="187"/>
      <c r="LQN46" s="187"/>
      <c r="LQO46" s="187"/>
      <c r="LQP46" s="187"/>
      <c r="LQQ46" s="187"/>
      <c r="LQR46" s="187"/>
      <c r="LQS46" s="187"/>
      <c r="LQT46" s="187"/>
      <c r="LQU46" s="187"/>
      <c r="LQV46" s="187"/>
      <c r="LQW46" s="187"/>
      <c r="LQX46" s="187"/>
      <c r="LQY46" s="187"/>
      <c r="LQZ46" s="187"/>
      <c r="LRA46" s="187"/>
      <c r="LRB46" s="187"/>
      <c r="LRC46" s="187"/>
      <c r="LRD46" s="187"/>
      <c r="LRE46" s="187"/>
      <c r="LRF46" s="187"/>
      <c r="LRG46" s="187"/>
      <c r="LRH46" s="187"/>
      <c r="LRI46" s="187"/>
      <c r="LRJ46" s="187"/>
      <c r="LRK46" s="187"/>
      <c r="LRL46" s="187"/>
      <c r="LRM46" s="187"/>
      <c r="LRN46" s="187"/>
      <c r="LRO46" s="187"/>
      <c r="LRP46" s="187"/>
      <c r="LRQ46" s="187"/>
      <c r="LRR46" s="187"/>
      <c r="LRS46" s="187"/>
      <c r="LRT46" s="187"/>
      <c r="LRU46" s="187"/>
      <c r="LRV46" s="187"/>
      <c r="LRW46" s="187"/>
      <c r="LRX46" s="187"/>
      <c r="LRY46" s="187"/>
      <c r="LRZ46" s="187"/>
      <c r="LSA46" s="187"/>
      <c r="LSB46" s="187"/>
      <c r="LSC46" s="187"/>
      <c r="LSD46" s="187"/>
      <c r="LSE46" s="187"/>
      <c r="LSF46" s="187"/>
      <c r="LSG46" s="187"/>
      <c r="LSH46" s="187"/>
      <c r="LSI46" s="187"/>
      <c r="LSJ46" s="187"/>
      <c r="LSK46" s="187"/>
      <c r="LSL46" s="187"/>
      <c r="LSM46" s="187"/>
      <c r="LSN46" s="187"/>
      <c r="LSO46" s="187"/>
      <c r="LSP46" s="187"/>
      <c r="LSQ46" s="187"/>
      <c r="LSR46" s="187"/>
      <c r="LSS46" s="187"/>
      <c r="LST46" s="187"/>
      <c r="LSU46" s="187"/>
      <c r="LSV46" s="187"/>
      <c r="LSW46" s="187"/>
      <c r="LSX46" s="187"/>
      <c r="LSY46" s="187"/>
      <c r="LSZ46" s="187"/>
      <c r="LTA46" s="187"/>
      <c r="LTB46" s="187"/>
      <c r="LTC46" s="187"/>
      <c r="LTD46" s="187"/>
      <c r="LTE46" s="187"/>
      <c r="LTF46" s="187"/>
      <c r="LTG46" s="187"/>
      <c r="LTH46" s="187"/>
      <c r="LTI46" s="187"/>
      <c r="LTJ46" s="187"/>
      <c r="LTK46" s="187"/>
      <c r="LTL46" s="187"/>
      <c r="LTM46" s="187"/>
      <c r="LTN46" s="187"/>
      <c r="LTO46" s="187"/>
      <c r="LTP46" s="187"/>
      <c r="LTQ46" s="187"/>
      <c r="LTR46" s="187"/>
      <c r="LTS46" s="187"/>
      <c r="LTT46" s="187"/>
      <c r="LTU46" s="187"/>
      <c r="LTV46" s="187"/>
      <c r="LTW46" s="187"/>
      <c r="LTX46" s="187"/>
      <c r="LTY46" s="187"/>
      <c r="LTZ46" s="187"/>
      <c r="LUA46" s="187"/>
      <c r="LUB46" s="187"/>
      <c r="LUC46" s="187"/>
      <c r="LUD46" s="187"/>
      <c r="LUE46" s="187"/>
      <c r="LUF46" s="187"/>
      <c r="LUG46" s="187"/>
      <c r="LUH46" s="187"/>
      <c r="LUI46" s="187"/>
      <c r="LUJ46" s="187"/>
      <c r="LUK46" s="187"/>
      <c r="LUL46" s="187"/>
      <c r="LUM46" s="187"/>
      <c r="LUN46" s="187"/>
      <c r="LUO46" s="187"/>
      <c r="LUP46" s="187"/>
      <c r="LUQ46" s="187"/>
      <c r="LUR46" s="187"/>
      <c r="LUS46" s="187"/>
      <c r="LUT46" s="187"/>
      <c r="LUU46" s="187"/>
      <c r="LUV46" s="187"/>
      <c r="LUW46" s="187"/>
      <c r="LUX46" s="187"/>
      <c r="LUY46" s="187"/>
      <c r="LUZ46" s="187"/>
      <c r="LVA46" s="187"/>
      <c r="LVB46" s="187"/>
      <c r="LVC46" s="187"/>
      <c r="LVD46" s="187"/>
      <c r="LVE46" s="187"/>
      <c r="LVF46" s="187"/>
      <c r="LVG46" s="187"/>
      <c r="LVH46" s="187"/>
      <c r="LVI46" s="187"/>
      <c r="LVJ46" s="187"/>
      <c r="LVK46" s="187"/>
      <c r="LVL46" s="187"/>
      <c r="LVM46" s="187"/>
      <c r="LVN46" s="187"/>
      <c r="LVO46" s="187"/>
      <c r="LVP46" s="187"/>
      <c r="LVQ46" s="187"/>
      <c r="LVR46" s="187"/>
      <c r="LVS46" s="187"/>
      <c r="LVT46" s="187"/>
      <c r="LVU46" s="187"/>
      <c r="LVV46" s="187"/>
      <c r="LVW46" s="187"/>
      <c r="LVX46" s="187"/>
      <c r="LVY46" s="187"/>
      <c r="LVZ46" s="187"/>
      <c r="LWA46" s="187"/>
      <c r="LWB46" s="187"/>
      <c r="LWC46" s="187"/>
      <c r="LWD46" s="187"/>
      <c r="LWE46" s="187"/>
      <c r="LWF46" s="187"/>
      <c r="LWG46" s="187"/>
      <c r="LWH46" s="187"/>
      <c r="LWI46" s="187"/>
      <c r="LWJ46" s="187"/>
      <c r="LWK46" s="187"/>
      <c r="LWL46" s="187"/>
      <c r="LWM46" s="187"/>
      <c r="LWN46" s="187"/>
      <c r="LWO46" s="187"/>
      <c r="LWP46" s="187"/>
      <c r="LWQ46" s="187"/>
      <c r="LWR46" s="187"/>
      <c r="LWS46" s="187"/>
      <c r="LWT46" s="187"/>
      <c r="LWU46" s="187"/>
      <c r="LWV46" s="187"/>
      <c r="LWW46" s="187"/>
      <c r="LWX46" s="187"/>
      <c r="LWY46" s="187"/>
      <c r="LWZ46" s="187"/>
      <c r="LXA46" s="187"/>
      <c r="LXB46" s="187"/>
      <c r="LXC46" s="187"/>
      <c r="LXD46" s="187"/>
      <c r="LXE46" s="187"/>
      <c r="LXF46" s="187"/>
      <c r="LXG46" s="187"/>
      <c r="LXH46" s="187"/>
      <c r="LXI46" s="187"/>
      <c r="LXJ46" s="187"/>
      <c r="LXK46" s="187"/>
      <c r="LXL46" s="187"/>
      <c r="LXM46" s="187"/>
      <c r="LXN46" s="187"/>
      <c r="LXO46" s="187"/>
      <c r="LXP46" s="187"/>
      <c r="LXQ46" s="187"/>
      <c r="LXR46" s="187"/>
      <c r="LXS46" s="187"/>
      <c r="LXT46" s="187"/>
      <c r="LXU46" s="187"/>
      <c r="LXV46" s="187"/>
      <c r="LXW46" s="187"/>
      <c r="LXX46" s="187"/>
      <c r="LXY46" s="187"/>
      <c r="LXZ46" s="187"/>
      <c r="LYA46" s="187"/>
      <c r="LYB46" s="187"/>
      <c r="LYC46" s="187"/>
      <c r="LYD46" s="187"/>
      <c r="LYE46" s="187"/>
      <c r="LYF46" s="187"/>
      <c r="LYG46" s="187"/>
      <c r="LYH46" s="187"/>
      <c r="LYI46" s="187"/>
      <c r="LYJ46" s="187"/>
      <c r="LYK46" s="187"/>
      <c r="LYL46" s="187"/>
      <c r="LYM46" s="187"/>
      <c r="LYN46" s="187"/>
      <c r="LYO46" s="187"/>
      <c r="LYP46" s="187"/>
      <c r="LYQ46" s="187"/>
      <c r="LYR46" s="187"/>
      <c r="LYS46" s="187"/>
      <c r="LYT46" s="187"/>
      <c r="LYU46" s="187"/>
      <c r="LYV46" s="187"/>
      <c r="LYW46" s="187"/>
      <c r="LYX46" s="187"/>
      <c r="LYY46" s="187"/>
      <c r="LYZ46" s="187"/>
      <c r="LZA46" s="187"/>
      <c r="LZB46" s="187"/>
      <c r="LZC46" s="187"/>
      <c r="LZD46" s="187"/>
      <c r="LZE46" s="187"/>
      <c r="LZF46" s="187"/>
      <c r="LZG46" s="187"/>
      <c r="LZH46" s="187"/>
      <c r="LZI46" s="187"/>
      <c r="LZJ46" s="187"/>
      <c r="LZK46" s="187"/>
      <c r="LZL46" s="187"/>
      <c r="LZM46" s="187"/>
      <c r="LZN46" s="187"/>
      <c r="LZO46" s="187"/>
      <c r="LZP46" s="187"/>
      <c r="LZQ46" s="187"/>
      <c r="LZR46" s="187"/>
      <c r="LZS46" s="187"/>
      <c r="LZT46" s="187"/>
      <c r="LZU46" s="187"/>
      <c r="LZV46" s="187"/>
      <c r="LZW46" s="187"/>
      <c r="LZX46" s="187"/>
      <c r="LZY46" s="187"/>
      <c r="LZZ46" s="187"/>
      <c r="MAA46" s="187"/>
      <c r="MAB46" s="187"/>
      <c r="MAC46" s="187"/>
      <c r="MAD46" s="187"/>
      <c r="MAE46" s="187"/>
      <c r="MAF46" s="187"/>
      <c r="MAG46" s="187"/>
      <c r="MAH46" s="187"/>
      <c r="MAI46" s="187"/>
      <c r="MAJ46" s="187"/>
      <c r="MAK46" s="187"/>
      <c r="MAL46" s="187"/>
      <c r="MAM46" s="187"/>
      <c r="MAN46" s="187"/>
      <c r="MAO46" s="187"/>
      <c r="MAP46" s="187"/>
      <c r="MAQ46" s="187"/>
      <c r="MAR46" s="187"/>
      <c r="MAS46" s="187"/>
      <c r="MAT46" s="187"/>
      <c r="MAU46" s="187"/>
      <c r="MAV46" s="187"/>
      <c r="MAW46" s="187"/>
      <c r="MAX46" s="187"/>
      <c r="MAY46" s="187"/>
      <c r="MAZ46" s="187"/>
      <c r="MBA46" s="187"/>
      <c r="MBB46" s="187"/>
      <c r="MBC46" s="187"/>
      <c r="MBD46" s="187"/>
      <c r="MBE46" s="187"/>
      <c r="MBF46" s="187"/>
      <c r="MBG46" s="187"/>
      <c r="MBH46" s="187"/>
      <c r="MBI46" s="187"/>
      <c r="MBJ46" s="187"/>
      <c r="MBK46" s="187"/>
      <c r="MBL46" s="187"/>
      <c r="MBM46" s="187"/>
      <c r="MBN46" s="187"/>
      <c r="MBO46" s="187"/>
      <c r="MBP46" s="187"/>
      <c r="MBQ46" s="187"/>
      <c r="MBR46" s="187"/>
      <c r="MBS46" s="187"/>
      <c r="MBT46" s="187"/>
      <c r="MBU46" s="187"/>
      <c r="MBV46" s="187"/>
      <c r="MBW46" s="187"/>
      <c r="MBX46" s="187"/>
      <c r="MBY46" s="187"/>
      <c r="MBZ46" s="187"/>
      <c r="MCA46" s="187"/>
      <c r="MCB46" s="187"/>
      <c r="MCC46" s="187"/>
      <c r="MCD46" s="187"/>
      <c r="MCE46" s="187"/>
      <c r="MCF46" s="187"/>
      <c r="MCG46" s="187"/>
      <c r="MCH46" s="187"/>
      <c r="MCI46" s="187"/>
      <c r="MCJ46" s="187"/>
      <c r="MCK46" s="187"/>
      <c r="MCL46" s="187"/>
      <c r="MCM46" s="187"/>
      <c r="MCN46" s="187"/>
      <c r="MCO46" s="187"/>
      <c r="MCP46" s="187"/>
      <c r="MCQ46" s="187"/>
      <c r="MCR46" s="187"/>
      <c r="MCS46" s="187"/>
      <c r="MCT46" s="187"/>
      <c r="MCU46" s="187"/>
      <c r="MCV46" s="187"/>
      <c r="MCW46" s="187"/>
      <c r="MCX46" s="187"/>
      <c r="MCY46" s="187"/>
      <c r="MCZ46" s="187"/>
      <c r="MDA46" s="187"/>
      <c r="MDB46" s="187"/>
      <c r="MDC46" s="187"/>
      <c r="MDD46" s="187"/>
      <c r="MDE46" s="187"/>
      <c r="MDF46" s="187"/>
      <c r="MDG46" s="187"/>
      <c r="MDH46" s="187"/>
      <c r="MDI46" s="187"/>
      <c r="MDJ46" s="187"/>
      <c r="MDK46" s="187"/>
      <c r="MDL46" s="187"/>
      <c r="MDM46" s="187"/>
      <c r="MDN46" s="187"/>
      <c r="MDO46" s="187"/>
      <c r="MDP46" s="187"/>
      <c r="MDQ46" s="187"/>
      <c r="MDR46" s="187"/>
      <c r="MDS46" s="187"/>
      <c r="MDT46" s="187"/>
      <c r="MDU46" s="187"/>
      <c r="MDV46" s="187"/>
      <c r="MDW46" s="187"/>
      <c r="MDX46" s="187"/>
      <c r="MDY46" s="187"/>
      <c r="MDZ46" s="187"/>
      <c r="MEA46" s="187"/>
      <c r="MEB46" s="187"/>
      <c r="MEC46" s="187"/>
      <c r="MED46" s="187"/>
      <c r="MEE46" s="187"/>
      <c r="MEF46" s="187"/>
      <c r="MEG46" s="187"/>
      <c r="MEH46" s="187"/>
      <c r="MEI46" s="187"/>
      <c r="MEJ46" s="187"/>
      <c r="MEK46" s="187"/>
      <c r="MEL46" s="187"/>
      <c r="MEM46" s="187"/>
      <c r="MEN46" s="187"/>
      <c r="MEO46" s="187"/>
      <c r="MEP46" s="187"/>
      <c r="MEQ46" s="187"/>
      <c r="MER46" s="187"/>
      <c r="MES46" s="187"/>
      <c r="MET46" s="187"/>
      <c r="MEU46" s="187"/>
      <c r="MEV46" s="187"/>
      <c r="MEW46" s="187"/>
      <c r="MEX46" s="187"/>
      <c r="MEY46" s="187"/>
      <c r="MEZ46" s="187"/>
      <c r="MFA46" s="187"/>
      <c r="MFB46" s="187"/>
      <c r="MFC46" s="187"/>
      <c r="MFD46" s="187"/>
      <c r="MFE46" s="187"/>
      <c r="MFF46" s="187"/>
      <c r="MFG46" s="187"/>
      <c r="MFH46" s="187"/>
      <c r="MFI46" s="187"/>
      <c r="MFJ46" s="187"/>
      <c r="MFK46" s="187"/>
      <c r="MFL46" s="187"/>
      <c r="MFM46" s="187"/>
      <c r="MFN46" s="187"/>
      <c r="MFO46" s="187"/>
      <c r="MFP46" s="187"/>
      <c r="MFQ46" s="187"/>
      <c r="MFR46" s="187"/>
      <c r="MFS46" s="187"/>
      <c r="MFT46" s="187"/>
      <c r="MFU46" s="187"/>
      <c r="MFV46" s="187"/>
      <c r="MFW46" s="187"/>
      <c r="MFX46" s="187"/>
      <c r="MFY46" s="187"/>
      <c r="MFZ46" s="187"/>
      <c r="MGA46" s="187"/>
      <c r="MGB46" s="187"/>
      <c r="MGC46" s="187"/>
      <c r="MGD46" s="187"/>
      <c r="MGE46" s="187"/>
      <c r="MGF46" s="187"/>
      <c r="MGG46" s="187"/>
      <c r="MGH46" s="187"/>
      <c r="MGI46" s="187"/>
      <c r="MGJ46" s="187"/>
      <c r="MGK46" s="187"/>
      <c r="MGL46" s="187"/>
      <c r="MGM46" s="187"/>
      <c r="MGN46" s="187"/>
      <c r="MGO46" s="187"/>
      <c r="MGP46" s="187"/>
      <c r="MGQ46" s="187"/>
      <c r="MGR46" s="187"/>
      <c r="MGS46" s="187"/>
      <c r="MGT46" s="187"/>
      <c r="MGU46" s="187"/>
      <c r="MGV46" s="187"/>
      <c r="MGW46" s="187"/>
      <c r="MGX46" s="187"/>
      <c r="MGY46" s="187"/>
      <c r="MGZ46" s="187"/>
      <c r="MHA46" s="187"/>
      <c r="MHB46" s="187"/>
      <c r="MHC46" s="187"/>
      <c r="MHD46" s="187"/>
      <c r="MHE46" s="187"/>
      <c r="MHF46" s="187"/>
      <c r="MHG46" s="187"/>
      <c r="MHH46" s="187"/>
      <c r="MHI46" s="187"/>
      <c r="MHJ46" s="187"/>
      <c r="MHK46" s="187"/>
      <c r="MHL46" s="187"/>
      <c r="MHM46" s="187"/>
      <c r="MHN46" s="187"/>
      <c r="MHO46" s="187"/>
      <c r="MHP46" s="187"/>
      <c r="MHQ46" s="187"/>
      <c r="MHR46" s="187"/>
      <c r="MHS46" s="187"/>
      <c r="MHT46" s="187"/>
      <c r="MHU46" s="187"/>
      <c r="MHV46" s="187"/>
      <c r="MHW46" s="187"/>
      <c r="MHX46" s="187"/>
      <c r="MHY46" s="187"/>
      <c r="MHZ46" s="187"/>
      <c r="MIA46" s="187"/>
      <c r="MIB46" s="187"/>
      <c r="MIC46" s="187"/>
      <c r="MID46" s="187"/>
      <c r="MIE46" s="187"/>
      <c r="MIF46" s="187"/>
      <c r="MIG46" s="187"/>
      <c r="MIH46" s="187"/>
      <c r="MII46" s="187"/>
      <c r="MIJ46" s="187"/>
      <c r="MIK46" s="187"/>
      <c r="MIL46" s="187"/>
      <c r="MIM46" s="187"/>
      <c r="MIN46" s="187"/>
      <c r="MIO46" s="187"/>
      <c r="MIP46" s="187"/>
      <c r="MIQ46" s="187"/>
      <c r="MIR46" s="187"/>
      <c r="MIS46" s="187"/>
      <c r="MIT46" s="187"/>
      <c r="MIU46" s="187"/>
      <c r="MIV46" s="187"/>
      <c r="MIW46" s="187"/>
      <c r="MIX46" s="187"/>
      <c r="MIY46" s="187"/>
      <c r="MIZ46" s="187"/>
      <c r="MJA46" s="187"/>
      <c r="MJB46" s="187"/>
      <c r="MJC46" s="187"/>
      <c r="MJD46" s="187"/>
      <c r="MJE46" s="187"/>
      <c r="MJF46" s="187"/>
      <c r="MJG46" s="187"/>
      <c r="MJH46" s="187"/>
      <c r="MJI46" s="187"/>
      <c r="MJJ46" s="187"/>
      <c r="MJK46" s="187"/>
      <c r="MJL46" s="187"/>
      <c r="MJM46" s="187"/>
      <c r="MJN46" s="187"/>
      <c r="MJO46" s="187"/>
      <c r="MJP46" s="187"/>
      <c r="MJQ46" s="187"/>
      <c r="MJR46" s="187"/>
      <c r="MJS46" s="187"/>
      <c r="MJT46" s="187"/>
      <c r="MJU46" s="187"/>
      <c r="MJV46" s="187"/>
      <c r="MJW46" s="187"/>
      <c r="MJX46" s="187"/>
      <c r="MJY46" s="187"/>
      <c r="MJZ46" s="187"/>
      <c r="MKA46" s="187"/>
      <c r="MKB46" s="187"/>
      <c r="MKC46" s="187"/>
      <c r="MKD46" s="187"/>
      <c r="MKE46" s="187"/>
      <c r="MKF46" s="187"/>
      <c r="MKG46" s="187"/>
      <c r="MKH46" s="187"/>
      <c r="MKI46" s="187"/>
      <c r="MKJ46" s="187"/>
      <c r="MKK46" s="187"/>
      <c r="MKL46" s="187"/>
      <c r="MKM46" s="187"/>
      <c r="MKN46" s="187"/>
      <c r="MKO46" s="187"/>
      <c r="MKP46" s="187"/>
      <c r="MKQ46" s="187"/>
      <c r="MKR46" s="187"/>
      <c r="MKS46" s="187"/>
      <c r="MKT46" s="187"/>
      <c r="MKU46" s="187"/>
      <c r="MKV46" s="187"/>
      <c r="MKW46" s="187"/>
      <c r="MKX46" s="187"/>
      <c r="MKY46" s="187"/>
      <c r="MKZ46" s="187"/>
      <c r="MLA46" s="187"/>
      <c r="MLB46" s="187"/>
      <c r="MLC46" s="187"/>
      <c r="MLD46" s="187"/>
      <c r="MLE46" s="187"/>
      <c r="MLF46" s="187"/>
      <c r="MLG46" s="187"/>
      <c r="MLH46" s="187"/>
      <c r="MLI46" s="187"/>
      <c r="MLJ46" s="187"/>
      <c r="MLK46" s="187"/>
      <c r="MLL46" s="187"/>
      <c r="MLM46" s="187"/>
      <c r="MLN46" s="187"/>
      <c r="MLO46" s="187"/>
      <c r="MLP46" s="187"/>
      <c r="MLQ46" s="187"/>
      <c r="MLR46" s="187"/>
      <c r="MLS46" s="187"/>
      <c r="MLT46" s="187"/>
      <c r="MLU46" s="187"/>
      <c r="MLV46" s="187"/>
      <c r="MLW46" s="187"/>
      <c r="MLX46" s="187"/>
      <c r="MLY46" s="187"/>
      <c r="MLZ46" s="187"/>
      <c r="MMA46" s="187"/>
      <c r="MMB46" s="187"/>
      <c r="MMC46" s="187"/>
      <c r="MMD46" s="187"/>
      <c r="MME46" s="187"/>
      <c r="MMF46" s="187"/>
      <c r="MMG46" s="187"/>
      <c r="MMH46" s="187"/>
      <c r="MMI46" s="187"/>
      <c r="MMJ46" s="187"/>
      <c r="MMK46" s="187"/>
      <c r="MML46" s="187"/>
      <c r="MMM46" s="187"/>
      <c r="MMN46" s="187"/>
      <c r="MMO46" s="187"/>
      <c r="MMP46" s="187"/>
      <c r="MMQ46" s="187"/>
      <c r="MMR46" s="187"/>
      <c r="MMS46" s="187"/>
      <c r="MMT46" s="187"/>
      <c r="MMU46" s="187"/>
      <c r="MMV46" s="187"/>
      <c r="MMW46" s="187"/>
      <c r="MMX46" s="187"/>
      <c r="MMY46" s="187"/>
      <c r="MMZ46" s="187"/>
      <c r="MNA46" s="187"/>
      <c r="MNB46" s="187"/>
      <c r="MNC46" s="187"/>
      <c r="MND46" s="187"/>
      <c r="MNE46" s="187"/>
      <c r="MNF46" s="187"/>
      <c r="MNG46" s="187"/>
      <c r="MNH46" s="187"/>
      <c r="MNI46" s="187"/>
      <c r="MNJ46" s="187"/>
      <c r="MNK46" s="187"/>
      <c r="MNL46" s="187"/>
      <c r="MNM46" s="187"/>
      <c r="MNN46" s="187"/>
      <c r="MNO46" s="187"/>
      <c r="MNP46" s="187"/>
      <c r="MNQ46" s="187"/>
      <c r="MNR46" s="187"/>
      <c r="MNS46" s="187"/>
      <c r="MNT46" s="187"/>
      <c r="MNU46" s="187"/>
      <c r="MNV46" s="187"/>
      <c r="MNW46" s="187"/>
      <c r="MNX46" s="187"/>
      <c r="MNY46" s="187"/>
      <c r="MNZ46" s="187"/>
      <c r="MOA46" s="187"/>
      <c r="MOB46" s="187"/>
      <c r="MOC46" s="187"/>
      <c r="MOD46" s="187"/>
      <c r="MOE46" s="187"/>
      <c r="MOF46" s="187"/>
      <c r="MOG46" s="187"/>
      <c r="MOH46" s="187"/>
      <c r="MOI46" s="187"/>
      <c r="MOJ46" s="187"/>
      <c r="MOK46" s="187"/>
      <c r="MOL46" s="187"/>
      <c r="MOM46" s="187"/>
      <c r="MON46" s="187"/>
      <c r="MOO46" s="187"/>
      <c r="MOP46" s="187"/>
      <c r="MOQ46" s="187"/>
      <c r="MOR46" s="187"/>
      <c r="MOS46" s="187"/>
      <c r="MOT46" s="187"/>
      <c r="MOU46" s="187"/>
      <c r="MOV46" s="187"/>
      <c r="MOW46" s="187"/>
      <c r="MOX46" s="187"/>
      <c r="MOY46" s="187"/>
      <c r="MOZ46" s="187"/>
      <c r="MPA46" s="187"/>
      <c r="MPB46" s="187"/>
      <c r="MPC46" s="187"/>
      <c r="MPD46" s="187"/>
      <c r="MPE46" s="187"/>
      <c r="MPF46" s="187"/>
      <c r="MPG46" s="187"/>
      <c r="MPH46" s="187"/>
      <c r="MPI46" s="187"/>
      <c r="MPJ46" s="187"/>
      <c r="MPK46" s="187"/>
      <c r="MPL46" s="187"/>
      <c r="MPM46" s="187"/>
      <c r="MPN46" s="187"/>
      <c r="MPO46" s="187"/>
      <c r="MPP46" s="187"/>
      <c r="MPQ46" s="187"/>
      <c r="MPR46" s="187"/>
      <c r="MPS46" s="187"/>
      <c r="MPT46" s="187"/>
      <c r="MPU46" s="187"/>
      <c r="MPV46" s="187"/>
      <c r="MPW46" s="187"/>
      <c r="MPX46" s="187"/>
      <c r="MPY46" s="187"/>
      <c r="MPZ46" s="187"/>
      <c r="MQA46" s="187"/>
      <c r="MQB46" s="187"/>
      <c r="MQC46" s="187"/>
      <c r="MQD46" s="187"/>
      <c r="MQE46" s="187"/>
      <c r="MQF46" s="187"/>
      <c r="MQG46" s="187"/>
      <c r="MQH46" s="187"/>
      <c r="MQI46" s="187"/>
      <c r="MQJ46" s="187"/>
      <c r="MQK46" s="187"/>
      <c r="MQL46" s="187"/>
      <c r="MQM46" s="187"/>
      <c r="MQN46" s="187"/>
      <c r="MQO46" s="187"/>
      <c r="MQP46" s="187"/>
      <c r="MQQ46" s="187"/>
      <c r="MQR46" s="187"/>
      <c r="MQS46" s="187"/>
      <c r="MQT46" s="187"/>
      <c r="MQU46" s="187"/>
      <c r="MQV46" s="187"/>
      <c r="MQW46" s="187"/>
      <c r="MQX46" s="187"/>
      <c r="MQY46" s="187"/>
      <c r="MQZ46" s="187"/>
      <c r="MRA46" s="187"/>
      <c r="MRB46" s="187"/>
      <c r="MRC46" s="187"/>
      <c r="MRD46" s="187"/>
      <c r="MRE46" s="187"/>
      <c r="MRF46" s="187"/>
      <c r="MRG46" s="187"/>
      <c r="MRH46" s="187"/>
      <c r="MRI46" s="187"/>
      <c r="MRJ46" s="187"/>
      <c r="MRK46" s="187"/>
      <c r="MRL46" s="187"/>
      <c r="MRM46" s="187"/>
      <c r="MRN46" s="187"/>
      <c r="MRO46" s="187"/>
      <c r="MRP46" s="187"/>
      <c r="MRQ46" s="187"/>
      <c r="MRR46" s="187"/>
      <c r="MRS46" s="187"/>
      <c r="MRT46" s="187"/>
      <c r="MRU46" s="187"/>
      <c r="MRV46" s="187"/>
      <c r="MRW46" s="187"/>
      <c r="MRX46" s="187"/>
      <c r="MRY46" s="187"/>
      <c r="MRZ46" s="187"/>
      <c r="MSA46" s="187"/>
      <c r="MSB46" s="187"/>
      <c r="MSC46" s="187"/>
      <c r="MSD46" s="187"/>
      <c r="MSE46" s="187"/>
      <c r="MSF46" s="187"/>
      <c r="MSG46" s="187"/>
      <c r="MSH46" s="187"/>
      <c r="MSI46" s="187"/>
      <c r="MSJ46" s="187"/>
      <c r="MSK46" s="187"/>
      <c r="MSL46" s="187"/>
      <c r="MSM46" s="187"/>
      <c r="MSN46" s="187"/>
      <c r="MSO46" s="187"/>
      <c r="MSP46" s="187"/>
      <c r="MSQ46" s="187"/>
      <c r="MSR46" s="187"/>
      <c r="MSS46" s="187"/>
      <c r="MST46" s="187"/>
      <c r="MSU46" s="187"/>
      <c r="MSV46" s="187"/>
      <c r="MSW46" s="187"/>
      <c r="MSX46" s="187"/>
      <c r="MSY46" s="187"/>
      <c r="MSZ46" s="187"/>
      <c r="MTA46" s="187"/>
      <c r="MTB46" s="187"/>
      <c r="MTC46" s="187"/>
      <c r="MTD46" s="187"/>
      <c r="MTE46" s="187"/>
      <c r="MTF46" s="187"/>
      <c r="MTG46" s="187"/>
      <c r="MTH46" s="187"/>
      <c r="MTI46" s="187"/>
      <c r="MTJ46" s="187"/>
      <c r="MTK46" s="187"/>
      <c r="MTL46" s="187"/>
      <c r="MTM46" s="187"/>
      <c r="MTN46" s="187"/>
      <c r="MTO46" s="187"/>
      <c r="MTP46" s="187"/>
      <c r="MTQ46" s="187"/>
      <c r="MTR46" s="187"/>
      <c r="MTS46" s="187"/>
      <c r="MTT46" s="187"/>
      <c r="MTU46" s="187"/>
      <c r="MTV46" s="187"/>
      <c r="MTW46" s="187"/>
      <c r="MTX46" s="187"/>
      <c r="MTY46" s="187"/>
      <c r="MTZ46" s="187"/>
      <c r="MUA46" s="187"/>
      <c r="MUB46" s="187"/>
      <c r="MUC46" s="187"/>
      <c r="MUD46" s="187"/>
      <c r="MUE46" s="187"/>
      <c r="MUF46" s="187"/>
      <c r="MUG46" s="187"/>
      <c r="MUH46" s="187"/>
      <c r="MUI46" s="187"/>
      <c r="MUJ46" s="187"/>
      <c r="MUK46" s="187"/>
      <c r="MUL46" s="187"/>
      <c r="MUM46" s="187"/>
      <c r="MUN46" s="187"/>
      <c r="MUO46" s="187"/>
      <c r="MUP46" s="187"/>
      <c r="MUQ46" s="187"/>
      <c r="MUR46" s="187"/>
      <c r="MUS46" s="187"/>
      <c r="MUT46" s="187"/>
      <c r="MUU46" s="187"/>
      <c r="MUV46" s="187"/>
      <c r="MUW46" s="187"/>
      <c r="MUX46" s="187"/>
      <c r="MUY46" s="187"/>
      <c r="MUZ46" s="187"/>
      <c r="MVA46" s="187"/>
      <c r="MVB46" s="187"/>
      <c r="MVC46" s="187"/>
      <c r="MVD46" s="187"/>
      <c r="MVE46" s="187"/>
      <c r="MVF46" s="187"/>
      <c r="MVG46" s="187"/>
      <c r="MVH46" s="187"/>
      <c r="MVI46" s="187"/>
      <c r="MVJ46" s="187"/>
      <c r="MVK46" s="187"/>
      <c r="MVL46" s="187"/>
      <c r="MVM46" s="187"/>
      <c r="MVN46" s="187"/>
      <c r="MVO46" s="187"/>
      <c r="MVP46" s="187"/>
      <c r="MVQ46" s="187"/>
      <c r="MVR46" s="187"/>
      <c r="MVS46" s="187"/>
      <c r="MVT46" s="187"/>
      <c r="MVU46" s="187"/>
      <c r="MVV46" s="187"/>
      <c r="MVW46" s="187"/>
      <c r="MVX46" s="187"/>
      <c r="MVY46" s="187"/>
      <c r="MVZ46" s="187"/>
      <c r="MWA46" s="187"/>
      <c r="MWB46" s="187"/>
      <c r="MWC46" s="187"/>
      <c r="MWD46" s="187"/>
      <c r="MWE46" s="187"/>
      <c r="MWF46" s="187"/>
      <c r="MWG46" s="187"/>
      <c r="MWH46" s="187"/>
      <c r="MWI46" s="187"/>
      <c r="MWJ46" s="187"/>
      <c r="MWK46" s="187"/>
      <c r="MWL46" s="187"/>
      <c r="MWM46" s="187"/>
      <c r="MWN46" s="187"/>
      <c r="MWO46" s="187"/>
      <c r="MWP46" s="187"/>
      <c r="MWQ46" s="187"/>
      <c r="MWR46" s="187"/>
      <c r="MWS46" s="187"/>
      <c r="MWT46" s="187"/>
      <c r="MWU46" s="187"/>
      <c r="MWV46" s="187"/>
      <c r="MWW46" s="187"/>
      <c r="MWX46" s="187"/>
      <c r="MWY46" s="187"/>
      <c r="MWZ46" s="187"/>
      <c r="MXA46" s="187"/>
      <c r="MXB46" s="187"/>
      <c r="MXC46" s="187"/>
      <c r="MXD46" s="187"/>
      <c r="MXE46" s="187"/>
      <c r="MXF46" s="187"/>
      <c r="MXG46" s="187"/>
      <c r="MXH46" s="187"/>
      <c r="MXI46" s="187"/>
      <c r="MXJ46" s="187"/>
      <c r="MXK46" s="187"/>
      <c r="MXL46" s="187"/>
      <c r="MXM46" s="187"/>
      <c r="MXN46" s="187"/>
      <c r="MXO46" s="187"/>
      <c r="MXP46" s="187"/>
      <c r="MXQ46" s="187"/>
      <c r="MXR46" s="187"/>
      <c r="MXS46" s="187"/>
      <c r="MXT46" s="187"/>
      <c r="MXU46" s="187"/>
      <c r="MXV46" s="187"/>
      <c r="MXW46" s="187"/>
      <c r="MXX46" s="187"/>
      <c r="MXY46" s="187"/>
      <c r="MXZ46" s="187"/>
      <c r="MYA46" s="187"/>
      <c r="MYB46" s="187"/>
      <c r="MYC46" s="187"/>
      <c r="MYD46" s="187"/>
      <c r="MYE46" s="187"/>
      <c r="MYF46" s="187"/>
      <c r="MYG46" s="187"/>
      <c r="MYH46" s="187"/>
      <c r="MYI46" s="187"/>
      <c r="MYJ46" s="187"/>
      <c r="MYK46" s="187"/>
      <c r="MYL46" s="187"/>
      <c r="MYM46" s="187"/>
      <c r="MYN46" s="187"/>
      <c r="MYO46" s="187"/>
      <c r="MYP46" s="187"/>
      <c r="MYQ46" s="187"/>
      <c r="MYR46" s="187"/>
      <c r="MYS46" s="187"/>
      <c r="MYT46" s="187"/>
      <c r="MYU46" s="187"/>
      <c r="MYV46" s="187"/>
      <c r="MYW46" s="187"/>
      <c r="MYX46" s="187"/>
      <c r="MYY46" s="187"/>
      <c r="MYZ46" s="187"/>
      <c r="MZA46" s="187"/>
      <c r="MZB46" s="187"/>
      <c r="MZC46" s="187"/>
      <c r="MZD46" s="187"/>
      <c r="MZE46" s="187"/>
      <c r="MZF46" s="187"/>
      <c r="MZG46" s="187"/>
      <c r="MZH46" s="187"/>
      <c r="MZI46" s="187"/>
      <c r="MZJ46" s="187"/>
      <c r="MZK46" s="187"/>
      <c r="MZL46" s="187"/>
      <c r="MZM46" s="187"/>
      <c r="MZN46" s="187"/>
      <c r="MZO46" s="187"/>
      <c r="MZP46" s="187"/>
      <c r="MZQ46" s="187"/>
      <c r="MZR46" s="187"/>
      <c r="MZS46" s="187"/>
      <c r="MZT46" s="187"/>
      <c r="MZU46" s="187"/>
      <c r="MZV46" s="187"/>
      <c r="MZW46" s="187"/>
      <c r="MZX46" s="187"/>
      <c r="MZY46" s="187"/>
      <c r="MZZ46" s="187"/>
      <c r="NAA46" s="187"/>
      <c r="NAB46" s="187"/>
      <c r="NAC46" s="187"/>
      <c r="NAD46" s="187"/>
      <c r="NAE46" s="187"/>
      <c r="NAF46" s="187"/>
      <c r="NAG46" s="187"/>
      <c r="NAH46" s="187"/>
      <c r="NAI46" s="187"/>
      <c r="NAJ46" s="187"/>
      <c r="NAK46" s="187"/>
      <c r="NAL46" s="187"/>
      <c r="NAM46" s="187"/>
      <c r="NAN46" s="187"/>
      <c r="NAO46" s="187"/>
      <c r="NAP46" s="187"/>
      <c r="NAQ46" s="187"/>
      <c r="NAR46" s="187"/>
      <c r="NAS46" s="187"/>
      <c r="NAT46" s="187"/>
      <c r="NAU46" s="187"/>
      <c r="NAV46" s="187"/>
      <c r="NAW46" s="187"/>
      <c r="NAX46" s="187"/>
      <c r="NAY46" s="187"/>
      <c r="NAZ46" s="187"/>
      <c r="NBA46" s="187"/>
      <c r="NBB46" s="187"/>
      <c r="NBC46" s="187"/>
      <c r="NBD46" s="187"/>
      <c r="NBE46" s="187"/>
      <c r="NBF46" s="187"/>
      <c r="NBG46" s="187"/>
      <c r="NBH46" s="187"/>
      <c r="NBI46" s="187"/>
      <c r="NBJ46" s="187"/>
      <c r="NBK46" s="187"/>
      <c r="NBL46" s="187"/>
      <c r="NBM46" s="187"/>
      <c r="NBN46" s="187"/>
      <c r="NBO46" s="187"/>
      <c r="NBP46" s="187"/>
      <c r="NBQ46" s="187"/>
      <c r="NBR46" s="187"/>
      <c r="NBS46" s="187"/>
      <c r="NBT46" s="187"/>
      <c r="NBU46" s="187"/>
      <c r="NBV46" s="187"/>
      <c r="NBW46" s="187"/>
      <c r="NBX46" s="187"/>
      <c r="NBY46" s="187"/>
      <c r="NBZ46" s="187"/>
      <c r="NCA46" s="187"/>
      <c r="NCB46" s="187"/>
      <c r="NCC46" s="187"/>
      <c r="NCD46" s="187"/>
      <c r="NCE46" s="187"/>
      <c r="NCF46" s="187"/>
      <c r="NCG46" s="187"/>
      <c r="NCH46" s="187"/>
      <c r="NCI46" s="187"/>
      <c r="NCJ46" s="187"/>
      <c r="NCK46" s="187"/>
      <c r="NCL46" s="187"/>
      <c r="NCM46" s="187"/>
      <c r="NCN46" s="187"/>
      <c r="NCO46" s="187"/>
      <c r="NCP46" s="187"/>
      <c r="NCQ46" s="187"/>
      <c r="NCR46" s="187"/>
      <c r="NCS46" s="187"/>
      <c r="NCT46" s="187"/>
      <c r="NCU46" s="187"/>
      <c r="NCV46" s="187"/>
      <c r="NCW46" s="187"/>
      <c r="NCX46" s="187"/>
      <c r="NCY46" s="187"/>
      <c r="NCZ46" s="187"/>
      <c r="NDA46" s="187"/>
      <c r="NDB46" s="187"/>
      <c r="NDC46" s="187"/>
      <c r="NDD46" s="187"/>
      <c r="NDE46" s="187"/>
      <c r="NDF46" s="187"/>
      <c r="NDG46" s="187"/>
      <c r="NDH46" s="187"/>
      <c r="NDI46" s="187"/>
      <c r="NDJ46" s="187"/>
      <c r="NDK46" s="187"/>
      <c r="NDL46" s="187"/>
      <c r="NDM46" s="187"/>
      <c r="NDN46" s="187"/>
      <c r="NDO46" s="187"/>
      <c r="NDP46" s="187"/>
      <c r="NDQ46" s="187"/>
      <c r="NDR46" s="187"/>
      <c r="NDS46" s="187"/>
      <c r="NDT46" s="187"/>
      <c r="NDU46" s="187"/>
      <c r="NDV46" s="187"/>
      <c r="NDW46" s="187"/>
      <c r="NDX46" s="187"/>
      <c r="NDY46" s="187"/>
      <c r="NDZ46" s="187"/>
      <c r="NEA46" s="187"/>
      <c r="NEB46" s="187"/>
      <c r="NEC46" s="187"/>
      <c r="NED46" s="187"/>
      <c r="NEE46" s="187"/>
      <c r="NEF46" s="187"/>
      <c r="NEG46" s="187"/>
      <c r="NEH46" s="187"/>
      <c r="NEI46" s="187"/>
      <c r="NEJ46" s="187"/>
      <c r="NEK46" s="187"/>
      <c r="NEL46" s="187"/>
      <c r="NEM46" s="187"/>
      <c r="NEN46" s="187"/>
      <c r="NEO46" s="187"/>
      <c r="NEP46" s="187"/>
      <c r="NEQ46" s="187"/>
      <c r="NER46" s="187"/>
      <c r="NES46" s="187"/>
      <c r="NET46" s="187"/>
      <c r="NEU46" s="187"/>
      <c r="NEV46" s="187"/>
      <c r="NEW46" s="187"/>
      <c r="NEX46" s="187"/>
      <c r="NEY46" s="187"/>
      <c r="NEZ46" s="187"/>
      <c r="NFA46" s="187"/>
      <c r="NFB46" s="187"/>
      <c r="NFC46" s="187"/>
      <c r="NFD46" s="187"/>
      <c r="NFE46" s="187"/>
      <c r="NFF46" s="187"/>
      <c r="NFG46" s="187"/>
      <c r="NFH46" s="187"/>
      <c r="NFI46" s="187"/>
      <c r="NFJ46" s="187"/>
      <c r="NFK46" s="187"/>
      <c r="NFL46" s="187"/>
      <c r="NFM46" s="187"/>
      <c r="NFN46" s="187"/>
      <c r="NFO46" s="187"/>
      <c r="NFP46" s="187"/>
      <c r="NFQ46" s="187"/>
      <c r="NFR46" s="187"/>
      <c r="NFS46" s="187"/>
      <c r="NFT46" s="187"/>
      <c r="NFU46" s="187"/>
      <c r="NFV46" s="187"/>
      <c r="NFW46" s="187"/>
      <c r="NFX46" s="187"/>
      <c r="NFY46" s="187"/>
      <c r="NFZ46" s="187"/>
      <c r="NGA46" s="187"/>
      <c r="NGB46" s="187"/>
      <c r="NGC46" s="187"/>
      <c r="NGD46" s="187"/>
      <c r="NGE46" s="187"/>
      <c r="NGF46" s="187"/>
      <c r="NGG46" s="187"/>
      <c r="NGH46" s="187"/>
      <c r="NGI46" s="187"/>
      <c r="NGJ46" s="187"/>
      <c r="NGK46" s="187"/>
      <c r="NGL46" s="187"/>
      <c r="NGM46" s="187"/>
      <c r="NGN46" s="187"/>
      <c r="NGO46" s="187"/>
      <c r="NGP46" s="187"/>
      <c r="NGQ46" s="187"/>
      <c r="NGR46" s="187"/>
      <c r="NGS46" s="187"/>
      <c r="NGT46" s="187"/>
      <c r="NGU46" s="187"/>
      <c r="NGV46" s="187"/>
      <c r="NGW46" s="187"/>
      <c r="NGX46" s="187"/>
      <c r="NGY46" s="187"/>
      <c r="NGZ46" s="187"/>
      <c r="NHA46" s="187"/>
      <c r="NHB46" s="187"/>
      <c r="NHC46" s="187"/>
      <c r="NHD46" s="187"/>
      <c r="NHE46" s="187"/>
      <c r="NHF46" s="187"/>
      <c r="NHG46" s="187"/>
      <c r="NHH46" s="187"/>
      <c r="NHI46" s="187"/>
      <c r="NHJ46" s="187"/>
      <c r="NHK46" s="187"/>
      <c r="NHL46" s="187"/>
      <c r="NHM46" s="187"/>
      <c r="NHN46" s="187"/>
      <c r="NHO46" s="187"/>
      <c r="NHP46" s="187"/>
      <c r="NHQ46" s="187"/>
      <c r="NHR46" s="187"/>
      <c r="NHS46" s="187"/>
      <c r="NHT46" s="187"/>
      <c r="NHU46" s="187"/>
      <c r="NHV46" s="187"/>
      <c r="NHW46" s="187"/>
      <c r="NHX46" s="187"/>
      <c r="NHY46" s="187"/>
      <c r="NHZ46" s="187"/>
      <c r="NIA46" s="187"/>
      <c r="NIB46" s="187"/>
      <c r="NIC46" s="187"/>
      <c r="NID46" s="187"/>
      <c r="NIE46" s="187"/>
      <c r="NIF46" s="187"/>
      <c r="NIG46" s="187"/>
      <c r="NIH46" s="187"/>
      <c r="NII46" s="187"/>
      <c r="NIJ46" s="187"/>
      <c r="NIK46" s="187"/>
      <c r="NIL46" s="187"/>
      <c r="NIM46" s="187"/>
      <c r="NIN46" s="187"/>
      <c r="NIO46" s="187"/>
      <c r="NIP46" s="187"/>
      <c r="NIQ46" s="187"/>
      <c r="NIR46" s="187"/>
      <c r="NIS46" s="187"/>
      <c r="NIT46" s="187"/>
      <c r="NIU46" s="187"/>
      <c r="NIV46" s="187"/>
      <c r="NIW46" s="187"/>
      <c r="NIX46" s="187"/>
      <c r="NIY46" s="187"/>
      <c r="NIZ46" s="187"/>
      <c r="NJA46" s="187"/>
      <c r="NJB46" s="187"/>
      <c r="NJC46" s="187"/>
      <c r="NJD46" s="187"/>
      <c r="NJE46" s="187"/>
      <c r="NJF46" s="187"/>
      <c r="NJG46" s="187"/>
      <c r="NJH46" s="187"/>
      <c r="NJI46" s="187"/>
      <c r="NJJ46" s="187"/>
      <c r="NJK46" s="187"/>
      <c r="NJL46" s="187"/>
      <c r="NJM46" s="187"/>
      <c r="NJN46" s="187"/>
      <c r="NJO46" s="187"/>
      <c r="NJP46" s="187"/>
      <c r="NJQ46" s="187"/>
      <c r="NJR46" s="187"/>
      <c r="NJS46" s="187"/>
      <c r="NJT46" s="187"/>
      <c r="NJU46" s="187"/>
      <c r="NJV46" s="187"/>
      <c r="NJW46" s="187"/>
      <c r="NJX46" s="187"/>
      <c r="NJY46" s="187"/>
      <c r="NJZ46" s="187"/>
      <c r="NKA46" s="187"/>
      <c r="NKB46" s="187"/>
      <c r="NKC46" s="187"/>
      <c r="NKD46" s="187"/>
      <c r="NKE46" s="187"/>
      <c r="NKF46" s="187"/>
      <c r="NKG46" s="187"/>
      <c r="NKH46" s="187"/>
      <c r="NKI46" s="187"/>
      <c r="NKJ46" s="187"/>
      <c r="NKK46" s="187"/>
      <c r="NKL46" s="187"/>
      <c r="NKM46" s="187"/>
      <c r="NKN46" s="187"/>
      <c r="NKO46" s="187"/>
      <c r="NKP46" s="187"/>
      <c r="NKQ46" s="187"/>
      <c r="NKR46" s="187"/>
      <c r="NKS46" s="187"/>
      <c r="NKT46" s="187"/>
      <c r="NKU46" s="187"/>
      <c r="NKV46" s="187"/>
      <c r="NKW46" s="187"/>
      <c r="NKX46" s="187"/>
      <c r="NKY46" s="187"/>
      <c r="NKZ46" s="187"/>
      <c r="NLA46" s="187"/>
      <c r="NLB46" s="187"/>
      <c r="NLC46" s="187"/>
      <c r="NLD46" s="187"/>
      <c r="NLE46" s="187"/>
      <c r="NLF46" s="187"/>
      <c r="NLG46" s="187"/>
      <c r="NLH46" s="187"/>
      <c r="NLI46" s="187"/>
      <c r="NLJ46" s="187"/>
      <c r="NLK46" s="187"/>
      <c r="NLL46" s="187"/>
      <c r="NLM46" s="187"/>
      <c r="NLN46" s="187"/>
      <c r="NLO46" s="187"/>
      <c r="NLP46" s="187"/>
      <c r="NLQ46" s="187"/>
      <c r="NLR46" s="187"/>
      <c r="NLS46" s="187"/>
      <c r="NLT46" s="187"/>
      <c r="NLU46" s="187"/>
      <c r="NLV46" s="187"/>
      <c r="NLW46" s="187"/>
      <c r="NLX46" s="187"/>
      <c r="NLY46" s="187"/>
      <c r="NLZ46" s="187"/>
      <c r="NMA46" s="187"/>
      <c r="NMB46" s="187"/>
      <c r="NMC46" s="187"/>
      <c r="NMD46" s="187"/>
      <c r="NME46" s="187"/>
      <c r="NMF46" s="187"/>
      <c r="NMG46" s="187"/>
      <c r="NMH46" s="187"/>
      <c r="NMI46" s="187"/>
      <c r="NMJ46" s="187"/>
      <c r="NMK46" s="187"/>
      <c r="NML46" s="187"/>
      <c r="NMM46" s="187"/>
      <c r="NMN46" s="187"/>
      <c r="NMO46" s="187"/>
      <c r="NMP46" s="187"/>
      <c r="NMQ46" s="187"/>
      <c r="NMR46" s="187"/>
      <c r="NMS46" s="187"/>
      <c r="NMT46" s="187"/>
      <c r="NMU46" s="187"/>
      <c r="NMV46" s="187"/>
      <c r="NMW46" s="187"/>
      <c r="NMX46" s="187"/>
      <c r="NMY46" s="187"/>
      <c r="NMZ46" s="187"/>
      <c r="NNA46" s="187"/>
      <c r="NNB46" s="187"/>
      <c r="NNC46" s="187"/>
      <c r="NND46" s="187"/>
      <c r="NNE46" s="187"/>
      <c r="NNF46" s="187"/>
      <c r="NNG46" s="187"/>
      <c r="NNH46" s="187"/>
      <c r="NNI46" s="187"/>
      <c r="NNJ46" s="187"/>
      <c r="NNK46" s="187"/>
      <c r="NNL46" s="187"/>
      <c r="NNM46" s="187"/>
      <c r="NNN46" s="187"/>
      <c r="NNO46" s="187"/>
      <c r="NNP46" s="187"/>
      <c r="NNQ46" s="187"/>
      <c r="NNR46" s="187"/>
      <c r="NNS46" s="187"/>
      <c r="NNT46" s="187"/>
      <c r="NNU46" s="187"/>
      <c r="NNV46" s="187"/>
      <c r="NNW46" s="187"/>
      <c r="NNX46" s="187"/>
      <c r="NNY46" s="187"/>
      <c r="NNZ46" s="187"/>
      <c r="NOA46" s="187"/>
      <c r="NOB46" s="187"/>
      <c r="NOC46" s="187"/>
      <c r="NOD46" s="187"/>
      <c r="NOE46" s="187"/>
      <c r="NOF46" s="187"/>
      <c r="NOG46" s="187"/>
      <c r="NOH46" s="187"/>
      <c r="NOI46" s="187"/>
      <c r="NOJ46" s="187"/>
      <c r="NOK46" s="187"/>
      <c r="NOL46" s="187"/>
      <c r="NOM46" s="187"/>
      <c r="NON46" s="187"/>
      <c r="NOO46" s="187"/>
      <c r="NOP46" s="187"/>
      <c r="NOQ46" s="187"/>
      <c r="NOR46" s="187"/>
      <c r="NOS46" s="187"/>
      <c r="NOT46" s="187"/>
      <c r="NOU46" s="187"/>
      <c r="NOV46" s="187"/>
      <c r="NOW46" s="187"/>
      <c r="NOX46" s="187"/>
      <c r="NOY46" s="187"/>
      <c r="NOZ46" s="187"/>
      <c r="NPA46" s="187"/>
      <c r="NPB46" s="187"/>
      <c r="NPC46" s="187"/>
      <c r="NPD46" s="187"/>
      <c r="NPE46" s="187"/>
      <c r="NPF46" s="187"/>
      <c r="NPG46" s="187"/>
      <c r="NPH46" s="187"/>
      <c r="NPI46" s="187"/>
      <c r="NPJ46" s="187"/>
      <c r="NPK46" s="187"/>
      <c r="NPL46" s="187"/>
      <c r="NPM46" s="187"/>
      <c r="NPN46" s="187"/>
      <c r="NPO46" s="187"/>
      <c r="NPP46" s="187"/>
      <c r="NPQ46" s="187"/>
      <c r="NPR46" s="187"/>
      <c r="NPS46" s="187"/>
      <c r="NPT46" s="187"/>
      <c r="NPU46" s="187"/>
      <c r="NPV46" s="187"/>
      <c r="NPW46" s="187"/>
      <c r="NPX46" s="187"/>
      <c r="NPY46" s="187"/>
      <c r="NPZ46" s="187"/>
      <c r="NQA46" s="187"/>
      <c r="NQB46" s="187"/>
      <c r="NQC46" s="187"/>
      <c r="NQD46" s="187"/>
      <c r="NQE46" s="187"/>
      <c r="NQF46" s="187"/>
      <c r="NQG46" s="187"/>
      <c r="NQH46" s="187"/>
      <c r="NQI46" s="187"/>
      <c r="NQJ46" s="187"/>
      <c r="NQK46" s="187"/>
      <c r="NQL46" s="187"/>
      <c r="NQM46" s="187"/>
      <c r="NQN46" s="187"/>
      <c r="NQO46" s="187"/>
      <c r="NQP46" s="187"/>
      <c r="NQQ46" s="187"/>
      <c r="NQR46" s="187"/>
      <c r="NQS46" s="187"/>
      <c r="NQT46" s="187"/>
      <c r="NQU46" s="187"/>
      <c r="NQV46" s="187"/>
      <c r="NQW46" s="187"/>
      <c r="NQX46" s="187"/>
      <c r="NQY46" s="187"/>
      <c r="NQZ46" s="187"/>
      <c r="NRA46" s="187"/>
      <c r="NRB46" s="187"/>
      <c r="NRC46" s="187"/>
      <c r="NRD46" s="187"/>
      <c r="NRE46" s="187"/>
      <c r="NRF46" s="187"/>
      <c r="NRG46" s="187"/>
      <c r="NRH46" s="187"/>
      <c r="NRI46" s="187"/>
      <c r="NRJ46" s="187"/>
      <c r="NRK46" s="187"/>
      <c r="NRL46" s="187"/>
      <c r="NRM46" s="187"/>
      <c r="NRN46" s="187"/>
      <c r="NRO46" s="187"/>
      <c r="NRP46" s="187"/>
      <c r="NRQ46" s="187"/>
      <c r="NRR46" s="187"/>
      <c r="NRS46" s="187"/>
      <c r="NRT46" s="187"/>
      <c r="NRU46" s="187"/>
      <c r="NRV46" s="187"/>
      <c r="NRW46" s="187"/>
      <c r="NRX46" s="187"/>
      <c r="NRY46" s="187"/>
      <c r="NRZ46" s="187"/>
      <c r="NSA46" s="187"/>
      <c r="NSB46" s="187"/>
      <c r="NSC46" s="187"/>
      <c r="NSD46" s="187"/>
      <c r="NSE46" s="187"/>
      <c r="NSF46" s="187"/>
      <c r="NSG46" s="187"/>
      <c r="NSH46" s="187"/>
      <c r="NSI46" s="187"/>
      <c r="NSJ46" s="187"/>
      <c r="NSK46" s="187"/>
      <c r="NSL46" s="187"/>
      <c r="NSM46" s="187"/>
      <c r="NSN46" s="187"/>
      <c r="NSO46" s="187"/>
      <c r="NSP46" s="187"/>
      <c r="NSQ46" s="187"/>
      <c r="NSR46" s="187"/>
      <c r="NSS46" s="187"/>
      <c r="NST46" s="187"/>
      <c r="NSU46" s="187"/>
      <c r="NSV46" s="187"/>
      <c r="NSW46" s="187"/>
      <c r="NSX46" s="187"/>
      <c r="NSY46" s="187"/>
      <c r="NSZ46" s="187"/>
      <c r="NTA46" s="187"/>
      <c r="NTB46" s="187"/>
      <c r="NTC46" s="187"/>
      <c r="NTD46" s="187"/>
      <c r="NTE46" s="187"/>
      <c r="NTF46" s="187"/>
      <c r="NTG46" s="187"/>
      <c r="NTH46" s="187"/>
      <c r="NTI46" s="187"/>
      <c r="NTJ46" s="187"/>
      <c r="NTK46" s="187"/>
      <c r="NTL46" s="187"/>
      <c r="NTM46" s="187"/>
      <c r="NTN46" s="187"/>
      <c r="NTO46" s="187"/>
      <c r="NTP46" s="187"/>
      <c r="NTQ46" s="187"/>
      <c r="NTR46" s="187"/>
      <c r="NTS46" s="187"/>
      <c r="NTT46" s="187"/>
      <c r="NTU46" s="187"/>
      <c r="NTV46" s="187"/>
      <c r="NTW46" s="187"/>
      <c r="NTX46" s="187"/>
      <c r="NTY46" s="187"/>
      <c r="NTZ46" s="187"/>
      <c r="NUA46" s="187"/>
      <c r="NUB46" s="187"/>
      <c r="NUC46" s="187"/>
      <c r="NUD46" s="187"/>
      <c r="NUE46" s="187"/>
      <c r="NUF46" s="187"/>
      <c r="NUG46" s="187"/>
      <c r="NUH46" s="187"/>
      <c r="NUI46" s="187"/>
      <c r="NUJ46" s="187"/>
      <c r="NUK46" s="187"/>
      <c r="NUL46" s="187"/>
      <c r="NUM46" s="187"/>
      <c r="NUN46" s="187"/>
      <c r="NUO46" s="187"/>
      <c r="NUP46" s="187"/>
      <c r="NUQ46" s="187"/>
      <c r="NUR46" s="187"/>
      <c r="NUS46" s="187"/>
      <c r="NUT46" s="187"/>
      <c r="NUU46" s="187"/>
      <c r="NUV46" s="187"/>
      <c r="NUW46" s="187"/>
      <c r="NUX46" s="187"/>
      <c r="NUY46" s="187"/>
      <c r="NUZ46" s="187"/>
      <c r="NVA46" s="187"/>
      <c r="NVB46" s="187"/>
      <c r="NVC46" s="187"/>
      <c r="NVD46" s="187"/>
      <c r="NVE46" s="187"/>
      <c r="NVF46" s="187"/>
      <c r="NVG46" s="187"/>
      <c r="NVH46" s="187"/>
      <c r="NVI46" s="187"/>
      <c r="NVJ46" s="187"/>
      <c r="NVK46" s="187"/>
      <c r="NVL46" s="187"/>
      <c r="NVM46" s="187"/>
      <c r="NVN46" s="187"/>
      <c r="NVO46" s="187"/>
      <c r="NVP46" s="187"/>
      <c r="NVQ46" s="187"/>
      <c r="NVR46" s="187"/>
      <c r="NVS46" s="187"/>
      <c r="NVT46" s="187"/>
      <c r="NVU46" s="187"/>
      <c r="NVV46" s="187"/>
      <c r="NVW46" s="187"/>
      <c r="NVX46" s="187"/>
      <c r="NVY46" s="187"/>
      <c r="NVZ46" s="187"/>
      <c r="NWA46" s="187"/>
      <c r="NWB46" s="187"/>
      <c r="NWC46" s="187"/>
      <c r="NWD46" s="187"/>
      <c r="NWE46" s="187"/>
      <c r="NWF46" s="187"/>
      <c r="NWG46" s="187"/>
      <c r="NWH46" s="187"/>
      <c r="NWI46" s="187"/>
      <c r="NWJ46" s="187"/>
      <c r="NWK46" s="187"/>
      <c r="NWL46" s="187"/>
      <c r="NWM46" s="187"/>
      <c r="NWN46" s="187"/>
      <c r="NWO46" s="187"/>
      <c r="NWP46" s="187"/>
      <c r="NWQ46" s="187"/>
      <c r="NWR46" s="187"/>
      <c r="NWS46" s="187"/>
      <c r="NWT46" s="187"/>
      <c r="NWU46" s="187"/>
      <c r="NWV46" s="187"/>
      <c r="NWW46" s="187"/>
      <c r="NWX46" s="187"/>
      <c r="NWY46" s="187"/>
      <c r="NWZ46" s="187"/>
      <c r="NXA46" s="187"/>
      <c r="NXB46" s="187"/>
      <c r="NXC46" s="187"/>
      <c r="NXD46" s="187"/>
      <c r="NXE46" s="187"/>
      <c r="NXF46" s="187"/>
      <c r="NXG46" s="187"/>
      <c r="NXH46" s="187"/>
      <c r="NXI46" s="187"/>
      <c r="NXJ46" s="187"/>
      <c r="NXK46" s="187"/>
      <c r="NXL46" s="187"/>
      <c r="NXM46" s="187"/>
      <c r="NXN46" s="187"/>
      <c r="NXO46" s="187"/>
      <c r="NXP46" s="187"/>
      <c r="NXQ46" s="187"/>
      <c r="NXR46" s="187"/>
      <c r="NXS46" s="187"/>
      <c r="NXT46" s="187"/>
      <c r="NXU46" s="187"/>
      <c r="NXV46" s="187"/>
      <c r="NXW46" s="187"/>
      <c r="NXX46" s="187"/>
      <c r="NXY46" s="187"/>
      <c r="NXZ46" s="187"/>
      <c r="NYA46" s="187"/>
      <c r="NYB46" s="187"/>
      <c r="NYC46" s="187"/>
      <c r="NYD46" s="187"/>
      <c r="NYE46" s="187"/>
      <c r="NYF46" s="187"/>
      <c r="NYG46" s="187"/>
      <c r="NYH46" s="187"/>
      <c r="NYI46" s="187"/>
      <c r="NYJ46" s="187"/>
      <c r="NYK46" s="187"/>
      <c r="NYL46" s="187"/>
      <c r="NYM46" s="187"/>
      <c r="NYN46" s="187"/>
      <c r="NYO46" s="187"/>
      <c r="NYP46" s="187"/>
      <c r="NYQ46" s="187"/>
      <c r="NYR46" s="187"/>
      <c r="NYS46" s="187"/>
      <c r="NYT46" s="187"/>
      <c r="NYU46" s="187"/>
      <c r="NYV46" s="187"/>
      <c r="NYW46" s="187"/>
      <c r="NYX46" s="187"/>
      <c r="NYY46" s="187"/>
      <c r="NYZ46" s="187"/>
      <c r="NZA46" s="187"/>
      <c r="NZB46" s="187"/>
      <c r="NZC46" s="187"/>
      <c r="NZD46" s="187"/>
      <c r="NZE46" s="187"/>
      <c r="NZF46" s="187"/>
      <c r="NZG46" s="187"/>
      <c r="NZH46" s="187"/>
      <c r="NZI46" s="187"/>
      <c r="NZJ46" s="187"/>
      <c r="NZK46" s="187"/>
      <c r="NZL46" s="187"/>
      <c r="NZM46" s="187"/>
      <c r="NZN46" s="187"/>
      <c r="NZO46" s="187"/>
      <c r="NZP46" s="187"/>
      <c r="NZQ46" s="187"/>
      <c r="NZR46" s="187"/>
      <c r="NZS46" s="187"/>
      <c r="NZT46" s="187"/>
      <c r="NZU46" s="187"/>
      <c r="NZV46" s="187"/>
      <c r="NZW46" s="187"/>
      <c r="NZX46" s="187"/>
      <c r="NZY46" s="187"/>
      <c r="NZZ46" s="187"/>
      <c r="OAA46" s="187"/>
      <c r="OAB46" s="187"/>
      <c r="OAC46" s="187"/>
      <c r="OAD46" s="187"/>
      <c r="OAE46" s="187"/>
      <c r="OAF46" s="187"/>
      <c r="OAG46" s="187"/>
      <c r="OAH46" s="187"/>
      <c r="OAI46" s="187"/>
      <c r="OAJ46" s="187"/>
      <c r="OAK46" s="187"/>
      <c r="OAL46" s="187"/>
      <c r="OAM46" s="187"/>
      <c r="OAN46" s="187"/>
      <c r="OAO46" s="187"/>
      <c r="OAP46" s="187"/>
      <c r="OAQ46" s="187"/>
      <c r="OAR46" s="187"/>
      <c r="OAS46" s="187"/>
      <c r="OAT46" s="187"/>
      <c r="OAU46" s="187"/>
      <c r="OAV46" s="187"/>
      <c r="OAW46" s="187"/>
      <c r="OAX46" s="187"/>
      <c r="OAY46" s="187"/>
      <c r="OAZ46" s="187"/>
      <c r="OBA46" s="187"/>
      <c r="OBB46" s="187"/>
      <c r="OBC46" s="187"/>
      <c r="OBD46" s="187"/>
      <c r="OBE46" s="187"/>
      <c r="OBF46" s="187"/>
      <c r="OBG46" s="187"/>
      <c r="OBH46" s="187"/>
      <c r="OBI46" s="187"/>
      <c r="OBJ46" s="187"/>
      <c r="OBK46" s="187"/>
      <c r="OBL46" s="187"/>
      <c r="OBM46" s="187"/>
      <c r="OBN46" s="187"/>
      <c r="OBO46" s="187"/>
      <c r="OBP46" s="187"/>
      <c r="OBQ46" s="187"/>
      <c r="OBR46" s="187"/>
      <c r="OBS46" s="187"/>
      <c r="OBT46" s="187"/>
      <c r="OBU46" s="187"/>
      <c r="OBV46" s="187"/>
      <c r="OBW46" s="187"/>
      <c r="OBX46" s="187"/>
      <c r="OBY46" s="187"/>
      <c r="OBZ46" s="187"/>
      <c r="OCA46" s="187"/>
      <c r="OCB46" s="187"/>
      <c r="OCC46" s="187"/>
      <c r="OCD46" s="187"/>
      <c r="OCE46" s="187"/>
      <c r="OCF46" s="187"/>
      <c r="OCG46" s="187"/>
      <c r="OCH46" s="187"/>
      <c r="OCI46" s="187"/>
      <c r="OCJ46" s="187"/>
      <c r="OCK46" s="187"/>
      <c r="OCL46" s="187"/>
      <c r="OCM46" s="187"/>
      <c r="OCN46" s="187"/>
      <c r="OCO46" s="187"/>
      <c r="OCP46" s="187"/>
      <c r="OCQ46" s="187"/>
      <c r="OCR46" s="187"/>
      <c r="OCS46" s="187"/>
      <c r="OCT46" s="187"/>
      <c r="OCU46" s="187"/>
      <c r="OCV46" s="187"/>
      <c r="OCW46" s="187"/>
      <c r="OCX46" s="187"/>
      <c r="OCY46" s="187"/>
      <c r="OCZ46" s="187"/>
      <c r="ODA46" s="187"/>
      <c r="ODB46" s="187"/>
      <c r="ODC46" s="187"/>
      <c r="ODD46" s="187"/>
      <c r="ODE46" s="187"/>
      <c r="ODF46" s="187"/>
      <c r="ODG46" s="187"/>
      <c r="ODH46" s="187"/>
      <c r="ODI46" s="187"/>
      <c r="ODJ46" s="187"/>
      <c r="ODK46" s="187"/>
      <c r="ODL46" s="187"/>
      <c r="ODM46" s="187"/>
      <c r="ODN46" s="187"/>
      <c r="ODO46" s="187"/>
      <c r="ODP46" s="187"/>
      <c r="ODQ46" s="187"/>
      <c r="ODR46" s="187"/>
      <c r="ODS46" s="187"/>
      <c r="ODT46" s="187"/>
      <c r="ODU46" s="187"/>
      <c r="ODV46" s="187"/>
      <c r="ODW46" s="187"/>
      <c r="ODX46" s="187"/>
      <c r="ODY46" s="187"/>
      <c r="ODZ46" s="187"/>
      <c r="OEA46" s="187"/>
      <c r="OEB46" s="187"/>
      <c r="OEC46" s="187"/>
      <c r="OED46" s="187"/>
      <c r="OEE46" s="187"/>
      <c r="OEF46" s="187"/>
      <c r="OEG46" s="187"/>
      <c r="OEH46" s="187"/>
      <c r="OEI46" s="187"/>
      <c r="OEJ46" s="187"/>
      <c r="OEK46" s="187"/>
      <c r="OEL46" s="187"/>
      <c r="OEM46" s="187"/>
      <c r="OEN46" s="187"/>
      <c r="OEO46" s="187"/>
      <c r="OEP46" s="187"/>
      <c r="OEQ46" s="187"/>
      <c r="OER46" s="187"/>
      <c r="OES46" s="187"/>
      <c r="OET46" s="187"/>
      <c r="OEU46" s="187"/>
      <c r="OEV46" s="187"/>
      <c r="OEW46" s="187"/>
      <c r="OEX46" s="187"/>
      <c r="OEY46" s="187"/>
      <c r="OEZ46" s="187"/>
      <c r="OFA46" s="187"/>
      <c r="OFB46" s="187"/>
      <c r="OFC46" s="187"/>
      <c r="OFD46" s="187"/>
      <c r="OFE46" s="187"/>
      <c r="OFF46" s="187"/>
      <c r="OFG46" s="187"/>
      <c r="OFH46" s="187"/>
      <c r="OFI46" s="187"/>
      <c r="OFJ46" s="187"/>
      <c r="OFK46" s="187"/>
      <c r="OFL46" s="187"/>
      <c r="OFM46" s="187"/>
      <c r="OFN46" s="187"/>
      <c r="OFO46" s="187"/>
      <c r="OFP46" s="187"/>
      <c r="OFQ46" s="187"/>
      <c r="OFR46" s="187"/>
      <c r="OFS46" s="187"/>
      <c r="OFT46" s="187"/>
      <c r="OFU46" s="187"/>
      <c r="OFV46" s="187"/>
      <c r="OFW46" s="187"/>
      <c r="OFX46" s="187"/>
      <c r="OFY46" s="187"/>
      <c r="OFZ46" s="187"/>
      <c r="OGA46" s="187"/>
      <c r="OGB46" s="187"/>
      <c r="OGC46" s="187"/>
      <c r="OGD46" s="187"/>
      <c r="OGE46" s="187"/>
      <c r="OGF46" s="187"/>
      <c r="OGG46" s="187"/>
      <c r="OGH46" s="187"/>
      <c r="OGI46" s="187"/>
      <c r="OGJ46" s="187"/>
      <c r="OGK46" s="187"/>
      <c r="OGL46" s="187"/>
      <c r="OGM46" s="187"/>
      <c r="OGN46" s="187"/>
      <c r="OGO46" s="187"/>
      <c r="OGP46" s="187"/>
      <c r="OGQ46" s="187"/>
      <c r="OGR46" s="187"/>
      <c r="OGS46" s="187"/>
      <c r="OGT46" s="187"/>
      <c r="OGU46" s="187"/>
      <c r="OGV46" s="187"/>
      <c r="OGW46" s="187"/>
      <c r="OGX46" s="187"/>
      <c r="OGY46" s="187"/>
      <c r="OGZ46" s="187"/>
      <c r="OHA46" s="187"/>
      <c r="OHB46" s="187"/>
      <c r="OHC46" s="187"/>
      <c r="OHD46" s="187"/>
      <c r="OHE46" s="187"/>
      <c r="OHF46" s="187"/>
      <c r="OHG46" s="187"/>
      <c r="OHH46" s="187"/>
      <c r="OHI46" s="187"/>
      <c r="OHJ46" s="187"/>
      <c r="OHK46" s="187"/>
      <c r="OHL46" s="187"/>
      <c r="OHM46" s="187"/>
      <c r="OHN46" s="187"/>
      <c r="OHO46" s="187"/>
      <c r="OHP46" s="187"/>
      <c r="OHQ46" s="187"/>
      <c r="OHR46" s="187"/>
      <c r="OHS46" s="187"/>
      <c r="OHT46" s="187"/>
      <c r="OHU46" s="187"/>
      <c r="OHV46" s="187"/>
      <c r="OHW46" s="187"/>
      <c r="OHX46" s="187"/>
      <c r="OHY46" s="187"/>
      <c r="OHZ46" s="187"/>
      <c r="OIA46" s="187"/>
      <c r="OIB46" s="187"/>
      <c r="OIC46" s="187"/>
      <c r="OID46" s="187"/>
      <c r="OIE46" s="187"/>
      <c r="OIF46" s="187"/>
      <c r="OIG46" s="187"/>
      <c r="OIH46" s="187"/>
      <c r="OII46" s="187"/>
      <c r="OIJ46" s="187"/>
      <c r="OIK46" s="187"/>
      <c r="OIL46" s="187"/>
      <c r="OIM46" s="187"/>
      <c r="OIN46" s="187"/>
      <c r="OIO46" s="187"/>
      <c r="OIP46" s="187"/>
      <c r="OIQ46" s="187"/>
      <c r="OIR46" s="187"/>
      <c r="OIS46" s="187"/>
      <c r="OIT46" s="187"/>
      <c r="OIU46" s="187"/>
      <c r="OIV46" s="187"/>
      <c r="OIW46" s="187"/>
      <c r="OIX46" s="187"/>
      <c r="OIY46" s="187"/>
      <c r="OIZ46" s="187"/>
      <c r="OJA46" s="187"/>
      <c r="OJB46" s="187"/>
      <c r="OJC46" s="187"/>
      <c r="OJD46" s="187"/>
      <c r="OJE46" s="187"/>
      <c r="OJF46" s="187"/>
      <c r="OJG46" s="187"/>
      <c r="OJH46" s="187"/>
      <c r="OJI46" s="187"/>
      <c r="OJJ46" s="187"/>
      <c r="OJK46" s="187"/>
      <c r="OJL46" s="187"/>
      <c r="OJM46" s="187"/>
      <c r="OJN46" s="187"/>
      <c r="OJO46" s="187"/>
      <c r="OJP46" s="187"/>
      <c r="OJQ46" s="187"/>
      <c r="OJR46" s="187"/>
      <c r="OJS46" s="187"/>
      <c r="OJT46" s="187"/>
      <c r="OJU46" s="187"/>
      <c r="OJV46" s="187"/>
      <c r="OJW46" s="187"/>
      <c r="OJX46" s="187"/>
      <c r="OJY46" s="187"/>
      <c r="OJZ46" s="187"/>
      <c r="OKA46" s="187"/>
      <c r="OKB46" s="187"/>
      <c r="OKC46" s="187"/>
      <c r="OKD46" s="187"/>
      <c r="OKE46" s="187"/>
      <c r="OKF46" s="187"/>
      <c r="OKG46" s="187"/>
      <c r="OKH46" s="187"/>
      <c r="OKI46" s="187"/>
      <c r="OKJ46" s="187"/>
      <c r="OKK46" s="187"/>
      <c r="OKL46" s="187"/>
      <c r="OKM46" s="187"/>
      <c r="OKN46" s="187"/>
      <c r="OKO46" s="187"/>
      <c r="OKP46" s="187"/>
      <c r="OKQ46" s="187"/>
      <c r="OKR46" s="187"/>
      <c r="OKS46" s="187"/>
      <c r="OKT46" s="187"/>
      <c r="OKU46" s="187"/>
      <c r="OKV46" s="187"/>
      <c r="OKW46" s="187"/>
      <c r="OKX46" s="187"/>
      <c r="OKY46" s="187"/>
      <c r="OKZ46" s="187"/>
      <c r="OLA46" s="187"/>
      <c r="OLB46" s="187"/>
      <c r="OLC46" s="187"/>
      <c r="OLD46" s="187"/>
      <c r="OLE46" s="187"/>
      <c r="OLF46" s="187"/>
      <c r="OLG46" s="187"/>
      <c r="OLH46" s="187"/>
      <c r="OLI46" s="187"/>
      <c r="OLJ46" s="187"/>
      <c r="OLK46" s="187"/>
      <c r="OLL46" s="187"/>
      <c r="OLM46" s="187"/>
      <c r="OLN46" s="187"/>
      <c r="OLO46" s="187"/>
      <c r="OLP46" s="187"/>
      <c r="OLQ46" s="187"/>
      <c r="OLR46" s="187"/>
      <c r="OLS46" s="187"/>
      <c r="OLT46" s="187"/>
      <c r="OLU46" s="187"/>
      <c r="OLV46" s="187"/>
      <c r="OLW46" s="187"/>
      <c r="OLX46" s="187"/>
      <c r="OLY46" s="187"/>
      <c r="OLZ46" s="187"/>
      <c r="OMA46" s="187"/>
      <c r="OMB46" s="187"/>
      <c r="OMC46" s="187"/>
      <c r="OMD46" s="187"/>
      <c r="OME46" s="187"/>
      <c r="OMF46" s="187"/>
      <c r="OMG46" s="187"/>
      <c r="OMH46" s="187"/>
      <c r="OMI46" s="187"/>
      <c r="OMJ46" s="187"/>
      <c r="OMK46" s="187"/>
      <c r="OML46" s="187"/>
      <c r="OMM46" s="187"/>
      <c r="OMN46" s="187"/>
      <c r="OMO46" s="187"/>
      <c r="OMP46" s="187"/>
      <c r="OMQ46" s="187"/>
      <c r="OMR46" s="187"/>
      <c r="OMS46" s="187"/>
      <c r="OMT46" s="187"/>
      <c r="OMU46" s="187"/>
      <c r="OMV46" s="187"/>
      <c r="OMW46" s="187"/>
      <c r="OMX46" s="187"/>
      <c r="OMY46" s="187"/>
      <c r="OMZ46" s="187"/>
      <c r="ONA46" s="187"/>
      <c r="ONB46" s="187"/>
      <c r="ONC46" s="187"/>
      <c r="OND46" s="187"/>
      <c r="ONE46" s="187"/>
      <c r="ONF46" s="187"/>
      <c r="ONG46" s="187"/>
      <c r="ONH46" s="187"/>
      <c r="ONI46" s="187"/>
      <c r="ONJ46" s="187"/>
      <c r="ONK46" s="187"/>
      <c r="ONL46" s="187"/>
      <c r="ONM46" s="187"/>
      <c r="ONN46" s="187"/>
      <c r="ONO46" s="187"/>
      <c r="ONP46" s="187"/>
      <c r="ONQ46" s="187"/>
      <c r="ONR46" s="187"/>
      <c r="ONS46" s="187"/>
      <c r="ONT46" s="187"/>
      <c r="ONU46" s="187"/>
      <c r="ONV46" s="187"/>
      <c r="ONW46" s="187"/>
      <c r="ONX46" s="187"/>
      <c r="ONY46" s="187"/>
      <c r="ONZ46" s="187"/>
      <c r="OOA46" s="187"/>
      <c r="OOB46" s="187"/>
      <c r="OOC46" s="187"/>
      <c r="OOD46" s="187"/>
      <c r="OOE46" s="187"/>
      <c r="OOF46" s="187"/>
      <c r="OOG46" s="187"/>
      <c r="OOH46" s="187"/>
      <c r="OOI46" s="187"/>
      <c r="OOJ46" s="187"/>
      <c r="OOK46" s="187"/>
      <c r="OOL46" s="187"/>
      <c r="OOM46" s="187"/>
      <c r="OON46" s="187"/>
      <c r="OOO46" s="187"/>
      <c r="OOP46" s="187"/>
      <c r="OOQ46" s="187"/>
      <c r="OOR46" s="187"/>
      <c r="OOS46" s="187"/>
      <c r="OOT46" s="187"/>
      <c r="OOU46" s="187"/>
      <c r="OOV46" s="187"/>
      <c r="OOW46" s="187"/>
      <c r="OOX46" s="187"/>
      <c r="OOY46" s="187"/>
      <c r="OOZ46" s="187"/>
      <c r="OPA46" s="187"/>
      <c r="OPB46" s="187"/>
      <c r="OPC46" s="187"/>
      <c r="OPD46" s="187"/>
      <c r="OPE46" s="187"/>
      <c r="OPF46" s="187"/>
      <c r="OPG46" s="187"/>
      <c r="OPH46" s="187"/>
      <c r="OPI46" s="187"/>
      <c r="OPJ46" s="187"/>
      <c r="OPK46" s="187"/>
      <c r="OPL46" s="187"/>
      <c r="OPM46" s="187"/>
      <c r="OPN46" s="187"/>
      <c r="OPO46" s="187"/>
      <c r="OPP46" s="187"/>
      <c r="OPQ46" s="187"/>
      <c r="OPR46" s="187"/>
      <c r="OPS46" s="187"/>
      <c r="OPT46" s="187"/>
      <c r="OPU46" s="187"/>
      <c r="OPV46" s="187"/>
      <c r="OPW46" s="187"/>
      <c r="OPX46" s="187"/>
      <c r="OPY46" s="187"/>
      <c r="OPZ46" s="187"/>
      <c r="OQA46" s="187"/>
      <c r="OQB46" s="187"/>
      <c r="OQC46" s="187"/>
      <c r="OQD46" s="187"/>
      <c r="OQE46" s="187"/>
      <c r="OQF46" s="187"/>
      <c r="OQG46" s="187"/>
      <c r="OQH46" s="187"/>
      <c r="OQI46" s="187"/>
      <c r="OQJ46" s="187"/>
      <c r="OQK46" s="187"/>
      <c r="OQL46" s="187"/>
      <c r="OQM46" s="187"/>
      <c r="OQN46" s="187"/>
      <c r="OQO46" s="187"/>
      <c r="OQP46" s="187"/>
      <c r="OQQ46" s="187"/>
      <c r="OQR46" s="187"/>
      <c r="OQS46" s="187"/>
      <c r="OQT46" s="187"/>
      <c r="OQU46" s="187"/>
      <c r="OQV46" s="187"/>
      <c r="OQW46" s="187"/>
      <c r="OQX46" s="187"/>
      <c r="OQY46" s="187"/>
      <c r="OQZ46" s="187"/>
      <c r="ORA46" s="187"/>
      <c r="ORB46" s="187"/>
      <c r="ORC46" s="187"/>
      <c r="ORD46" s="187"/>
      <c r="ORE46" s="187"/>
      <c r="ORF46" s="187"/>
      <c r="ORG46" s="187"/>
      <c r="ORH46" s="187"/>
      <c r="ORI46" s="187"/>
      <c r="ORJ46" s="187"/>
      <c r="ORK46" s="187"/>
      <c r="ORL46" s="187"/>
      <c r="ORM46" s="187"/>
      <c r="ORN46" s="187"/>
      <c r="ORO46" s="187"/>
      <c r="ORP46" s="187"/>
      <c r="ORQ46" s="187"/>
      <c r="ORR46" s="187"/>
      <c r="ORS46" s="187"/>
      <c r="ORT46" s="187"/>
      <c r="ORU46" s="187"/>
      <c r="ORV46" s="187"/>
      <c r="ORW46" s="187"/>
      <c r="ORX46" s="187"/>
      <c r="ORY46" s="187"/>
      <c r="ORZ46" s="187"/>
      <c r="OSA46" s="187"/>
      <c r="OSB46" s="187"/>
      <c r="OSC46" s="187"/>
      <c r="OSD46" s="187"/>
      <c r="OSE46" s="187"/>
      <c r="OSF46" s="187"/>
      <c r="OSG46" s="187"/>
      <c r="OSH46" s="187"/>
      <c r="OSI46" s="187"/>
      <c r="OSJ46" s="187"/>
      <c r="OSK46" s="187"/>
      <c r="OSL46" s="187"/>
      <c r="OSM46" s="187"/>
      <c r="OSN46" s="187"/>
      <c r="OSO46" s="187"/>
      <c r="OSP46" s="187"/>
      <c r="OSQ46" s="187"/>
      <c r="OSR46" s="187"/>
      <c r="OSS46" s="187"/>
      <c r="OST46" s="187"/>
      <c r="OSU46" s="187"/>
      <c r="OSV46" s="187"/>
      <c r="OSW46" s="187"/>
      <c r="OSX46" s="187"/>
      <c r="OSY46" s="187"/>
      <c r="OSZ46" s="187"/>
      <c r="OTA46" s="187"/>
      <c r="OTB46" s="187"/>
      <c r="OTC46" s="187"/>
      <c r="OTD46" s="187"/>
      <c r="OTE46" s="187"/>
      <c r="OTF46" s="187"/>
      <c r="OTG46" s="187"/>
      <c r="OTH46" s="187"/>
      <c r="OTI46" s="187"/>
      <c r="OTJ46" s="187"/>
      <c r="OTK46" s="187"/>
      <c r="OTL46" s="187"/>
      <c r="OTM46" s="187"/>
      <c r="OTN46" s="187"/>
      <c r="OTO46" s="187"/>
      <c r="OTP46" s="187"/>
      <c r="OTQ46" s="187"/>
      <c r="OTR46" s="187"/>
      <c r="OTS46" s="187"/>
      <c r="OTT46" s="187"/>
      <c r="OTU46" s="187"/>
      <c r="OTV46" s="187"/>
      <c r="OTW46" s="187"/>
      <c r="OTX46" s="187"/>
      <c r="OTY46" s="187"/>
      <c r="OTZ46" s="187"/>
      <c r="OUA46" s="187"/>
      <c r="OUB46" s="187"/>
      <c r="OUC46" s="187"/>
      <c r="OUD46" s="187"/>
      <c r="OUE46" s="187"/>
      <c r="OUF46" s="187"/>
      <c r="OUG46" s="187"/>
      <c r="OUH46" s="187"/>
      <c r="OUI46" s="187"/>
      <c r="OUJ46" s="187"/>
      <c r="OUK46" s="187"/>
      <c r="OUL46" s="187"/>
      <c r="OUM46" s="187"/>
      <c r="OUN46" s="187"/>
      <c r="OUO46" s="187"/>
      <c r="OUP46" s="187"/>
      <c r="OUQ46" s="187"/>
      <c r="OUR46" s="187"/>
      <c r="OUS46" s="187"/>
      <c r="OUT46" s="187"/>
      <c r="OUU46" s="187"/>
      <c r="OUV46" s="187"/>
      <c r="OUW46" s="187"/>
      <c r="OUX46" s="187"/>
      <c r="OUY46" s="187"/>
      <c r="OUZ46" s="187"/>
      <c r="OVA46" s="187"/>
      <c r="OVB46" s="187"/>
      <c r="OVC46" s="187"/>
      <c r="OVD46" s="187"/>
      <c r="OVE46" s="187"/>
      <c r="OVF46" s="187"/>
      <c r="OVG46" s="187"/>
      <c r="OVH46" s="187"/>
      <c r="OVI46" s="187"/>
      <c r="OVJ46" s="187"/>
      <c r="OVK46" s="187"/>
      <c r="OVL46" s="187"/>
      <c r="OVM46" s="187"/>
      <c r="OVN46" s="187"/>
      <c r="OVO46" s="187"/>
      <c r="OVP46" s="187"/>
      <c r="OVQ46" s="187"/>
      <c r="OVR46" s="187"/>
      <c r="OVS46" s="187"/>
      <c r="OVT46" s="187"/>
      <c r="OVU46" s="187"/>
      <c r="OVV46" s="187"/>
      <c r="OVW46" s="187"/>
      <c r="OVX46" s="187"/>
      <c r="OVY46" s="187"/>
      <c r="OVZ46" s="187"/>
      <c r="OWA46" s="187"/>
      <c r="OWB46" s="187"/>
      <c r="OWC46" s="187"/>
      <c r="OWD46" s="187"/>
      <c r="OWE46" s="187"/>
      <c r="OWF46" s="187"/>
      <c r="OWG46" s="187"/>
      <c r="OWH46" s="187"/>
      <c r="OWI46" s="187"/>
      <c r="OWJ46" s="187"/>
      <c r="OWK46" s="187"/>
      <c r="OWL46" s="187"/>
      <c r="OWM46" s="187"/>
      <c r="OWN46" s="187"/>
      <c r="OWO46" s="187"/>
      <c r="OWP46" s="187"/>
      <c r="OWQ46" s="187"/>
      <c r="OWR46" s="187"/>
      <c r="OWS46" s="187"/>
      <c r="OWT46" s="187"/>
      <c r="OWU46" s="187"/>
      <c r="OWV46" s="187"/>
      <c r="OWW46" s="187"/>
      <c r="OWX46" s="187"/>
      <c r="OWY46" s="187"/>
      <c r="OWZ46" s="187"/>
      <c r="OXA46" s="187"/>
      <c r="OXB46" s="187"/>
      <c r="OXC46" s="187"/>
      <c r="OXD46" s="187"/>
      <c r="OXE46" s="187"/>
      <c r="OXF46" s="187"/>
      <c r="OXG46" s="187"/>
      <c r="OXH46" s="187"/>
      <c r="OXI46" s="187"/>
      <c r="OXJ46" s="187"/>
      <c r="OXK46" s="187"/>
      <c r="OXL46" s="187"/>
      <c r="OXM46" s="187"/>
      <c r="OXN46" s="187"/>
      <c r="OXO46" s="187"/>
      <c r="OXP46" s="187"/>
      <c r="OXQ46" s="187"/>
      <c r="OXR46" s="187"/>
      <c r="OXS46" s="187"/>
      <c r="OXT46" s="187"/>
      <c r="OXU46" s="187"/>
      <c r="OXV46" s="187"/>
      <c r="OXW46" s="187"/>
      <c r="OXX46" s="187"/>
      <c r="OXY46" s="187"/>
      <c r="OXZ46" s="187"/>
      <c r="OYA46" s="187"/>
      <c r="OYB46" s="187"/>
      <c r="OYC46" s="187"/>
      <c r="OYD46" s="187"/>
      <c r="OYE46" s="187"/>
      <c r="OYF46" s="187"/>
      <c r="OYG46" s="187"/>
      <c r="OYH46" s="187"/>
      <c r="OYI46" s="187"/>
      <c r="OYJ46" s="187"/>
      <c r="OYK46" s="187"/>
      <c r="OYL46" s="187"/>
      <c r="OYM46" s="187"/>
      <c r="OYN46" s="187"/>
      <c r="OYO46" s="187"/>
      <c r="OYP46" s="187"/>
      <c r="OYQ46" s="187"/>
      <c r="OYR46" s="187"/>
      <c r="OYS46" s="187"/>
      <c r="OYT46" s="187"/>
      <c r="OYU46" s="187"/>
      <c r="OYV46" s="187"/>
      <c r="OYW46" s="187"/>
      <c r="OYX46" s="187"/>
      <c r="OYY46" s="187"/>
      <c r="OYZ46" s="187"/>
      <c r="OZA46" s="187"/>
      <c r="OZB46" s="187"/>
      <c r="OZC46" s="187"/>
      <c r="OZD46" s="187"/>
      <c r="OZE46" s="187"/>
      <c r="OZF46" s="187"/>
      <c r="OZG46" s="187"/>
      <c r="OZH46" s="187"/>
      <c r="OZI46" s="187"/>
      <c r="OZJ46" s="187"/>
      <c r="OZK46" s="187"/>
      <c r="OZL46" s="187"/>
      <c r="OZM46" s="187"/>
      <c r="OZN46" s="187"/>
      <c r="OZO46" s="187"/>
      <c r="OZP46" s="187"/>
      <c r="OZQ46" s="187"/>
      <c r="OZR46" s="187"/>
      <c r="OZS46" s="187"/>
      <c r="OZT46" s="187"/>
      <c r="OZU46" s="187"/>
      <c r="OZV46" s="187"/>
      <c r="OZW46" s="187"/>
      <c r="OZX46" s="187"/>
      <c r="OZY46" s="187"/>
      <c r="OZZ46" s="187"/>
      <c r="PAA46" s="187"/>
      <c r="PAB46" s="187"/>
      <c r="PAC46" s="187"/>
      <c r="PAD46" s="187"/>
      <c r="PAE46" s="187"/>
      <c r="PAF46" s="187"/>
      <c r="PAG46" s="187"/>
      <c r="PAH46" s="187"/>
      <c r="PAI46" s="187"/>
      <c r="PAJ46" s="187"/>
      <c r="PAK46" s="187"/>
      <c r="PAL46" s="187"/>
      <c r="PAM46" s="187"/>
      <c r="PAN46" s="187"/>
      <c r="PAO46" s="187"/>
      <c r="PAP46" s="187"/>
      <c r="PAQ46" s="187"/>
      <c r="PAR46" s="187"/>
      <c r="PAS46" s="187"/>
      <c r="PAT46" s="187"/>
      <c r="PAU46" s="187"/>
      <c r="PAV46" s="187"/>
      <c r="PAW46" s="187"/>
      <c r="PAX46" s="187"/>
      <c r="PAY46" s="187"/>
      <c r="PAZ46" s="187"/>
      <c r="PBA46" s="187"/>
      <c r="PBB46" s="187"/>
      <c r="PBC46" s="187"/>
      <c r="PBD46" s="187"/>
      <c r="PBE46" s="187"/>
      <c r="PBF46" s="187"/>
      <c r="PBG46" s="187"/>
      <c r="PBH46" s="187"/>
      <c r="PBI46" s="187"/>
      <c r="PBJ46" s="187"/>
      <c r="PBK46" s="187"/>
      <c r="PBL46" s="187"/>
      <c r="PBM46" s="187"/>
      <c r="PBN46" s="187"/>
      <c r="PBO46" s="187"/>
      <c r="PBP46" s="187"/>
      <c r="PBQ46" s="187"/>
      <c r="PBR46" s="187"/>
      <c r="PBS46" s="187"/>
      <c r="PBT46" s="187"/>
      <c r="PBU46" s="187"/>
      <c r="PBV46" s="187"/>
      <c r="PBW46" s="187"/>
      <c r="PBX46" s="187"/>
      <c r="PBY46" s="187"/>
      <c r="PBZ46" s="187"/>
      <c r="PCA46" s="187"/>
      <c r="PCB46" s="187"/>
      <c r="PCC46" s="187"/>
      <c r="PCD46" s="187"/>
      <c r="PCE46" s="187"/>
      <c r="PCF46" s="187"/>
      <c r="PCG46" s="187"/>
      <c r="PCH46" s="187"/>
      <c r="PCI46" s="187"/>
      <c r="PCJ46" s="187"/>
      <c r="PCK46" s="187"/>
      <c r="PCL46" s="187"/>
      <c r="PCM46" s="187"/>
      <c r="PCN46" s="187"/>
      <c r="PCO46" s="187"/>
      <c r="PCP46" s="187"/>
      <c r="PCQ46" s="187"/>
      <c r="PCR46" s="187"/>
      <c r="PCS46" s="187"/>
      <c r="PCT46" s="187"/>
      <c r="PCU46" s="187"/>
      <c r="PCV46" s="187"/>
      <c r="PCW46" s="187"/>
      <c r="PCX46" s="187"/>
      <c r="PCY46" s="187"/>
      <c r="PCZ46" s="187"/>
      <c r="PDA46" s="187"/>
      <c r="PDB46" s="187"/>
      <c r="PDC46" s="187"/>
      <c r="PDD46" s="187"/>
      <c r="PDE46" s="187"/>
      <c r="PDF46" s="187"/>
      <c r="PDG46" s="187"/>
      <c r="PDH46" s="187"/>
      <c r="PDI46" s="187"/>
      <c r="PDJ46" s="187"/>
      <c r="PDK46" s="187"/>
      <c r="PDL46" s="187"/>
      <c r="PDM46" s="187"/>
      <c r="PDN46" s="187"/>
      <c r="PDO46" s="187"/>
      <c r="PDP46" s="187"/>
      <c r="PDQ46" s="187"/>
      <c r="PDR46" s="187"/>
      <c r="PDS46" s="187"/>
      <c r="PDT46" s="187"/>
      <c r="PDU46" s="187"/>
      <c r="PDV46" s="187"/>
      <c r="PDW46" s="187"/>
      <c r="PDX46" s="187"/>
      <c r="PDY46" s="187"/>
      <c r="PDZ46" s="187"/>
      <c r="PEA46" s="187"/>
      <c r="PEB46" s="187"/>
      <c r="PEC46" s="187"/>
      <c r="PED46" s="187"/>
      <c r="PEE46" s="187"/>
      <c r="PEF46" s="187"/>
      <c r="PEG46" s="187"/>
      <c r="PEH46" s="187"/>
      <c r="PEI46" s="187"/>
      <c r="PEJ46" s="187"/>
      <c r="PEK46" s="187"/>
      <c r="PEL46" s="187"/>
      <c r="PEM46" s="187"/>
      <c r="PEN46" s="187"/>
      <c r="PEO46" s="187"/>
      <c r="PEP46" s="187"/>
      <c r="PEQ46" s="187"/>
      <c r="PER46" s="187"/>
      <c r="PES46" s="187"/>
      <c r="PET46" s="187"/>
      <c r="PEU46" s="187"/>
      <c r="PEV46" s="187"/>
      <c r="PEW46" s="187"/>
      <c r="PEX46" s="187"/>
      <c r="PEY46" s="187"/>
      <c r="PEZ46" s="187"/>
      <c r="PFA46" s="187"/>
      <c r="PFB46" s="187"/>
      <c r="PFC46" s="187"/>
      <c r="PFD46" s="187"/>
      <c r="PFE46" s="187"/>
      <c r="PFF46" s="187"/>
      <c r="PFG46" s="187"/>
      <c r="PFH46" s="187"/>
      <c r="PFI46" s="187"/>
      <c r="PFJ46" s="187"/>
      <c r="PFK46" s="187"/>
      <c r="PFL46" s="187"/>
      <c r="PFM46" s="187"/>
      <c r="PFN46" s="187"/>
      <c r="PFO46" s="187"/>
      <c r="PFP46" s="187"/>
      <c r="PFQ46" s="187"/>
      <c r="PFR46" s="187"/>
      <c r="PFS46" s="187"/>
      <c r="PFT46" s="187"/>
      <c r="PFU46" s="187"/>
      <c r="PFV46" s="187"/>
      <c r="PFW46" s="187"/>
      <c r="PFX46" s="187"/>
      <c r="PFY46" s="187"/>
      <c r="PFZ46" s="187"/>
      <c r="PGA46" s="187"/>
      <c r="PGB46" s="187"/>
      <c r="PGC46" s="187"/>
      <c r="PGD46" s="187"/>
      <c r="PGE46" s="187"/>
      <c r="PGF46" s="187"/>
      <c r="PGG46" s="187"/>
      <c r="PGH46" s="187"/>
      <c r="PGI46" s="187"/>
      <c r="PGJ46" s="187"/>
      <c r="PGK46" s="187"/>
      <c r="PGL46" s="187"/>
      <c r="PGM46" s="187"/>
      <c r="PGN46" s="187"/>
      <c r="PGO46" s="187"/>
      <c r="PGP46" s="187"/>
      <c r="PGQ46" s="187"/>
      <c r="PGR46" s="187"/>
      <c r="PGS46" s="187"/>
      <c r="PGT46" s="187"/>
      <c r="PGU46" s="187"/>
      <c r="PGV46" s="187"/>
      <c r="PGW46" s="187"/>
      <c r="PGX46" s="187"/>
      <c r="PGY46" s="187"/>
      <c r="PGZ46" s="187"/>
      <c r="PHA46" s="187"/>
      <c r="PHB46" s="187"/>
      <c r="PHC46" s="187"/>
      <c r="PHD46" s="187"/>
      <c r="PHE46" s="187"/>
      <c r="PHF46" s="187"/>
      <c r="PHG46" s="187"/>
      <c r="PHH46" s="187"/>
      <c r="PHI46" s="187"/>
      <c r="PHJ46" s="187"/>
      <c r="PHK46" s="187"/>
      <c r="PHL46" s="187"/>
      <c r="PHM46" s="187"/>
      <c r="PHN46" s="187"/>
      <c r="PHO46" s="187"/>
      <c r="PHP46" s="187"/>
      <c r="PHQ46" s="187"/>
      <c r="PHR46" s="187"/>
      <c r="PHS46" s="187"/>
      <c r="PHT46" s="187"/>
      <c r="PHU46" s="187"/>
      <c r="PHV46" s="187"/>
      <c r="PHW46" s="187"/>
      <c r="PHX46" s="187"/>
      <c r="PHY46" s="187"/>
      <c r="PHZ46" s="187"/>
      <c r="PIA46" s="187"/>
      <c r="PIB46" s="187"/>
      <c r="PIC46" s="187"/>
      <c r="PID46" s="187"/>
      <c r="PIE46" s="187"/>
      <c r="PIF46" s="187"/>
      <c r="PIG46" s="187"/>
      <c r="PIH46" s="187"/>
      <c r="PII46" s="187"/>
      <c r="PIJ46" s="187"/>
      <c r="PIK46" s="187"/>
      <c r="PIL46" s="187"/>
      <c r="PIM46" s="187"/>
      <c r="PIN46" s="187"/>
      <c r="PIO46" s="187"/>
      <c r="PIP46" s="187"/>
      <c r="PIQ46" s="187"/>
      <c r="PIR46" s="187"/>
      <c r="PIS46" s="187"/>
      <c r="PIT46" s="187"/>
      <c r="PIU46" s="187"/>
      <c r="PIV46" s="187"/>
      <c r="PIW46" s="187"/>
      <c r="PIX46" s="187"/>
      <c r="PIY46" s="187"/>
      <c r="PIZ46" s="187"/>
      <c r="PJA46" s="187"/>
      <c r="PJB46" s="187"/>
      <c r="PJC46" s="187"/>
      <c r="PJD46" s="187"/>
      <c r="PJE46" s="187"/>
      <c r="PJF46" s="187"/>
      <c r="PJG46" s="187"/>
      <c r="PJH46" s="187"/>
      <c r="PJI46" s="187"/>
      <c r="PJJ46" s="187"/>
      <c r="PJK46" s="187"/>
      <c r="PJL46" s="187"/>
      <c r="PJM46" s="187"/>
      <c r="PJN46" s="187"/>
      <c r="PJO46" s="187"/>
      <c r="PJP46" s="187"/>
      <c r="PJQ46" s="187"/>
      <c r="PJR46" s="187"/>
      <c r="PJS46" s="187"/>
      <c r="PJT46" s="187"/>
      <c r="PJU46" s="187"/>
      <c r="PJV46" s="187"/>
      <c r="PJW46" s="187"/>
      <c r="PJX46" s="187"/>
      <c r="PJY46" s="187"/>
      <c r="PJZ46" s="187"/>
      <c r="PKA46" s="187"/>
      <c r="PKB46" s="187"/>
      <c r="PKC46" s="187"/>
      <c r="PKD46" s="187"/>
      <c r="PKE46" s="187"/>
      <c r="PKF46" s="187"/>
      <c r="PKG46" s="187"/>
      <c r="PKH46" s="187"/>
      <c r="PKI46" s="187"/>
      <c r="PKJ46" s="187"/>
      <c r="PKK46" s="187"/>
      <c r="PKL46" s="187"/>
      <c r="PKM46" s="187"/>
      <c r="PKN46" s="187"/>
      <c r="PKO46" s="187"/>
      <c r="PKP46" s="187"/>
      <c r="PKQ46" s="187"/>
      <c r="PKR46" s="187"/>
      <c r="PKS46" s="187"/>
      <c r="PKT46" s="187"/>
      <c r="PKU46" s="187"/>
      <c r="PKV46" s="187"/>
      <c r="PKW46" s="187"/>
      <c r="PKX46" s="187"/>
      <c r="PKY46" s="187"/>
      <c r="PKZ46" s="187"/>
      <c r="PLA46" s="187"/>
      <c r="PLB46" s="187"/>
      <c r="PLC46" s="187"/>
      <c r="PLD46" s="187"/>
      <c r="PLE46" s="187"/>
      <c r="PLF46" s="187"/>
      <c r="PLG46" s="187"/>
      <c r="PLH46" s="187"/>
      <c r="PLI46" s="187"/>
      <c r="PLJ46" s="187"/>
      <c r="PLK46" s="187"/>
      <c r="PLL46" s="187"/>
      <c r="PLM46" s="187"/>
      <c r="PLN46" s="187"/>
      <c r="PLO46" s="187"/>
      <c r="PLP46" s="187"/>
      <c r="PLQ46" s="187"/>
      <c r="PLR46" s="187"/>
      <c r="PLS46" s="187"/>
      <c r="PLT46" s="187"/>
      <c r="PLU46" s="187"/>
      <c r="PLV46" s="187"/>
      <c r="PLW46" s="187"/>
      <c r="PLX46" s="187"/>
      <c r="PLY46" s="187"/>
      <c r="PLZ46" s="187"/>
      <c r="PMA46" s="187"/>
      <c r="PMB46" s="187"/>
      <c r="PMC46" s="187"/>
      <c r="PMD46" s="187"/>
      <c r="PME46" s="187"/>
      <c r="PMF46" s="187"/>
      <c r="PMG46" s="187"/>
      <c r="PMH46" s="187"/>
      <c r="PMI46" s="187"/>
      <c r="PMJ46" s="187"/>
      <c r="PMK46" s="187"/>
      <c r="PML46" s="187"/>
      <c r="PMM46" s="187"/>
      <c r="PMN46" s="187"/>
      <c r="PMO46" s="187"/>
      <c r="PMP46" s="187"/>
      <c r="PMQ46" s="187"/>
      <c r="PMR46" s="187"/>
      <c r="PMS46" s="187"/>
      <c r="PMT46" s="187"/>
      <c r="PMU46" s="187"/>
      <c r="PMV46" s="187"/>
      <c r="PMW46" s="187"/>
      <c r="PMX46" s="187"/>
      <c r="PMY46" s="187"/>
      <c r="PMZ46" s="187"/>
      <c r="PNA46" s="187"/>
      <c r="PNB46" s="187"/>
      <c r="PNC46" s="187"/>
      <c r="PND46" s="187"/>
      <c r="PNE46" s="187"/>
      <c r="PNF46" s="187"/>
      <c r="PNG46" s="187"/>
      <c r="PNH46" s="187"/>
      <c r="PNI46" s="187"/>
      <c r="PNJ46" s="187"/>
      <c r="PNK46" s="187"/>
      <c r="PNL46" s="187"/>
      <c r="PNM46" s="187"/>
      <c r="PNN46" s="187"/>
      <c r="PNO46" s="187"/>
      <c r="PNP46" s="187"/>
      <c r="PNQ46" s="187"/>
      <c r="PNR46" s="187"/>
      <c r="PNS46" s="187"/>
      <c r="PNT46" s="187"/>
      <c r="PNU46" s="187"/>
      <c r="PNV46" s="187"/>
      <c r="PNW46" s="187"/>
      <c r="PNX46" s="187"/>
      <c r="PNY46" s="187"/>
      <c r="PNZ46" s="187"/>
      <c r="POA46" s="187"/>
      <c r="POB46" s="187"/>
      <c r="POC46" s="187"/>
      <c r="POD46" s="187"/>
      <c r="POE46" s="187"/>
      <c r="POF46" s="187"/>
      <c r="POG46" s="187"/>
      <c r="POH46" s="187"/>
      <c r="POI46" s="187"/>
      <c r="POJ46" s="187"/>
      <c r="POK46" s="187"/>
      <c r="POL46" s="187"/>
      <c r="POM46" s="187"/>
      <c r="PON46" s="187"/>
      <c r="POO46" s="187"/>
      <c r="POP46" s="187"/>
      <c r="POQ46" s="187"/>
      <c r="POR46" s="187"/>
      <c r="POS46" s="187"/>
      <c r="POT46" s="187"/>
      <c r="POU46" s="187"/>
      <c r="POV46" s="187"/>
      <c r="POW46" s="187"/>
      <c r="POX46" s="187"/>
      <c r="POY46" s="187"/>
      <c r="POZ46" s="187"/>
      <c r="PPA46" s="187"/>
      <c r="PPB46" s="187"/>
      <c r="PPC46" s="187"/>
      <c r="PPD46" s="187"/>
      <c r="PPE46" s="187"/>
      <c r="PPF46" s="187"/>
      <c r="PPG46" s="187"/>
      <c r="PPH46" s="187"/>
      <c r="PPI46" s="187"/>
      <c r="PPJ46" s="187"/>
      <c r="PPK46" s="187"/>
      <c r="PPL46" s="187"/>
      <c r="PPM46" s="187"/>
      <c r="PPN46" s="187"/>
      <c r="PPO46" s="187"/>
      <c r="PPP46" s="187"/>
      <c r="PPQ46" s="187"/>
      <c r="PPR46" s="187"/>
      <c r="PPS46" s="187"/>
      <c r="PPT46" s="187"/>
      <c r="PPU46" s="187"/>
      <c r="PPV46" s="187"/>
      <c r="PPW46" s="187"/>
      <c r="PPX46" s="187"/>
      <c r="PPY46" s="187"/>
      <c r="PPZ46" s="187"/>
      <c r="PQA46" s="187"/>
      <c r="PQB46" s="187"/>
      <c r="PQC46" s="187"/>
      <c r="PQD46" s="187"/>
      <c r="PQE46" s="187"/>
      <c r="PQF46" s="187"/>
      <c r="PQG46" s="187"/>
      <c r="PQH46" s="187"/>
      <c r="PQI46" s="187"/>
      <c r="PQJ46" s="187"/>
      <c r="PQK46" s="187"/>
      <c r="PQL46" s="187"/>
      <c r="PQM46" s="187"/>
      <c r="PQN46" s="187"/>
      <c r="PQO46" s="187"/>
      <c r="PQP46" s="187"/>
      <c r="PQQ46" s="187"/>
      <c r="PQR46" s="187"/>
      <c r="PQS46" s="187"/>
      <c r="PQT46" s="187"/>
      <c r="PQU46" s="187"/>
      <c r="PQV46" s="187"/>
      <c r="PQW46" s="187"/>
      <c r="PQX46" s="187"/>
      <c r="PQY46" s="187"/>
      <c r="PQZ46" s="187"/>
      <c r="PRA46" s="187"/>
      <c r="PRB46" s="187"/>
      <c r="PRC46" s="187"/>
      <c r="PRD46" s="187"/>
      <c r="PRE46" s="187"/>
      <c r="PRF46" s="187"/>
      <c r="PRG46" s="187"/>
      <c r="PRH46" s="187"/>
      <c r="PRI46" s="187"/>
      <c r="PRJ46" s="187"/>
      <c r="PRK46" s="187"/>
      <c r="PRL46" s="187"/>
      <c r="PRM46" s="187"/>
      <c r="PRN46" s="187"/>
      <c r="PRO46" s="187"/>
      <c r="PRP46" s="187"/>
      <c r="PRQ46" s="187"/>
      <c r="PRR46" s="187"/>
      <c r="PRS46" s="187"/>
      <c r="PRT46" s="187"/>
      <c r="PRU46" s="187"/>
      <c r="PRV46" s="187"/>
      <c r="PRW46" s="187"/>
      <c r="PRX46" s="187"/>
      <c r="PRY46" s="187"/>
      <c r="PRZ46" s="187"/>
      <c r="PSA46" s="187"/>
      <c r="PSB46" s="187"/>
      <c r="PSC46" s="187"/>
      <c r="PSD46" s="187"/>
      <c r="PSE46" s="187"/>
      <c r="PSF46" s="187"/>
      <c r="PSG46" s="187"/>
      <c r="PSH46" s="187"/>
      <c r="PSI46" s="187"/>
      <c r="PSJ46" s="187"/>
      <c r="PSK46" s="187"/>
      <c r="PSL46" s="187"/>
      <c r="PSM46" s="187"/>
      <c r="PSN46" s="187"/>
      <c r="PSO46" s="187"/>
      <c r="PSP46" s="187"/>
      <c r="PSQ46" s="187"/>
      <c r="PSR46" s="187"/>
      <c r="PSS46" s="187"/>
      <c r="PST46" s="187"/>
      <c r="PSU46" s="187"/>
      <c r="PSV46" s="187"/>
      <c r="PSW46" s="187"/>
      <c r="PSX46" s="187"/>
      <c r="PSY46" s="187"/>
      <c r="PSZ46" s="187"/>
      <c r="PTA46" s="187"/>
      <c r="PTB46" s="187"/>
      <c r="PTC46" s="187"/>
      <c r="PTD46" s="187"/>
      <c r="PTE46" s="187"/>
      <c r="PTF46" s="187"/>
      <c r="PTG46" s="187"/>
      <c r="PTH46" s="187"/>
      <c r="PTI46" s="187"/>
      <c r="PTJ46" s="187"/>
      <c r="PTK46" s="187"/>
      <c r="PTL46" s="187"/>
      <c r="PTM46" s="187"/>
      <c r="PTN46" s="187"/>
      <c r="PTO46" s="187"/>
      <c r="PTP46" s="187"/>
      <c r="PTQ46" s="187"/>
      <c r="PTR46" s="187"/>
      <c r="PTS46" s="187"/>
      <c r="PTT46" s="187"/>
      <c r="PTU46" s="187"/>
      <c r="PTV46" s="187"/>
      <c r="PTW46" s="187"/>
      <c r="PTX46" s="187"/>
      <c r="PTY46" s="187"/>
      <c r="PTZ46" s="187"/>
      <c r="PUA46" s="187"/>
      <c r="PUB46" s="187"/>
      <c r="PUC46" s="187"/>
      <c r="PUD46" s="187"/>
      <c r="PUE46" s="187"/>
      <c r="PUF46" s="187"/>
      <c r="PUG46" s="187"/>
      <c r="PUH46" s="187"/>
      <c r="PUI46" s="187"/>
      <c r="PUJ46" s="187"/>
      <c r="PUK46" s="187"/>
      <c r="PUL46" s="187"/>
      <c r="PUM46" s="187"/>
      <c r="PUN46" s="187"/>
      <c r="PUO46" s="187"/>
      <c r="PUP46" s="187"/>
      <c r="PUQ46" s="187"/>
      <c r="PUR46" s="187"/>
      <c r="PUS46" s="187"/>
      <c r="PUT46" s="187"/>
      <c r="PUU46" s="187"/>
      <c r="PUV46" s="187"/>
      <c r="PUW46" s="187"/>
      <c r="PUX46" s="187"/>
      <c r="PUY46" s="187"/>
      <c r="PUZ46" s="187"/>
      <c r="PVA46" s="187"/>
      <c r="PVB46" s="187"/>
      <c r="PVC46" s="187"/>
      <c r="PVD46" s="187"/>
      <c r="PVE46" s="187"/>
      <c r="PVF46" s="187"/>
      <c r="PVG46" s="187"/>
      <c r="PVH46" s="187"/>
      <c r="PVI46" s="187"/>
      <c r="PVJ46" s="187"/>
      <c r="PVK46" s="187"/>
      <c r="PVL46" s="187"/>
      <c r="PVM46" s="187"/>
      <c r="PVN46" s="187"/>
      <c r="PVO46" s="187"/>
      <c r="PVP46" s="187"/>
      <c r="PVQ46" s="187"/>
      <c r="PVR46" s="187"/>
      <c r="PVS46" s="187"/>
      <c r="PVT46" s="187"/>
      <c r="PVU46" s="187"/>
      <c r="PVV46" s="187"/>
      <c r="PVW46" s="187"/>
      <c r="PVX46" s="187"/>
      <c r="PVY46" s="187"/>
      <c r="PVZ46" s="187"/>
      <c r="PWA46" s="187"/>
      <c r="PWB46" s="187"/>
      <c r="PWC46" s="187"/>
      <c r="PWD46" s="187"/>
      <c r="PWE46" s="187"/>
      <c r="PWF46" s="187"/>
      <c r="PWG46" s="187"/>
      <c r="PWH46" s="187"/>
      <c r="PWI46" s="187"/>
      <c r="PWJ46" s="187"/>
      <c r="PWK46" s="187"/>
      <c r="PWL46" s="187"/>
      <c r="PWM46" s="187"/>
      <c r="PWN46" s="187"/>
      <c r="PWO46" s="187"/>
      <c r="PWP46" s="187"/>
      <c r="PWQ46" s="187"/>
      <c r="PWR46" s="187"/>
      <c r="PWS46" s="187"/>
      <c r="PWT46" s="187"/>
      <c r="PWU46" s="187"/>
      <c r="PWV46" s="187"/>
      <c r="PWW46" s="187"/>
      <c r="PWX46" s="187"/>
      <c r="PWY46" s="187"/>
      <c r="PWZ46" s="187"/>
      <c r="PXA46" s="187"/>
      <c r="PXB46" s="187"/>
      <c r="PXC46" s="187"/>
      <c r="PXD46" s="187"/>
      <c r="PXE46" s="187"/>
      <c r="PXF46" s="187"/>
      <c r="PXG46" s="187"/>
      <c r="PXH46" s="187"/>
      <c r="PXI46" s="187"/>
      <c r="PXJ46" s="187"/>
      <c r="PXK46" s="187"/>
      <c r="PXL46" s="187"/>
      <c r="PXM46" s="187"/>
      <c r="PXN46" s="187"/>
      <c r="PXO46" s="187"/>
      <c r="PXP46" s="187"/>
      <c r="PXQ46" s="187"/>
      <c r="PXR46" s="187"/>
      <c r="PXS46" s="187"/>
      <c r="PXT46" s="187"/>
      <c r="PXU46" s="187"/>
      <c r="PXV46" s="187"/>
      <c r="PXW46" s="187"/>
      <c r="PXX46" s="187"/>
      <c r="PXY46" s="187"/>
      <c r="PXZ46" s="187"/>
      <c r="PYA46" s="187"/>
      <c r="PYB46" s="187"/>
      <c r="PYC46" s="187"/>
      <c r="PYD46" s="187"/>
      <c r="PYE46" s="187"/>
      <c r="PYF46" s="187"/>
      <c r="PYG46" s="187"/>
      <c r="PYH46" s="187"/>
      <c r="PYI46" s="187"/>
      <c r="PYJ46" s="187"/>
      <c r="PYK46" s="187"/>
      <c r="PYL46" s="187"/>
      <c r="PYM46" s="187"/>
      <c r="PYN46" s="187"/>
      <c r="PYO46" s="187"/>
      <c r="PYP46" s="187"/>
      <c r="PYQ46" s="187"/>
      <c r="PYR46" s="187"/>
      <c r="PYS46" s="187"/>
      <c r="PYT46" s="187"/>
      <c r="PYU46" s="187"/>
      <c r="PYV46" s="187"/>
      <c r="PYW46" s="187"/>
      <c r="PYX46" s="187"/>
      <c r="PYY46" s="187"/>
      <c r="PYZ46" s="187"/>
      <c r="PZA46" s="187"/>
      <c r="PZB46" s="187"/>
      <c r="PZC46" s="187"/>
      <c r="PZD46" s="187"/>
      <c r="PZE46" s="187"/>
      <c r="PZF46" s="187"/>
      <c r="PZG46" s="187"/>
      <c r="PZH46" s="187"/>
      <c r="PZI46" s="187"/>
      <c r="PZJ46" s="187"/>
      <c r="PZK46" s="187"/>
      <c r="PZL46" s="187"/>
      <c r="PZM46" s="187"/>
      <c r="PZN46" s="187"/>
      <c r="PZO46" s="187"/>
      <c r="PZP46" s="187"/>
      <c r="PZQ46" s="187"/>
      <c r="PZR46" s="187"/>
      <c r="PZS46" s="187"/>
      <c r="PZT46" s="187"/>
      <c r="PZU46" s="187"/>
      <c r="PZV46" s="187"/>
      <c r="PZW46" s="187"/>
      <c r="PZX46" s="187"/>
      <c r="PZY46" s="187"/>
      <c r="PZZ46" s="187"/>
      <c r="QAA46" s="187"/>
      <c r="QAB46" s="187"/>
      <c r="QAC46" s="187"/>
      <c r="QAD46" s="187"/>
      <c r="QAE46" s="187"/>
      <c r="QAF46" s="187"/>
      <c r="QAG46" s="187"/>
      <c r="QAH46" s="187"/>
      <c r="QAI46" s="187"/>
      <c r="QAJ46" s="187"/>
      <c r="QAK46" s="187"/>
      <c r="QAL46" s="187"/>
      <c r="QAM46" s="187"/>
      <c r="QAN46" s="187"/>
      <c r="QAO46" s="187"/>
      <c r="QAP46" s="187"/>
      <c r="QAQ46" s="187"/>
      <c r="QAR46" s="187"/>
      <c r="QAS46" s="187"/>
      <c r="QAT46" s="187"/>
      <c r="QAU46" s="187"/>
      <c r="QAV46" s="187"/>
      <c r="QAW46" s="187"/>
      <c r="QAX46" s="187"/>
      <c r="QAY46" s="187"/>
      <c r="QAZ46" s="187"/>
      <c r="QBA46" s="187"/>
      <c r="QBB46" s="187"/>
      <c r="QBC46" s="187"/>
      <c r="QBD46" s="187"/>
      <c r="QBE46" s="187"/>
      <c r="QBF46" s="187"/>
      <c r="QBG46" s="187"/>
      <c r="QBH46" s="187"/>
      <c r="QBI46" s="187"/>
      <c r="QBJ46" s="187"/>
      <c r="QBK46" s="187"/>
      <c r="QBL46" s="187"/>
      <c r="QBM46" s="187"/>
      <c r="QBN46" s="187"/>
      <c r="QBO46" s="187"/>
      <c r="QBP46" s="187"/>
      <c r="QBQ46" s="187"/>
      <c r="QBR46" s="187"/>
      <c r="QBS46" s="187"/>
      <c r="QBT46" s="187"/>
      <c r="QBU46" s="187"/>
      <c r="QBV46" s="187"/>
      <c r="QBW46" s="187"/>
      <c r="QBX46" s="187"/>
      <c r="QBY46" s="187"/>
      <c r="QBZ46" s="187"/>
      <c r="QCA46" s="187"/>
      <c r="QCB46" s="187"/>
      <c r="QCC46" s="187"/>
      <c r="QCD46" s="187"/>
      <c r="QCE46" s="187"/>
      <c r="QCF46" s="187"/>
      <c r="QCG46" s="187"/>
      <c r="QCH46" s="187"/>
      <c r="QCI46" s="187"/>
      <c r="QCJ46" s="187"/>
      <c r="QCK46" s="187"/>
      <c r="QCL46" s="187"/>
      <c r="QCM46" s="187"/>
      <c r="QCN46" s="187"/>
      <c r="QCO46" s="187"/>
      <c r="QCP46" s="187"/>
      <c r="QCQ46" s="187"/>
      <c r="QCR46" s="187"/>
      <c r="QCS46" s="187"/>
      <c r="QCT46" s="187"/>
      <c r="QCU46" s="187"/>
      <c r="QCV46" s="187"/>
      <c r="QCW46" s="187"/>
      <c r="QCX46" s="187"/>
      <c r="QCY46" s="187"/>
      <c r="QCZ46" s="187"/>
      <c r="QDA46" s="187"/>
      <c r="QDB46" s="187"/>
      <c r="QDC46" s="187"/>
      <c r="QDD46" s="187"/>
      <c r="QDE46" s="187"/>
      <c r="QDF46" s="187"/>
      <c r="QDG46" s="187"/>
      <c r="QDH46" s="187"/>
      <c r="QDI46" s="187"/>
      <c r="QDJ46" s="187"/>
      <c r="QDK46" s="187"/>
      <c r="QDL46" s="187"/>
      <c r="QDM46" s="187"/>
      <c r="QDN46" s="187"/>
      <c r="QDO46" s="187"/>
      <c r="QDP46" s="187"/>
      <c r="QDQ46" s="187"/>
      <c r="QDR46" s="187"/>
      <c r="QDS46" s="187"/>
      <c r="QDT46" s="187"/>
      <c r="QDU46" s="187"/>
      <c r="QDV46" s="187"/>
      <c r="QDW46" s="187"/>
      <c r="QDX46" s="187"/>
      <c r="QDY46" s="187"/>
      <c r="QDZ46" s="187"/>
      <c r="QEA46" s="187"/>
      <c r="QEB46" s="187"/>
      <c r="QEC46" s="187"/>
      <c r="QED46" s="187"/>
      <c r="QEE46" s="187"/>
      <c r="QEF46" s="187"/>
      <c r="QEG46" s="187"/>
      <c r="QEH46" s="187"/>
      <c r="QEI46" s="187"/>
      <c r="QEJ46" s="187"/>
      <c r="QEK46" s="187"/>
      <c r="QEL46" s="187"/>
      <c r="QEM46" s="187"/>
      <c r="QEN46" s="187"/>
      <c r="QEO46" s="187"/>
      <c r="QEP46" s="187"/>
      <c r="QEQ46" s="187"/>
      <c r="QER46" s="187"/>
      <c r="QES46" s="187"/>
      <c r="QET46" s="187"/>
      <c r="QEU46" s="187"/>
      <c r="QEV46" s="187"/>
      <c r="QEW46" s="187"/>
      <c r="QEX46" s="187"/>
      <c r="QEY46" s="187"/>
      <c r="QEZ46" s="187"/>
      <c r="QFA46" s="187"/>
      <c r="QFB46" s="187"/>
      <c r="QFC46" s="187"/>
      <c r="QFD46" s="187"/>
      <c r="QFE46" s="187"/>
      <c r="QFF46" s="187"/>
      <c r="QFG46" s="187"/>
      <c r="QFH46" s="187"/>
      <c r="QFI46" s="187"/>
      <c r="QFJ46" s="187"/>
      <c r="QFK46" s="187"/>
      <c r="QFL46" s="187"/>
      <c r="QFM46" s="187"/>
      <c r="QFN46" s="187"/>
      <c r="QFO46" s="187"/>
      <c r="QFP46" s="187"/>
      <c r="QFQ46" s="187"/>
      <c r="QFR46" s="187"/>
      <c r="QFS46" s="187"/>
      <c r="QFT46" s="187"/>
      <c r="QFU46" s="187"/>
      <c r="QFV46" s="187"/>
      <c r="QFW46" s="187"/>
      <c r="QFX46" s="187"/>
      <c r="QFY46" s="187"/>
      <c r="QFZ46" s="187"/>
      <c r="QGA46" s="187"/>
      <c r="QGB46" s="187"/>
      <c r="QGC46" s="187"/>
      <c r="QGD46" s="187"/>
      <c r="QGE46" s="187"/>
      <c r="QGF46" s="187"/>
      <c r="QGG46" s="187"/>
      <c r="QGH46" s="187"/>
      <c r="QGI46" s="187"/>
      <c r="QGJ46" s="187"/>
      <c r="QGK46" s="187"/>
      <c r="QGL46" s="187"/>
      <c r="QGM46" s="187"/>
      <c r="QGN46" s="187"/>
      <c r="QGO46" s="187"/>
      <c r="QGP46" s="187"/>
      <c r="QGQ46" s="187"/>
      <c r="QGR46" s="187"/>
      <c r="QGS46" s="187"/>
      <c r="QGT46" s="187"/>
      <c r="QGU46" s="187"/>
      <c r="QGV46" s="187"/>
      <c r="QGW46" s="187"/>
      <c r="QGX46" s="187"/>
      <c r="QGY46" s="187"/>
      <c r="QGZ46" s="187"/>
      <c r="QHA46" s="187"/>
      <c r="QHB46" s="187"/>
      <c r="QHC46" s="187"/>
      <c r="QHD46" s="187"/>
      <c r="QHE46" s="187"/>
      <c r="QHF46" s="187"/>
      <c r="QHG46" s="187"/>
      <c r="QHH46" s="187"/>
      <c r="QHI46" s="187"/>
      <c r="QHJ46" s="187"/>
      <c r="QHK46" s="187"/>
      <c r="QHL46" s="187"/>
      <c r="QHM46" s="187"/>
      <c r="QHN46" s="187"/>
      <c r="QHO46" s="187"/>
      <c r="QHP46" s="187"/>
      <c r="QHQ46" s="187"/>
      <c r="QHR46" s="187"/>
      <c r="QHS46" s="187"/>
      <c r="QHT46" s="187"/>
      <c r="QHU46" s="187"/>
      <c r="QHV46" s="187"/>
      <c r="QHW46" s="187"/>
      <c r="QHX46" s="187"/>
      <c r="QHY46" s="187"/>
      <c r="QHZ46" s="187"/>
      <c r="QIA46" s="187"/>
      <c r="QIB46" s="187"/>
      <c r="QIC46" s="187"/>
      <c r="QID46" s="187"/>
      <c r="QIE46" s="187"/>
      <c r="QIF46" s="187"/>
      <c r="QIG46" s="187"/>
      <c r="QIH46" s="187"/>
      <c r="QII46" s="187"/>
      <c r="QIJ46" s="187"/>
      <c r="QIK46" s="187"/>
      <c r="QIL46" s="187"/>
      <c r="QIM46" s="187"/>
      <c r="QIN46" s="187"/>
      <c r="QIO46" s="187"/>
      <c r="QIP46" s="187"/>
      <c r="QIQ46" s="187"/>
      <c r="QIR46" s="187"/>
      <c r="QIS46" s="187"/>
      <c r="QIT46" s="187"/>
      <c r="QIU46" s="187"/>
      <c r="QIV46" s="187"/>
      <c r="QIW46" s="187"/>
      <c r="QIX46" s="187"/>
      <c r="QIY46" s="187"/>
      <c r="QIZ46" s="187"/>
      <c r="QJA46" s="187"/>
      <c r="QJB46" s="187"/>
      <c r="QJC46" s="187"/>
      <c r="QJD46" s="187"/>
      <c r="QJE46" s="187"/>
      <c r="QJF46" s="187"/>
      <c r="QJG46" s="187"/>
      <c r="QJH46" s="187"/>
      <c r="QJI46" s="187"/>
      <c r="QJJ46" s="187"/>
      <c r="QJK46" s="187"/>
      <c r="QJL46" s="187"/>
      <c r="QJM46" s="187"/>
      <c r="QJN46" s="187"/>
      <c r="QJO46" s="187"/>
      <c r="QJP46" s="187"/>
      <c r="QJQ46" s="187"/>
      <c r="QJR46" s="187"/>
      <c r="QJS46" s="187"/>
      <c r="QJT46" s="187"/>
      <c r="QJU46" s="187"/>
      <c r="QJV46" s="187"/>
      <c r="QJW46" s="187"/>
      <c r="QJX46" s="187"/>
      <c r="QJY46" s="187"/>
      <c r="QJZ46" s="187"/>
      <c r="QKA46" s="187"/>
      <c r="QKB46" s="187"/>
      <c r="QKC46" s="187"/>
      <c r="QKD46" s="187"/>
      <c r="QKE46" s="187"/>
      <c r="QKF46" s="187"/>
      <c r="QKG46" s="187"/>
      <c r="QKH46" s="187"/>
      <c r="QKI46" s="187"/>
      <c r="QKJ46" s="187"/>
      <c r="QKK46" s="187"/>
      <c r="QKL46" s="187"/>
      <c r="QKM46" s="187"/>
      <c r="QKN46" s="187"/>
      <c r="QKO46" s="187"/>
      <c r="QKP46" s="187"/>
      <c r="QKQ46" s="187"/>
      <c r="QKR46" s="187"/>
      <c r="QKS46" s="187"/>
      <c r="QKT46" s="187"/>
      <c r="QKU46" s="187"/>
      <c r="QKV46" s="187"/>
      <c r="QKW46" s="187"/>
      <c r="QKX46" s="187"/>
      <c r="QKY46" s="187"/>
      <c r="QKZ46" s="187"/>
      <c r="QLA46" s="187"/>
      <c r="QLB46" s="187"/>
      <c r="QLC46" s="187"/>
      <c r="QLD46" s="187"/>
      <c r="QLE46" s="187"/>
      <c r="QLF46" s="187"/>
      <c r="QLG46" s="187"/>
      <c r="QLH46" s="187"/>
      <c r="QLI46" s="187"/>
      <c r="QLJ46" s="187"/>
      <c r="QLK46" s="187"/>
      <c r="QLL46" s="187"/>
      <c r="QLM46" s="187"/>
      <c r="QLN46" s="187"/>
      <c r="QLO46" s="187"/>
      <c r="QLP46" s="187"/>
      <c r="QLQ46" s="187"/>
      <c r="QLR46" s="187"/>
      <c r="QLS46" s="187"/>
      <c r="QLT46" s="187"/>
      <c r="QLU46" s="187"/>
      <c r="QLV46" s="187"/>
      <c r="QLW46" s="187"/>
      <c r="QLX46" s="187"/>
      <c r="QLY46" s="187"/>
      <c r="QLZ46" s="187"/>
      <c r="QMA46" s="187"/>
      <c r="QMB46" s="187"/>
      <c r="QMC46" s="187"/>
      <c r="QMD46" s="187"/>
      <c r="QME46" s="187"/>
      <c r="QMF46" s="187"/>
      <c r="QMG46" s="187"/>
      <c r="QMH46" s="187"/>
      <c r="QMI46" s="187"/>
      <c r="QMJ46" s="187"/>
      <c r="QMK46" s="187"/>
      <c r="QML46" s="187"/>
      <c r="QMM46" s="187"/>
      <c r="QMN46" s="187"/>
      <c r="QMO46" s="187"/>
      <c r="QMP46" s="187"/>
      <c r="QMQ46" s="187"/>
      <c r="QMR46" s="187"/>
      <c r="QMS46" s="187"/>
      <c r="QMT46" s="187"/>
      <c r="QMU46" s="187"/>
      <c r="QMV46" s="187"/>
      <c r="QMW46" s="187"/>
      <c r="QMX46" s="187"/>
      <c r="QMY46" s="187"/>
      <c r="QMZ46" s="187"/>
      <c r="QNA46" s="187"/>
      <c r="QNB46" s="187"/>
      <c r="QNC46" s="187"/>
      <c r="QND46" s="187"/>
      <c r="QNE46" s="187"/>
      <c r="QNF46" s="187"/>
      <c r="QNG46" s="187"/>
      <c r="QNH46" s="187"/>
      <c r="QNI46" s="187"/>
      <c r="QNJ46" s="187"/>
      <c r="QNK46" s="187"/>
      <c r="QNL46" s="187"/>
      <c r="QNM46" s="187"/>
      <c r="QNN46" s="187"/>
      <c r="QNO46" s="187"/>
      <c r="QNP46" s="187"/>
      <c r="QNQ46" s="187"/>
      <c r="QNR46" s="187"/>
      <c r="QNS46" s="187"/>
      <c r="QNT46" s="187"/>
      <c r="QNU46" s="187"/>
      <c r="QNV46" s="187"/>
      <c r="QNW46" s="187"/>
      <c r="QNX46" s="187"/>
      <c r="QNY46" s="187"/>
      <c r="QNZ46" s="187"/>
      <c r="QOA46" s="187"/>
      <c r="QOB46" s="187"/>
      <c r="QOC46" s="187"/>
      <c r="QOD46" s="187"/>
      <c r="QOE46" s="187"/>
      <c r="QOF46" s="187"/>
      <c r="QOG46" s="187"/>
      <c r="QOH46" s="187"/>
      <c r="QOI46" s="187"/>
      <c r="QOJ46" s="187"/>
      <c r="QOK46" s="187"/>
      <c r="QOL46" s="187"/>
      <c r="QOM46" s="187"/>
      <c r="QON46" s="187"/>
      <c r="QOO46" s="187"/>
      <c r="QOP46" s="187"/>
      <c r="QOQ46" s="187"/>
      <c r="QOR46" s="187"/>
      <c r="QOS46" s="187"/>
      <c r="QOT46" s="187"/>
      <c r="QOU46" s="187"/>
      <c r="QOV46" s="187"/>
      <c r="QOW46" s="187"/>
      <c r="QOX46" s="187"/>
      <c r="QOY46" s="187"/>
      <c r="QOZ46" s="187"/>
      <c r="QPA46" s="187"/>
      <c r="QPB46" s="187"/>
      <c r="QPC46" s="187"/>
      <c r="QPD46" s="187"/>
      <c r="QPE46" s="187"/>
      <c r="QPF46" s="187"/>
      <c r="QPG46" s="187"/>
      <c r="QPH46" s="187"/>
      <c r="QPI46" s="187"/>
      <c r="QPJ46" s="187"/>
      <c r="QPK46" s="187"/>
      <c r="QPL46" s="187"/>
      <c r="QPM46" s="187"/>
      <c r="QPN46" s="187"/>
      <c r="QPO46" s="187"/>
      <c r="QPP46" s="187"/>
      <c r="QPQ46" s="187"/>
      <c r="QPR46" s="187"/>
      <c r="QPS46" s="187"/>
      <c r="QPT46" s="187"/>
      <c r="QPU46" s="187"/>
      <c r="QPV46" s="187"/>
      <c r="QPW46" s="187"/>
      <c r="QPX46" s="187"/>
      <c r="QPY46" s="187"/>
      <c r="QPZ46" s="187"/>
      <c r="QQA46" s="187"/>
      <c r="QQB46" s="187"/>
      <c r="QQC46" s="187"/>
      <c r="QQD46" s="187"/>
      <c r="QQE46" s="187"/>
      <c r="QQF46" s="187"/>
      <c r="QQG46" s="187"/>
      <c r="QQH46" s="187"/>
      <c r="QQI46" s="187"/>
      <c r="QQJ46" s="187"/>
      <c r="QQK46" s="187"/>
      <c r="QQL46" s="187"/>
      <c r="QQM46" s="187"/>
      <c r="QQN46" s="187"/>
      <c r="QQO46" s="187"/>
      <c r="QQP46" s="187"/>
      <c r="QQQ46" s="187"/>
      <c r="QQR46" s="187"/>
      <c r="QQS46" s="187"/>
      <c r="QQT46" s="187"/>
      <c r="QQU46" s="187"/>
      <c r="QQV46" s="187"/>
      <c r="QQW46" s="187"/>
      <c r="QQX46" s="187"/>
      <c r="QQY46" s="187"/>
      <c r="QQZ46" s="187"/>
      <c r="QRA46" s="187"/>
      <c r="QRB46" s="187"/>
      <c r="QRC46" s="187"/>
      <c r="QRD46" s="187"/>
      <c r="QRE46" s="187"/>
      <c r="QRF46" s="187"/>
      <c r="QRG46" s="187"/>
      <c r="QRH46" s="187"/>
      <c r="QRI46" s="187"/>
      <c r="QRJ46" s="187"/>
      <c r="QRK46" s="187"/>
      <c r="QRL46" s="187"/>
      <c r="QRM46" s="187"/>
      <c r="QRN46" s="187"/>
      <c r="QRO46" s="187"/>
      <c r="QRP46" s="187"/>
      <c r="QRQ46" s="187"/>
      <c r="QRR46" s="187"/>
      <c r="QRS46" s="187"/>
      <c r="QRT46" s="187"/>
      <c r="QRU46" s="187"/>
      <c r="QRV46" s="187"/>
      <c r="QRW46" s="187"/>
      <c r="QRX46" s="187"/>
      <c r="QRY46" s="187"/>
      <c r="QRZ46" s="187"/>
      <c r="QSA46" s="187"/>
      <c r="QSB46" s="187"/>
      <c r="QSC46" s="187"/>
      <c r="QSD46" s="187"/>
      <c r="QSE46" s="187"/>
      <c r="QSF46" s="187"/>
      <c r="QSG46" s="187"/>
      <c r="QSH46" s="187"/>
      <c r="QSI46" s="187"/>
      <c r="QSJ46" s="187"/>
      <c r="QSK46" s="187"/>
      <c r="QSL46" s="187"/>
      <c r="QSM46" s="187"/>
      <c r="QSN46" s="187"/>
      <c r="QSO46" s="187"/>
      <c r="QSP46" s="187"/>
      <c r="QSQ46" s="187"/>
      <c r="QSR46" s="187"/>
      <c r="QSS46" s="187"/>
      <c r="QST46" s="187"/>
      <c r="QSU46" s="187"/>
      <c r="QSV46" s="187"/>
      <c r="QSW46" s="187"/>
      <c r="QSX46" s="187"/>
      <c r="QSY46" s="187"/>
      <c r="QSZ46" s="187"/>
      <c r="QTA46" s="187"/>
      <c r="QTB46" s="187"/>
      <c r="QTC46" s="187"/>
      <c r="QTD46" s="187"/>
      <c r="QTE46" s="187"/>
      <c r="QTF46" s="187"/>
      <c r="QTG46" s="187"/>
      <c r="QTH46" s="187"/>
      <c r="QTI46" s="187"/>
      <c r="QTJ46" s="187"/>
      <c r="QTK46" s="187"/>
      <c r="QTL46" s="187"/>
      <c r="QTM46" s="187"/>
      <c r="QTN46" s="187"/>
      <c r="QTO46" s="187"/>
      <c r="QTP46" s="187"/>
      <c r="QTQ46" s="187"/>
      <c r="QTR46" s="187"/>
      <c r="QTS46" s="187"/>
      <c r="QTT46" s="187"/>
      <c r="QTU46" s="187"/>
      <c r="QTV46" s="187"/>
      <c r="QTW46" s="187"/>
      <c r="QTX46" s="187"/>
      <c r="QTY46" s="187"/>
      <c r="QTZ46" s="187"/>
      <c r="QUA46" s="187"/>
      <c r="QUB46" s="187"/>
      <c r="QUC46" s="187"/>
      <c r="QUD46" s="187"/>
      <c r="QUE46" s="187"/>
      <c r="QUF46" s="187"/>
      <c r="QUG46" s="187"/>
      <c r="QUH46" s="187"/>
      <c r="QUI46" s="187"/>
      <c r="QUJ46" s="187"/>
      <c r="QUK46" s="187"/>
      <c r="QUL46" s="187"/>
      <c r="QUM46" s="187"/>
      <c r="QUN46" s="187"/>
      <c r="QUO46" s="187"/>
      <c r="QUP46" s="187"/>
      <c r="QUQ46" s="187"/>
      <c r="QUR46" s="187"/>
      <c r="QUS46" s="187"/>
      <c r="QUT46" s="187"/>
      <c r="QUU46" s="187"/>
      <c r="QUV46" s="187"/>
      <c r="QUW46" s="187"/>
      <c r="QUX46" s="187"/>
      <c r="QUY46" s="187"/>
      <c r="QUZ46" s="187"/>
      <c r="QVA46" s="187"/>
      <c r="QVB46" s="187"/>
      <c r="QVC46" s="187"/>
      <c r="QVD46" s="187"/>
      <c r="QVE46" s="187"/>
      <c r="QVF46" s="187"/>
      <c r="QVG46" s="187"/>
      <c r="QVH46" s="187"/>
      <c r="QVI46" s="187"/>
      <c r="QVJ46" s="187"/>
      <c r="QVK46" s="187"/>
      <c r="QVL46" s="187"/>
      <c r="QVM46" s="187"/>
      <c r="QVN46" s="187"/>
      <c r="QVO46" s="187"/>
      <c r="QVP46" s="187"/>
      <c r="QVQ46" s="187"/>
      <c r="QVR46" s="187"/>
      <c r="QVS46" s="187"/>
      <c r="QVT46" s="187"/>
      <c r="QVU46" s="187"/>
      <c r="QVV46" s="187"/>
      <c r="QVW46" s="187"/>
      <c r="QVX46" s="187"/>
      <c r="QVY46" s="187"/>
      <c r="QVZ46" s="187"/>
      <c r="QWA46" s="187"/>
      <c r="QWB46" s="187"/>
      <c r="QWC46" s="187"/>
      <c r="QWD46" s="187"/>
      <c r="QWE46" s="187"/>
      <c r="QWF46" s="187"/>
      <c r="QWG46" s="187"/>
      <c r="QWH46" s="187"/>
      <c r="QWI46" s="187"/>
      <c r="QWJ46" s="187"/>
      <c r="QWK46" s="187"/>
      <c r="QWL46" s="187"/>
      <c r="QWM46" s="187"/>
      <c r="QWN46" s="187"/>
      <c r="QWO46" s="187"/>
      <c r="QWP46" s="187"/>
      <c r="QWQ46" s="187"/>
      <c r="QWR46" s="187"/>
      <c r="QWS46" s="187"/>
      <c r="QWT46" s="187"/>
      <c r="QWU46" s="187"/>
      <c r="QWV46" s="187"/>
      <c r="QWW46" s="187"/>
      <c r="QWX46" s="187"/>
      <c r="QWY46" s="187"/>
      <c r="QWZ46" s="187"/>
      <c r="QXA46" s="187"/>
      <c r="QXB46" s="187"/>
      <c r="QXC46" s="187"/>
      <c r="QXD46" s="187"/>
      <c r="QXE46" s="187"/>
      <c r="QXF46" s="187"/>
      <c r="QXG46" s="187"/>
      <c r="QXH46" s="187"/>
      <c r="QXI46" s="187"/>
      <c r="QXJ46" s="187"/>
      <c r="QXK46" s="187"/>
      <c r="QXL46" s="187"/>
      <c r="QXM46" s="187"/>
      <c r="QXN46" s="187"/>
      <c r="QXO46" s="187"/>
      <c r="QXP46" s="187"/>
      <c r="QXQ46" s="187"/>
      <c r="QXR46" s="187"/>
      <c r="QXS46" s="187"/>
      <c r="QXT46" s="187"/>
      <c r="QXU46" s="187"/>
      <c r="QXV46" s="187"/>
      <c r="QXW46" s="187"/>
      <c r="QXX46" s="187"/>
      <c r="QXY46" s="187"/>
      <c r="QXZ46" s="187"/>
      <c r="QYA46" s="187"/>
      <c r="QYB46" s="187"/>
      <c r="QYC46" s="187"/>
      <c r="QYD46" s="187"/>
      <c r="QYE46" s="187"/>
      <c r="QYF46" s="187"/>
      <c r="QYG46" s="187"/>
      <c r="QYH46" s="187"/>
      <c r="QYI46" s="187"/>
      <c r="QYJ46" s="187"/>
      <c r="QYK46" s="187"/>
      <c r="QYL46" s="187"/>
      <c r="QYM46" s="187"/>
      <c r="QYN46" s="187"/>
      <c r="QYO46" s="187"/>
      <c r="QYP46" s="187"/>
      <c r="QYQ46" s="187"/>
      <c r="QYR46" s="187"/>
      <c r="QYS46" s="187"/>
      <c r="QYT46" s="187"/>
      <c r="QYU46" s="187"/>
      <c r="QYV46" s="187"/>
      <c r="QYW46" s="187"/>
      <c r="QYX46" s="187"/>
      <c r="QYY46" s="187"/>
      <c r="QYZ46" s="187"/>
      <c r="QZA46" s="187"/>
      <c r="QZB46" s="187"/>
      <c r="QZC46" s="187"/>
      <c r="QZD46" s="187"/>
      <c r="QZE46" s="187"/>
      <c r="QZF46" s="187"/>
      <c r="QZG46" s="187"/>
      <c r="QZH46" s="187"/>
      <c r="QZI46" s="187"/>
      <c r="QZJ46" s="187"/>
      <c r="QZK46" s="187"/>
      <c r="QZL46" s="187"/>
      <c r="QZM46" s="187"/>
      <c r="QZN46" s="187"/>
      <c r="QZO46" s="187"/>
      <c r="QZP46" s="187"/>
      <c r="QZQ46" s="187"/>
      <c r="QZR46" s="187"/>
      <c r="QZS46" s="187"/>
      <c r="QZT46" s="187"/>
      <c r="QZU46" s="187"/>
      <c r="QZV46" s="187"/>
      <c r="QZW46" s="187"/>
      <c r="QZX46" s="187"/>
      <c r="QZY46" s="187"/>
      <c r="QZZ46" s="187"/>
      <c r="RAA46" s="187"/>
      <c r="RAB46" s="187"/>
      <c r="RAC46" s="187"/>
      <c r="RAD46" s="187"/>
      <c r="RAE46" s="187"/>
      <c r="RAF46" s="187"/>
      <c r="RAG46" s="187"/>
      <c r="RAH46" s="187"/>
      <c r="RAI46" s="187"/>
      <c r="RAJ46" s="187"/>
      <c r="RAK46" s="187"/>
      <c r="RAL46" s="187"/>
      <c r="RAM46" s="187"/>
      <c r="RAN46" s="187"/>
      <c r="RAO46" s="187"/>
      <c r="RAP46" s="187"/>
      <c r="RAQ46" s="187"/>
      <c r="RAR46" s="187"/>
      <c r="RAS46" s="187"/>
      <c r="RAT46" s="187"/>
      <c r="RAU46" s="187"/>
      <c r="RAV46" s="187"/>
      <c r="RAW46" s="187"/>
      <c r="RAX46" s="187"/>
      <c r="RAY46" s="187"/>
      <c r="RAZ46" s="187"/>
      <c r="RBA46" s="187"/>
      <c r="RBB46" s="187"/>
      <c r="RBC46" s="187"/>
      <c r="RBD46" s="187"/>
      <c r="RBE46" s="187"/>
      <c r="RBF46" s="187"/>
      <c r="RBG46" s="187"/>
      <c r="RBH46" s="187"/>
      <c r="RBI46" s="187"/>
      <c r="RBJ46" s="187"/>
      <c r="RBK46" s="187"/>
      <c r="RBL46" s="187"/>
      <c r="RBM46" s="187"/>
      <c r="RBN46" s="187"/>
      <c r="RBO46" s="187"/>
      <c r="RBP46" s="187"/>
      <c r="RBQ46" s="187"/>
      <c r="RBR46" s="187"/>
      <c r="RBS46" s="187"/>
      <c r="RBT46" s="187"/>
      <c r="RBU46" s="187"/>
      <c r="RBV46" s="187"/>
      <c r="RBW46" s="187"/>
      <c r="RBX46" s="187"/>
      <c r="RBY46" s="187"/>
      <c r="RBZ46" s="187"/>
      <c r="RCA46" s="187"/>
      <c r="RCB46" s="187"/>
      <c r="RCC46" s="187"/>
      <c r="RCD46" s="187"/>
      <c r="RCE46" s="187"/>
      <c r="RCF46" s="187"/>
      <c r="RCG46" s="187"/>
      <c r="RCH46" s="187"/>
      <c r="RCI46" s="187"/>
      <c r="RCJ46" s="187"/>
      <c r="RCK46" s="187"/>
      <c r="RCL46" s="187"/>
      <c r="RCM46" s="187"/>
      <c r="RCN46" s="187"/>
      <c r="RCO46" s="187"/>
      <c r="RCP46" s="187"/>
      <c r="RCQ46" s="187"/>
      <c r="RCR46" s="187"/>
      <c r="RCS46" s="187"/>
      <c r="RCT46" s="187"/>
      <c r="RCU46" s="187"/>
      <c r="RCV46" s="187"/>
      <c r="RCW46" s="187"/>
      <c r="RCX46" s="187"/>
      <c r="RCY46" s="187"/>
      <c r="RCZ46" s="187"/>
      <c r="RDA46" s="187"/>
      <c r="RDB46" s="187"/>
      <c r="RDC46" s="187"/>
      <c r="RDD46" s="187"/>
      <c r="RDE46" s="187"/>
      <c r="RDF46" s="187"/>
      <c r="RDG46" s="187"/>
      <c r="RDH46" s="187"/>
      <c r="RDI46" s="187"/>
      <c r="RDJ46" s="187"/>
      <c r="RDK46" s="187"/>
      <c r="RDL46" s="187"/>
      <c r="RDM46" s="187"/>
      <c r="RDN46" s="187"/>
      <c r="RDO46" s="187"/>
      <c r="RDP46" s="187"/>
      <c r="RDQ46" s="187"/>
      <c r="RDR46" s="187"/>
      <c r="RDS46" s="187"/>
      <c r="RDT46" s="187"/>
      <c r="RDU46" s="187"/>
      <c r="RDV46" s="187"/>
      <c r="RDW46" s="187"/>
      <c r="RDX46" s="187"/>
      <c r="RDY46" s="187"/>
      <c r="RDZ46" s="187"/>
      <c r="REA46" s="187"/>
      <c r="REB46" s="187"/>
      <c r="REC46" s="187"/>
      <c r="RED46" s="187"/>
      <c r="REE46" s="187"/>
      <c r="REF46" s="187"/>
      <c r="REG46" s="187"/>
      <c r="REH46" s="187"/>
      <c r="REI46" s="187"/>
      <c r="REJ46" s="187"/>
      <c r="REK46" s="187"/>
      <c r="REL46" s="187"/>
      <c r="REM46" s="187"/>
      <c r="REN46" s="187"/>
      <c r="REO46" s="187"/>
      <c r="REP46" s="187"/>
      <c r="REQ46" s="187"/>
      <c r="RER46" s="187"/>
      <c r="RES46" s="187"/>
      <c r="RET46" s="187"/>
      <c r="REU46" s="187"/>
      <c r="REV46" s="187"/>
      <c r="REW46" s="187"/>
      <c r="REX46" s="187"/>
      <c r="REY46" s="187"/>
      <c r="REZ46" s="187"/>
      <c r="RFA46" s="187"/>
      <c r="RFB46" s="187"/>
      <c r="RFC46" s="187"/>
      <c r="RFD46" s="187"/>
      <c r="RFE46" s="187"/>
      <c r="RFF46" s="187"/>
      <c r="RFG46" s="187"/>
      <c r="RFH46" s="187"/>
      <c r="RFI46" s="187"/>
      <c r="RFJ46" s="187"/>
      <c r="RFK46" s="187"/>
      <c r="RFL46" s="187"/>
      <c r="RFM46" s="187"/>
      <c r="RFN46" s="187"/>
      <c r="RFO46" s="187"/>
      <c r="RFP46" s="187"/>
      <c r="RFQ46" s="187"/>
      <c r="RFR46" s="187"/>
      <c r="RFS46" s="187"/>
      <c r="RFT46" s="187"/>
      <c r="RFU46" s="187"/>
      <c r="RFV46" s="187"/>
      <c r="RFW46" s="187"/>
      <c r="RFX46" s="187"/>
      <c r="RFY46" s="187"/>
      <c r="RFZ46" s="187"/>
      <c r="RGA46" s="187"/>
      <c r="RGB46" s="187"/>
      <c r="RGC46" s="187"/>
      <c r="RGD46" s="187"/>
      <c r="RGE46" s="187"/>
      <c r="RGF46" s="187"/>
      <c r="RGG46" s="187"/>
      <c r="RGH46" s="187"/>
      <c r="RGI46" s="187"/>
      <c r="RGJ46" s="187"/>
      <c r="RGK46" s="187"/>
      <c r="RGL46" s="187"/>
      <c r="RGM46" s="187"/>
      <c r="RGN46" s="187"/>
      <c r="RGO46" s="187"/>
      <c r="RGP46" s="187"/>
      <c r="RGQ46" s="187"/>
      <c r="RGR46" s="187"/>
      <c r="RGS46" s="187"/>
      <c r="RGT46" s="187"/>
      <c r="RGU46" s="187"/>
      <c r="RGV46" s="187"/>
      <c r="RGW46" s="187"/>
      <c r="RGX46" s="187"/>
      <c r="RGY46" s="187"/>
      <c r="RGZ46" s="187"/>
      <c r="RHA46" s="187"/>
      <c r="RHB46" s="187"/>
      <c r="RHC46" s="187"/>
      <c r="RHD46" s="187"/>
      <c r="RHE46" s="187"/>
      <c r="RHF46" s="187"/>
      <c r="RHG46" s="187"/>
      <c r="RHH46" s="187"/>
      <c r="RHI46" s="187"/>
      <c r="RHJ46" s="187"/>
      <c r="RHK46" s="187"/>
      <c r="RHL46" s="187"/>
      <c r="RHM46" s="187"/>
      <c r="RHN46" s="187"/>
      <c r="RHO46" s="187"/>
      <c r="RHP46" s="187"/>
      <c r="RHQ46" s="187"/>
      <c r="RHR46" s="187"/>
      <c r="RHS46" s="187"/>
      <c r="RHT46" s="187"/>
      <c r="RHU46" s="187"/>
      <c r="RHV46" s="187"/>
      <c r="RHW46" s="187"/>
      <c r="RHX46" s="187"/>
      <c r="RHY46" s="187"/>
      <c r="RHZ46" s="187"/>
      <c r="RIA46" s="187"/>
      <c r="RIB46" s="187"/>
      <c r="RIC46" s="187"/>
      <c r="RID46" s="187"/>
      <c r="RIE46" s="187"/>
      <c r="RIF46" s="187"/>
      <c r="RIG46" s="187"/>
      <c r="RIH46" s="187"/>
      <c r="RII46" s="187"/>
      <c r="RIJ46" s="187"/>
      <c r="RIK46" s="187"/>
      <c r="RIL46" s="187"/>
      <c r="RIM46" s="187"/>
      <c r="RIN46" s="187"/>
      <c r="RIO46" s="187"/>
      <c r="RIP46" s="187"/>
      <c r="RIQ46" s="187"/>
      <c r="RIR46" s="187"/>
      <c r="RIS46" s="187"/>
      <c r="RIT46" s="187"/>
      <c r="RIU46" s="187"/>
      <c r="RIV46" s="187"/>
      <c r="RIW46" s="187"/>
      <c r="RIX46" s="187"/>
      <c r="RIY46" s="187"/>
      <c r="RIZ46" s="187"/>
      <c r="RJA46" s="187"/>
      <c r="RJB46" s="187"/>
      <c r="RJC46" s="187"/>
      <c r="RJD46" s="187"/>
      <c r="RJE46" s="187"/>
      <c r="RJF46" s="187"/>
      <c r="RJG46" s="187"/>
      <c r="RJH46" s="187"/>
      <c r="RJI46" s="187"/>
      <c r="RJJ46" s="187"/>
      <c r="RJK46" s="187"/>
      <c r="RJL46" s="187"/>
      <c r="RJM46" s="187"/>
      <c r="RJN46" s="187"/>
      <c r="RJO46" s="187"/>
      <c r="RJP46" s="187"/>
      <c r="RJQ46" s="187"/>
      <c r="RJR46" s="187"/>
      <c r="RJS46" s="187"/>
      <c r="RJT46" s="187"/>
      <c r="RJU46" s="187"/>
      <c r="RJV46" s="187"/>
      <c r="RJW46" s="187"/>
      <c r="RJX46" s="187"/>
      <c r="RJY46" s="187"/>
      <c r="RJZ46" s="187"/>
      <c r="RKA46" s="187"/>
      <c r="RKB46" s="187"/>
      <c r="RKC46" s="187"/>
      <c r="RKD46" s="187"/>
      <c r="RKE46" s="187"/>
      <c r="RKF46" s="187"/>
      <c r="RKG46" s="187"/>
      <c r="RKH46" s="187"/>
      <c r="RKI46" s="187"/>
      <c r="RKJ46" s="187"/>
      <c r="RKK46" s="187"/>
      <c r="RKL46" s="187"/>
      <c r="RKM46" s="187"/>
      <c r="RKN46" s="187"/>
      <c r="RKO46" s="187"/>
      <c r="RKP46" s="187"/>
      <c r="RKQ46" s="187"/>
      <c r="RKR46" s="187"/>
      <c r="RKS46" s="187"/>
      <c r="RKT46" s="187"/>
      <c r="RKU46" s="187"/>
      <c r="RKV46" s="187"/>
      <c r="RKW46" s="187"/>
      <c r="RKX46" s="187"/>
      <c r="RKY46" s="187"/>
      <c r="RKZ46" s="187"/>
      <c r="RLA46" s="187"/>
      <c r="RLB46" s="187"/>
      <c r="RLC46" s="187"/>
      <c r="RLD46" s="187"/>
      <c r="RLE46" s="187"/>
      <c r="RLF46" s="187"/>
      <c r="RLG46" s="187"/>
      <c r="RLH46" s="187"/>
      <c r="RLI46" s="187"/>
      <c r="RLJ46" s="187"/>
      <c r="RLK46" s="187"/>
      <c r="RLL46" s="187"/>
      <c r="RLM46" s="187"/>
      <c r="RLN46" s="187"/>
      <c r="RLO46" s="187"/>
      <c r="RLP46" s="187"/>
      <c r="RLQ46" s="187"/>
      <c r="RLR46" s="187"/>
      <c r="RLS46" s="187"/>
      <c r="RLT46" s="187"/>
      <c r="RLU46" s="187"/>
      <c r="RLV46" s="187"/>
      <c r="RLW46" s="187"/>
      <c r="RLX46" s="187"/>
      <c r="RLY46" s="187"/>
      <c r="RLZ46" s="187"/>
      <c r="RMA46" s="187"/>
      <c r="RMB46" s="187"/>
      <c r="RMC46" s="187"/>
      <c r="RMD46" s="187"/>
      <c r="RME46" s="187"/>
      <c r="RMF46" s="187"/>
      <c r="RMG46" s="187"/>
      <c r="RMH46" s="187"/>
      <c r="RMI46" s="187"/>
      <c r="RMJ46" s="187"/>
      <c r="RMK46" s="187"/>
      <c r="RML46" s="187"/>
      <c r="RMM46" s="187"/>
      <c r="RMN46" s="187"/>
      <c r="RMO46" s="187"/>
      <c r="RMP46" s="187"/>
      <c r="RMQ46" s="187"/>
      <c r="RMR46" s="187"/>
      <c r="RMS46" s="187"/>
      <c r="RMT46" s="187"/>
      <c r="RMU46" s="187"/>
      <c r="RMV46" s="187"/>
      <c r="RMW46" s="187"/>
      <c r="RMX46" s="187"/>
      <c r="RMY46" s="187"/>
      <c r="RMZ46" s="187"/>
      <c r="RNA46" s="187"/>
      <c r="RNB46" s="187"/>
      <c r="RNC46" s="187"/>
      <c r="RND46" s="187"/>
      <c r="RNE46" s="187"/>
      <c r="RNF46" s="187"/>
      <c r="RNG46" s="187"/>
      <c r="RNH46" s="187"/>
      <c r="RNI46" s="187"/>
      <c r="RNJ46" s="187"/>
      <c r="RNK46" s="187"/>
      <c r="RNL46" s="187"/>
      <c r="RNM46" s="187"/>
      <c r="RNN46" s="187"/>
      <c r="RNO46" s="187"/>
      <c r="RNP46" s="187"/>
      <c r="RNQ46" s="187"/>
      <c r="RNR46" s="187"/>
      <c r="RNS46" s="187"/>
      <c r="RNT46" s="187"/>
      <c r="RNU46" s="187"/>
      <c r="RNV46" s="187"/>
      <c r="RNW46" s="187"/>
      <c r="RNX46" s="187"/>
      <c r="RNY46" s="187"/>
      <c r="RNZ46" s="187"/>
      <c r="ROA46" s="187"/>
      <c r="ROB46" s="187"/>
      <c r="ROC46" s="187"/>
      <c r="ROD46" s="187"/>
      <c r="ROE46" s="187"/>
      <c r="ROF46" s="187"/>
      <c r="ROG46" s="187"/>
      <c r="ROH46" s="187"/>
      <c r="ROI46" s="187"/>
      <c r="ROJ46" s="187"/>
      <c r="ROK46" s="187"/>
      <c r="ROL46" s="187"/>
      <c r="ROM46" s="187"/>
      <c r="RON46" s="187"/>
      <c r="ROO46" s="187"/>
      <c r="ROP46" s="187"/>
      <c r="ROQ46" s="187"/>
      <c r="ROR46" s="187"/>
      <c r="ROS46" s="187"/>
      <c r="ROT46" s="187"/>
      <c r="ROU46" s="187"/>
      <c r="ROV46" s="187"/>
      <c r="ROW46" s="187"/>
      <c r="ROX46" s="187"/>
      <c r="ROY46" s="187"/>
      <c r="ROZ46" s="187"/>
      <c r="RPA46" s="187"/>
      <c r="RPB46" s="187"/>
      <c r="RPC46" s="187"/>
      <c r="RPD46" s="187"/>
      <c r="RPE46" s="187"/>
      <c r="RPF46" s="187"/>
      <c r="RPG46" s="187"/>
      <c r="RPH46" s="187"/>
      <c r="RPI46" s="187"/>
      <c r="RPJ46" s="187"/>
      <c r="RPK46" s="187"/>
      <c r="RPL46" s="187"/>
      <c r="RPM46" s="187"/>
      <c r="RPN46" s="187"/>
      <c r="RPO46" s="187"/>
      <c r="RPP46" s="187"/>
      <c r="RPQ46" s="187"/>
      <c r="RPR46" s="187"/>
      <c r="RPS46" s="187"/>
      <c r="RPT46" s="187"/>
      <c r="RPU46" s="187"/>
      <c r="RPV46" s="187"/>
      <c r="RPW46" s="187"/>
      <c r="RPX46" s="187"/>
      <c r="RPY46" s="187"/>
      <c r="RPZ46" s="187"/>
      <c r="RQA46" s="187"/>
      <c r="RQB46" s="187"/>
      <c r="RQC46" s="187"/>
      <c r="RQD46" s="187"/>
      <c r="RQE46" s="187"/>
      <c r="RQF46" s="187"/>
      <c r="RQG46" s="187"/>
      <c r="RQH46" s="187"/>
      <c r="RQI46" s="187"/>
      <c r="RQJ46" s="187"/>
      <c r="RQK46" s="187"/>
      <c r="RQL46" s="187"/>
      <c r="RQM46" s="187"/>
      <c r="RQN46" s="187"/>
      <c r="RQO46" s="187"/>
      <c r="RQP46" s="187"/>
      <c r="RQQ46" s="187"/>
      <c r="RQR46" s="187"/>
      <c r="RQS46" s="187"/>
      <c r="RQT46" s="187"/>
      <c r="RQU46" s="187"/>
      <c r="RQV46" s="187"/>
      <c r="RQW46" s="187"/>
      <c r="RQX46" s="187"/>
      <c r="RQY46" s="187"/>
      <c r="RQZ46" s="187"/>
      <c r="RRA46" s="187"/>
      <c r="RRB46" s="187"/>
      <c r="RRC46" s="187"/>
      <c r="RRD46" s="187"/>
      <c r="RRE46" s="187"/>
      <c r="RRF46" s="187"/>
      <c r="RRG46" s="187"/>
      <c r="RRH46" s="187"/>
      <c r="RRI46" s="187"/>
      <c r="RRJ46" s="187"/>
      <c r="RRK46" s="187"/>
      <c r="RRL46" s="187"/>
      <c r="RRM46" s="187"/>
      <c r="RRN46" s="187"/>
      <c r="RRO46" s="187"/>
      <c r="RRP46" s="187"/>
      <c r="RRQ46" s="187"/>
      <c r="RRR46" s="187"/>
      <c r="RRS46" s="187"/>
      <c r="RRT46" s="187"/>
      <c r="RRU46" s="187"/>
      <c r="RRV46" s="187"/>
      <c r="RRW46" s="187"/>
      <c r="RRX46" s="187"/>
      <c r="RRY46" s="187"/>
      <c r="RRZ46" s="187"/>
      <c r="RSA46" s="187"/>
      <c r="RSB46" s="187"/>
      <c r="RSC46" s="187"/>
      <c r="RSD46" s="187"/>
      <c r="RSE46" s="187"/>
      <c r="RSF46" s="187"/>
      <c r="RSG46" s="187"/>
      <c r="RSH46" s="187"/>
      <c r="RSI46" s="187"/>
      <c r="RSJ46" s="187"/>
      <c r="RSK46" s="187"/>
      <c r="RSL46" s="187"/>
      <c r="RSM46" s="187"/>
      <c r="RSN46" s="187"/>
      <c r="RSO46" s="187"/>
      <c r="RSP46" s="187"/>
      <c r="RSQ46" s="187"/>
      <c r="RSR46" s="187"/>
      <c r="RSS46" s="187"/>
      <c r="RST46" s="187"/>
      <c r="RSU46" s="187"/>
      <c r="RSV46" s="187"/>
      <c r="RSW46" s="187"/>
      <c r="RSX46" s="187"/>
      <c r="RSY46" s="187"/>
      <c r="RSZ46" s="187"/>
      <c r="RTA46" s="187"/>
      <c r="RTB46" s="187"/>
      <c r="RTC46" s="187"/>
      <c r="RTD46" s="187"/>
      <c r="RTE46" s="187"/>
      <c r="RTF46" s="187"/>
      <c r="RTG46" s="187"/>
      <c r="RTH46" s="187"/>
      <c r="RTI46" s="187"/>
      <c r="RTJ46" s="187"/>
      <c r="RTK46" s="187"/>
      <c r="RTL46" s="187"/>
      <c r="RTM46" s="187"/>
      <c r="RTN46" s="187"/>
      <c r="RTO46" s="187"/>
      <c r="RTP46" s="187"/>
      <c r="RTQ46" s="187"/>
      <c r="RTR46" s="187"/>
      <c r="RTS46" s="187"/>
      <c r="RTT46" s="187"/>
      <c r="RTU46" s="187"/>
      <c r="RTV46" s="187"/>
      <c r="RTW46" s="187"/>
      <c r="RTX46" s="187"/>
      <c r="RTY46" s="187"/>
      <c r="RTZ46" s="187"/>
      <c r="RUA46" s="187"/>
      <c r="RUB46" s="187"/>
      <c r="RUC46" s="187"/>
      <c r="RUD46" s="187"/>
      <c r="RUE46" s="187"/>
      <c r="RUF46" s="187"/>
      <c r="RUG46" s="187"/>
      <c r="RUH46" s="187"/>
      <c r="RUI46" s="187"/>
      <c r="RUJ46" s="187"/>
      <c r="RUK46" s="187"/>
      <c r="RUL46" s="187"/>
      <c r="RUM46" s="187"/>
      <c r="RUN46" s="187"/>
      <c r="RUO46" s="187"/>
      <c r="RUP46" s="187"/>
      <c r="RUQ46" s="187"/>
      <c r="RUR46" s="187"/>
      <c r="RUS46" s="187"/>
      <c r="RUT46" s="187"/>
      <c r="RUU46" s="187"/>
      <c r="RUV46" s="187"/>
      <c r="RUW46" s="187"/>
      <c r="RUX46" s="187"/>
      <c r="RUY46" s="187"/>
      <c r="RUZ46" s="187"/>
      <c r="RVA46" s="187"/>
      <c r="RVB46" s="187"/>
      <c r="RVC46" s="187"/>
      <c r="RVD46" s="187"/>
      <c r="RVE46" s="187"/>
      <c r="RVF46" s="187"/>
      <c r="RVG46" s="187"/>
      <c r="RVH46" s="187"/>
      <c r="RVI46" s="187"/>
      <c r="RVJ46" s="187"/>
      <c r="RVK46" s="187"/>
      <c r="RVL46" s="187"/>
      <c r="RVM46" s="187"/>
      <c r="RVN46" s="187"/>
      <c r="RVO46" s="187"/>
      <c r="RVP46" s="187"/>
      <c r="RVQ46" s="187"/>
      <c r="RVR46" s="187"/>
      <c r="RVS46" s="187"/>
      <c r="RVT46" s="187"/>
      <c r="RVU46" s="187"/>
      <c r="RVV46" s="187"/>
      <c r="RVW46" s="187"/>
      <c r="RVX46" s="187"/>
      <c r="RVY46" s="187"/>
      <c r="RVZ46" s="187"/>
      <c r="RWA46" s="187"/>
      <c r="RWB46" s="187"/>
      <c r="RWC46" s="187"/>
      <c r="RWD46" s="187"/>
      <c r="RWE46" s="187"/>
      <c r="RWF46" s="187"/>
      <c r="RWG46" s="187"/>
      <c r="RWH46" s="187"/>
      <c r="RWI46" s="187"/>
      <c r="RWJ46" s="187"/>
      <c r="RWK46" s="187"/>
      <c r="RWL46" s="187"/>
      <c r="RWM46" s="187"/>
      <c r="RWN46" s="187"/>
      <c r="RWO46" s="187"/>
      <c r="RWP46" s="187"/>
      <c r="RWQ46" s="187"/>
      <c r="RWR46" s="187"/>
      <c r="RWS46" s="187"/>
      <c r="RWT46" s="187"/>
      <c r="RWU46" s="187"/>
      <c r="RWV46" s="187"/>
      <c r="RWW46" s="187"/>
      <c r="RWX46" s="187"/>
      <c r="RWY46" s="187"/>
      <c r="RWZ46" s="187"/>
      <c r="RXA46" s="187"/>
      <c r="RXB46" s="187"/>
      <c r="RXC46" s="187"/>
      <c r="RXD46" s="187"/>
      <c r="RXE46" s="187"/>
      <c r="RXF46" s="187"/>
      <c r="RXG46" s="187"/>
      <c r="RXH46" s="187"/>
      <c r="RXI46" s="187"/>
      <c r="RXJ46" s="187"/>
      <c r="RXK46" s="187"/>
      <c r="RXL46" s="187"/>
      <c r="RXM46" s="187"/>
      <c r="RXN46" s="187"/>
      <c r="RXO46" s="187"/>
      <c r="RXP46" s="187"/>
      <c r="RXQ46" s="187"/>
      <c r="RXR46" s="187"/>
      <c r="RXS46" s="187"/>
      <c r="RXT46" s="187"/>
      <c r="RXU46" s="187"/>
      <c r="RXV46" s="187"/>
      <c r="RXW46" s="187"/>
      <c r="RXX46" s="187"/>
      <c r="RXY46" s="187"/>
      <c r="RXZ46" s="187"/>
      <c r="RYA46" s="187"/>
      <c r="RYB46" s="187"/>
      <c r="RYC46" s="187"/>
      <c r="RYD46" s="187"/>
      <c r="RYE46" s="187"/>
      <c r="RYF46" s="187"/>
      <c r="RYG46" s="187"/>
      <c r="RYH46" s="187"/>
      <c r="RYI46" s="187"/>
      <c r="RYJ46" s="187"/>
      <c r="RYK46" s="187"/>
      <c r="RYL46" s="187"/>
      <c r="RYM46" s="187"/>
      <c r="RYN46" s="187"/>
      <c r="RYO46" s="187"/>
      <c r="RYP46" s="187"/>
      <c r="RYQ46" s="187"/>
      <c r="RYR46" s="187"/>
      <c r="RYS46" s="187"/>
      <c r="RYT46" s="187"/>
      <c r="RYU46" s="187"/>
      <c r="RYV46" s="187"/>
      <c r="RYW46" s="187"/>
      <c r="RYX46" s="187"/>
      <c r="RYY46" s="187"/>
      <c r="RYZ46" s="187"/>
      <c r="RZA46" s="187"/>
      <c r="RZB46" s="187"/>
      <c r="RZC46" s="187"/>
      <c r="RZD46" s="187"/>
      <c r="RZE46" s="187"/>
      <c r="RZF46" s="187"/>
      <c r="RZG46" s="187"/>
      <c r="RZH46" s="187"/>
      <c r="RZI46" s="187"/>
      <c r="RZJ46" s="187"/>
      <c r="RZK46" s="187"/>
      <c r="RZL46" s="187"/>
      <c r="RZM46" s="187"/>
      <c r="RZN46" s="187"/>
      <c r="RZO46" s="187"/>
      <c r="RZP46" s="187"/>
      <c r="RZQ46" s="187"/>
      <c r="RZR46" s="187"/>
      <c r="RZS46" s="187"/>
      <c r="RZT46" s="187"/>
      <c r="RZU46" s="187"/>
      <c r="RZV46" s="187"/>
      <c r="RZW46" s="187"/>
      <c r="RZX46" s="187"/>
      <c r="RZY46" s="187"/>
      <c r="RZZ46" s="187"/>
      <c r="SAA46" s="187"/>
      <c r="SAB46" s="187"/>
      <c r="SAC46" s="187"/>
      <c r="SAD46" s="187"/>
      <c r="SAE46" s="187"/>
      <c r="SAF46" s="187"/>
      <c r="SAG46" s="187"/>
      <c r="SAH46" s="187"/>
      <c r="SAI46" s="187"/>
      <c r="SAJ46" s="187"/>
      <c r="SAK46" s="187"/>
      <c r="SAL46" s="187"/>
      <c r="SAM46" s="187"/>
      <c r="SAN46" s="187"/>
      <c r="SAO46" s="187"/>
      <c r="SAP46" s="187"/>
      <c r="SAQ46" s="187"/>
      <c r="SAR46" s="187"/>
      <c r="SAS46" s="187"/>
      <c r="SAT46" s="187"/>
      <c r="SAU46" s="187"/>
      <c r="SAV46" s="187"/>
      <c r="SAW46" s="187"/>
      <c r="SAX46" s="187"/>
      <c r="SAY46" s="187"/>
      <c r="SAZ46" s="187"/>
      <c r="SBA46" s="187"/>
      <c r="SBB46" s="187"/>
      <c r="SBC46" s="187"/>
      <c r="SBD46" s="187"/>
      <c r="SBE46" s="187"/>
      <c r="SBF46" s="187"/>
      <c r="SBG46" s="187"/>
      <c r="SBH46" s="187"/>
      <c r="SBI46" s="187"/>
      <c r="SBJ46" s="187"/>
      <c r="SBK46" s="187"/>
      <c r="SBL46" s="187"/>
      <c r="SBM46" s="187"/>
      <c r="SBN46" s="187"/>
      <c r="SBO46" s="187"/>
      <c r="SBP46" s="187"/>
      <c r="SBQ46" s="187"/>
      <c r="SBR46" s="187"/>
      <c r="SBS46" s="187"/>
      <c r="SBT46" s="187"/>
      <c r="SBU46" s="187"/>
      <c r="SBV46" s="187"/>
      <c r="SBW46" s="187"/>
      <c r="SBX46" s="187"/>
      <c r="SBY46" s="187"/>
      <c r="SBZ46" s="187"/>
      <c r="SCA46" s="187"/>
      <c r="SCB46" s="187"/>
      <c r="SCC46" s="187"/>
      <c r="SCD46" s="187"/>
      <c r="SCE46" s="187"/>
      <c r="SCF46" s="187"/>
      <c r="SCG46" s="187"/>
      <c r="SCH46" s="187"/>
      <c r="SCI46" s="187"/>
      <c r="SCJ46" s="187"/>
      <c r="SCK46" s="187"/>
      <c r="SCL46" s="187"/>
      <c r="SCM46" s="187"/>
      <c r="SCN46" s="187"/>
      <c r="SCO46" s="187"/>
      <c r="SCP46" s="187"/>
      <c r="SCQ46" s="187"/>
      <c r="SCR46" s="187"/>
      <c r="SCS46" s="187"/>
      <c r="SCT46" s="187"/>
      <c r="SCU46" s="187"/>
      <c r="SCV46" s="187"/>
      <c r="SCW46" s="187"/>
      <c r="SCX46" s="187"/>
      <c r="SCY46" s="187"/>
      <c r="SCZ46" s="187"/>
      <c r="SDA46" s="187"/>
      <c r="SDB46" s="187"/>
      <c r="SDC46" s="187"/>
      <c r="SDD46" s="187"/>
      <c r="SDE46" s="187"/>
      <c r="SDF46" s="187"/>
      <c r="SDG46" s="187"/>
      <c r="SDH46" s="187"/>
      <c r="SDI46" s="187"/>
      <c r="SDJ46" s="187"/>
      <c r="SDK46" s="187"/>
      <c r="SDL46" s="187"/>
      <c r="SDM46" s="187"/>
      <c r="SDN46" s="187"/>
      <c r="SDO46" s="187"/>
      <c r="SDP46" s="187"/>
      <c r="SDQ46" s="187"/>
      <c r="SDR46" s="187"/>
      <c r="SDS46" s="187"/>
      <c r="SDT46" s="187"/>
      <c r="SDU46" s="187"/>
      <c r="SDV46" s="187"/>
      <c r="SDW46" s="187"/>
      <c r="SDX46" s="187"/>
      <c r="SDY46" s="187"/>
      <c r="SDZ46" s="187"/>
      <c r="SEA46" s="187"/>
      <c r="SEB46" s="187"/>
      <c r="SEC46" s="187"/>
      <c r="SED46" s="187"/>
      <c r="SEE46" s="187"/>
      <c r="SEF46" s="187"/>
      <c r="SEG46" s="187"/>
      <c r="SEH46" s="187"/>
      <c r="SEI46" s="187"/>
      <c r="SEJ46" s="187"/>
      <c r="SEK46" s="187"/>
      <c r="SEL46" s="187"/>
      <c r="SEM46" s="187"/>
      <c r="SEN46" s="187"/>
      <c r="SEO46" s="187"/>
      <c r="SEP46" s="187"/>
      <c r="SEQ46" s="187"/>
      <c r="SER46" s="187"/>
      <c r="SES46" s="187"/>
      <c r="SET46" s="187"/>
      <c r="SEU46" s="187"/>
      <c r="SEV46" s="187"/>
      <c r="SEW46" s="187"/>
      <c r="SEX46" s="187"/>
      <c r="SEY46" s="187"/>
      <c r="SEZ46" s="187"/>
      <c r="SFA46" s="187"/>
      <c r="SFB46" s="187"/>
      <c r="SFC46" s="187"/>
      <c r="SFD46" s="187"/>
      <c r="SFE46" s="187"/>
      <c r="SFF46" s="187"/>
      <c r="SFG46" s="187"/>
      <c r="SFH46" s="187"/>
      <c r="SFI46" s="187"/>
      <c r="SFJ46" s="187"/>
      <c r="SFK46" s="187"/>
      <c r="SFL46" s="187"/>
      <c r="SFM46" s="187"/>
      <c r="SFN46" s="187"/>
      <c r="SFO46" s="187"/>
      <c r="SFP46" s="187"/>
      <c r="SFQ46" s="187"/>
      <c r="SFR46" s="187"/>
      <c r="SFS46" s="187"/>
      <c r="SFT46" s="187"/>
      <c r="SFU46" s="187"/>
      <c r="SFV46" s="187"/>
      <c r="SFW46" s="187"/>
      <c r="SFX46" s="187"/>
      <c r="SFY46" s="187"/>
      <c r="SFZ46" s="187"/>
      <c r="SGA46" s="187"/>
      <c r="SGB46" s="187"/>
      <c r="SGC46" s="187"/>
      <c r="SGD46" s="187"/>
      <c r="SGE46" s="187"/>
      <c r="SGF46" s="187"/>
      <c r="SGG46" s="187"/>
      <c r="SGH46" s="187"/>
      <c r="SGI46" s="187"/>
      <c r="SGJ46" s="187"/>
      <c r="SGK46" s="187"/>
      <c r="SGL46" s="187"/>
      <c r="SGM46" s="187"/>
      <c r="SGN46" s="187"/>
      <c r="SGO46" s="187"/>
      <c r="SGP46" s="187"/>
      <c r="SGQ46" s="187"/>
      <c r="SGR46" s="187"/>
      <c r="SGS46" s="187"/>
      <c r="SGT46" s="187"/>
      <c r="SGU46" s="187"/>
      <c r="SGV46" s="187"/>
      <c r="SGW46" s="187"/>
      <c r="SGX46" s="187"/>
      <c r="SGY46" s="187"/>
      <c r="SGZ46" s="187"/>
      <c r="SHA46" s="187"/>
      <c r="SHB46" s="187"/>
      <c r="SHC46" s="187"/>
      <c r="SHD46" s="187"/>
      <c r="SHE46" s="187"/>
      <c r="SHF46" s="187"/>
      <c r="SHG46" s="187"/>
      <c r="SHH46" s="187"/>
      <c r="SHI46" s="187"/>
      <c r="SHJ46" s="187"/>
      <c r="SHK46" s="187"/>
      <c r="SHL46" s="187"/>
      <c r="SHM46" s="187"/>
      <c r="SHN46" s="187"/>
      <c r="SHO46" s="187"/>
      <c r="SHP46" s="187"/>
      <c r="SHQ46" s="187"/>
      <c r="SHR46" s="187"/>
      <c r="SHS46" s="187"/>
      <c r="SHT46" s="187"/>
      <c r="SHU46" s="187"/>
      <c r="SHV46" s="187"/>
      <c r="SHW46" s="187"/>
      <c r="SHX46" s="187"/>
      <c r="SHY46" s="187"/>
      <c r="SHZ46" s="187"/>
      <c r="SIA46" s="187"/>
      <c r="SIB46" s="187"/>
      <c r="SIC46" s="187"/>
      <c r="SID46" s="187"/>
      <c r="SIE46" s="187"/>
      <c r="SIF46" s="187"/>
      <c r="SIG46" s="187"/>
      <c r="SIH46" s="187"/>
      <c r="SII46" s="187"/>
      <c r="SIJ46" s="187"/>
      <c r="SIK46" s="187"/>
      <c r="SIL46" s="187"/>
      <c r="SIM46" s="187"/>
      <c r="SIN46" s="187"/>
      <c r="SIO46" s="187"/>
      <c r="SIP46" s="187"/>
      <c r="SIQ46" s="187"/>
      <c r="SIR46" s="187"/>
      <c r="SIS46" s="187"/>
      <c r="SIT46" s="187"/>
      <c r="SIU46" s="187"/>
      <c r="SIV46" s="187"/>
      <c r="SIW46" s="187"/>
      <c r="SIX46" s="187"/>
      <c r="SIY46" s="187"/>
      <c r="SIZ46" s="187"/>
      <c r="SJA46" s="187"/>
      <c r="SJB46" s="187"/>
      <c r="SJC46" s="187"/>
      <c r="SJD46" s="187"/>
      <c r="SJE46" s="187"/>
      <c r="SJF46" s="187"/>
      <c r="SJG46" s="187"/>
      <c r="SJH46" s="187"/>
      <c r="SJI46" s="187"/>
      <c r="SJJ46" s="187"/>
      <c r="SJK46" s="187"/>
      <c r="SJL46" s="187"/>
      <c r="SJM46" s="187"/>
      <c r="SJN46" s="187"/>
      <c r="SJO46" s="187"/>
      <c r="SJP46" s="187"/>
      <c r="SJQ46" s="187"/>
      <c r="SJR46" s="187"/>
      <c r="SJS46" s="187"/>
      <c r="SJT46" s="187"/>
      <c r="SJU46" s="187"/>
      <c r="SJV46" s="187"/>
      <c r="SJW46" s="187"/>
      <c r="SJX46" s="187"/>
      <c r="SJY46" s="187"/>
      <c r="SJZ46" s="187"/>
      <c r="SKA46" s="187"/>
      <c r="SKB46" s="187"/>
      <c r="SKC46" s="187"/>
      <c r="SKD46" s="187"/>
      <c r="SKE46" s="187"/>
      <c r="SKF46" s="187"/>
      <c r="SKG46" s="187"/>
      <c r="SKH46" s="187"/>
      <c r="SKI46" s="187"/>
      <c r="SKJ46" s="187"/>
      <c r="SKK46" s="187"/>
      <c r="SKL46" s="187"/>
      <c r="SKM46" s="187"/>
      <c r="SKN46" s="187"/>
      <c r="SKO46" s="187"/>
      <c r="SKP46" s="187"/>
      <c r="SKQ46" s="187"/>
      <c r="SKR46" s="187"/>
      <c r="SKS46" s="187"/>
      <c r="SKT46" s="187"/>
      <c r="SKU46" s="187"/>
      <c r="SKV46" s="187"/>
      <c r="SKW46" s="187"/>
      <c r="SKX46" s="187"/>
      <c r="SKY46" s="187"/>
      <c r="SKZ46" s="187"/>
      <c r="SLA46" s="187"/>
      <c r="SLB46" s="187"/>
      <c r="SLC46" s="187"/>
      <c r="SLD46" s="187"/>
      <c r="SLE46" s="187"/>
      <c r="SLF46" s="187"/>
      <c r="SLG46" s="187"/>
      <c r="SLH46" s="187"/>
      <c r="SLI46" s="187"/>
      <c r="SLJ46" s="187"/>
      <c r="SLK46" s="187"/>
      <c r="SLL46" s="187"/>
      <c r="SLM46" s="187"/>
      <c r="SLN46" s="187"/>
      <c r="SLO46" s="187"/>
      <c r="SLP46" s="187"/>
      <c r="SLQ46" s="187"/>
      <c r="SLR46" s="187"/>
      <c r="SLS46" s="187"/>
      <c r="SLT46" s="187"/>
      <c r="SLU46" s="187"/>
      <c r="SLV46" s="187"/>
      <c r="SLW46" s="187"/>
      <c r="SLX46" s="187"/>
      <c r="SLY46" s="187"/>
      <c r="SLZ46" s="187"/>
      <c r="SMA46" s="187"/>
      <c r="SMB46" s="187"/>
      <c r="SMC46" s="187"/>
      <c r="SMD46" s="187"/>
      <c r="SME46" s="187"/>
      <c r="SMF46" s="187"/>
      <c r="SMG46" s="187"/>
      <c r="SMH46" s="187"/>
      <c r="SMI46" s="187"/>
      <c r="SMJ46" s="187"/>
      <c r="SMK46" s="187"/>
      <c r="SML46" s="187"/>
      <c r="SMM46" s="187"/>
      <c r="SMN46" s="187"/>
      <c r="SMO46" s="187"/>
      <c r="SMP46" s="187"/>
      <c r="SMQ46" s="187"/>
      <c r="SMR46" s="187"/>
      <c r="SMS46" s="187"/>
      <c r="SMT46" s="187"/>
      <c r="SMU46" s="187"/>
      <c r="SMV46" s="187"/>
      <c r="SMW46" s="187"/>
      <c r="SMX46" s="187"/>
      <c r="SMY46" s="187"/>
      <c r="SMZ46" s="187"/>
      <c r="SNA46" s="187"/>
      <c r="SNB46" s="187"/>
      <c r="SNC46" s="187"/>
      <c r="SND46" s="187"/>
      <c r="SNE46" s="187"/>
      <c r="SNF46" s="187"/>
      <c r="SNG46" s="187"/>
      <c r="SNH46" s="187"/>
      <c r="SNI46" s="187"/>
      <c r="SNJ46" s="187"/>
      <c r="SNK46" s="187"/>
      <c r="SNL46" s="187"/>
      <c r="SNM46" s="187"/>
      <c r="SNN46" s="187"/>
      <c r="SNO46" s="187"/>
      <c r="SNP46" s="187"/>
      <c r="SNQ46" s="187"/>
      <c r="SNR46" s="187"/>
      <c r="SNS46" s="187"/>
      <c r="SNT46" s="187"/>
      <c r="SNU46" s="187"/>
      <c r="SNV46" s="187"/>
      <c r="SNW46" s="187"/>
      <c r="SNX46" s="187"/>
      <c r="SNY46" s="187"/>
      <c r="SNZ46" s="187"/>
      <c r="SOA46" s="187"/>
      <c r="SOB46" s="187"/>
      <c r="SOC46" s="187"/>
      <c r="SOD46" s="187"/>
      <c r="SOE46" s="187"/>
      <c r="SOF46" s="187"/>
      <c r="SOG46" s="187"/>
      <c r="SOH46" s="187"/>
      <c r="SOI46" s="187"/>
      <c r="SOJ46" s="187"/>
      <c r="SOK46" s="187"/>
      <c r="SOL46" s="187"/>
      <c r="SOM46" s="187"/>
      <c r="SON46" s="187"/>
      <c r="SOO46" s="187"/>
      <c r="SOP46" s="187"/>
      <c r="SOQ46" s="187"/>
      <c r="SOR46" s="187"/>
      <c r="SOS46" s="187"/>
      <c r="SOT46" s="187"/>
      <c r="SOU46" s="187"/>
      <c r="SOV46" s="187"/>
      <c r="SOW46" s="187"/>
      <c r="SOX46" s="187"/>
      <c r="SOY46" s="187"/>
      <c r="SOZ46" s="187"/>
      <c r="SPA46" s="187"/>
      <c r="SPB46" s="187"/>
      <c r="SPC46" s="187"/>
      <c r="SPD46" s="187"/>
      <c r="SPE46" s="187"/>
      <c r="SPF46" s="187"/>
      <c r="SPG46" s="187"/>
      <c r="SPH46" s="187"/>
      <c r="SPI46" s="187"/>
      <c r="SPJ46" s="187"/>
      <c r="SPK46" s="187"/>
      <c r="SPL46" s="187"/>
      <c r="SPM46" s="187"/>
      <c r="SPN46" s="187"/>
      <c r="SPO46" s="187"/>
      <c r="SPP46" s="187"/>
      <c r="SPQ46" s="187"/>
      <c r="SPR46" s="187"/>
      <c r="SPS46" s="187"/>
      <c r="SPT46" s="187"/>
      <c r="SPU46" s="187"/>
      <c r="SPV46" s="187"/>
      <c r="SPW46" s="187"/>
      <c r="SPX46" s="187"/>
      <c r="SPY46" s="187"/>
      <c r="SPZ46" s="187"/>
      <c r="SQA46" s="187"/>
      <c r="SQB46" s="187"/>
      <c r="SQC46" s="187"/>
      <c r="SQD46" s="187"/>
      <c r="SQE46" s="187"/>
      <c r="SQF46" s="187"/>
      <c r="SQG46" s="187"/>
      <c r="SQH46" s="187"/>
      <c r="SQI46" s="187"/>
      <c r="SQJ46" s="187"/>
      <c r="SQK46" s="187"/>
      <c r="SQL46" s="187"/>
      <c r="SQM46" s="187"/>
      <c r="SQN46" s="187"/>
      <c r="SQO46" s="187"/>
      <c r="SQP46" s="187"/>
      <c r="SQQ46" s="187"/>
      <c r="SQR46" s="187"/>
      <c r="SQS46" s="187"/>
      <c r="SQT46" s="187"/>
      <c r="SQU46" s="187"/>
      <c r="SQV46" s="187"/>
      <c r="SQW46" s="187"/>
      <c r="SQX46" s="187"/>
      <c r="SQY46" s="187"/>
      <c r="SQZ46" s="187"/>
      <c r="SRA46" s="187"/>
      <c r="SRB46" s="187"/>
      <c r="SRC46" s="187"/>
      <c r="SRD46" s="187"/>
      <c r="SRE46" s="187"/>
      <c r="SRF46" s="187"/>
      <c r="SRG46" s="187"/>
      <c r="SRH46" s="187"/>
      <c r="SRI46" s="187"/>
      <c r="SRJ46" s="187"/>
      <c r="SRK46" s="187"/>
      <c r="SRL46" s="187"/>
      <c r="SRM46" s="187"/>
      <c r="SRN46" s="187"/>
      <c r="SRO46" s="187"/>
      <c r="SRP46" s="187"/>
      <c r="SRQ46" s="187"/>
      <c r="SRR46" s="187"/>
      <c r="SRS46" s="187"/>
      <c r="SRT46" s="187"/>
      <c r="SRU46" s="187"/>
      <c r="SRV46" s="187"/>
      <c r="SRW46" s="187"/>
      <c r="SRX46" s="187"/>
      <c r="SRY46" s="187"/>
      <c r="SRZ46" s="187"/>
      <c r="SSA46" s="187"/>
      <c r="SSB46" s="187"/>
      <c r="SSC46" s="187"/>
      <c r="SSD46" s="187"/>
      <c r="SSE46" s="187"/>
      <c r="SSF46" s="187"/>
      <c r="SSG46" s="187"/>
      <c r="SSH46" s="187"/>
      <c r="SSI46" s="187"/>
      <c r="SSJ46" s="187"/>
      <c r="SSK46" s="187"/>
      <c r="SSL46" s="187"/>
      <c r="SSM46" s="187"/>
      <c r="SSN46" s="187"/>
      <c r="SSO46" s="187"/>
      <c r="SSP46" s="187"/>
      <c r="SSQ46" s="187"/>
      <c r="SSR46" s="187"/>
      <c r="SSS46" s="187"/>
      <c r="SST46" s="187"/>
      <c r="SSU46" s="187"/>
      <c r="SSV46" s="187"/>
      <c r="SSW46" s="187"/>
      <c r="SSX46" s="187"/>
      <c r="SSY46" s="187"/>
      <c r="SSZ46" s="187"/>
      <c r="STA46" s="187"/>
      <c r="STB46" s="187"/>
      <c r="STC46" s="187"/>
      <c r="STD46" s="187"/>
      <c r="STE46" s="187"/>
      <c r="STF46" s="187"/>
      <c r="STG46" s="187"/>
      <c r="STH46" s="187"/>
      <c r="STI46" s="187"/>
      <c r="STJ46" s="187"/>
      <c r="STK46" s="187"/>
      <c r="STL46" s="187"/>
      <c r="STM46" s="187"/>
      <c r="STN46" s="187"/>
      <c r="STO46" s="187"/>
      <c r="STP46" s="187"/>
      <c r="STQ46" s="187"/>
      <c r="STR46" s="187"/>
      <c r="STS46" s="187"/>
      <c r="STT46" s="187"/>
      <c r="STU46" s="187"/>
      <c r="STV46" s="187"/>
      <c r="STW46" s="187"/>
      <c r="STX46" s="187"/>
      <c r="STY46" s="187"/>
      <c r="STZ46" s="187"/>
      <c r="SUA46" s="187"/>
      <c r="SUB46" s="187"/>
      <c r="SUC46" s="187"/>
      <c r="SUD46" s="187"/>
      <c r="SUE46" s="187"/>
      <c r="SUF46" s="187"/>
      <c r="SUG46" s="187"/>
      <c r="SUH46" s="187"/>
      <c r="SUI46" s="187"/>
      <c r="SUJ46" s="187"/>
      <c r="SUK46" s="187"/>
      <c r="SUL46" s="187"/>
      <c r="SUM46" s="187"/>
      <c r="SUN46" s="187"/>
      <c r="SUO46" s="187"/>
      <c r="SUP46" s="187"/>
      <c r="SUQ46" s="187"/>
      <c r="SUR46" s="187"/>
      <c r="SUS46" s="187"/>
      <c r="SUT46" s="187"/>
      <c r="SUU46" s="187"/>
      <c r="SUV46" s="187"/>
      <c r="SUW46" s="187"/>
      <c r="SUX46" s="187"/>
      <c r="SUY46" s="187"/>
      <c r="SUZ46" s="187"/>
      <c r="SVA46" s="187"/>
      <c r="SVB46" s="187"/>
      <c r="SVC46" s="187"/>
      <c r="SVD46" s="187"/>
      <c r="SVE46" s="187"/>
      <c r="SVF46" s="187"/>
      <c r="SVG46" s="187"/>
      <c r="SVH46" s="187"/>
      <c r="SVI46" s="187"/>
      <c r="SVJ46" s="187"/>
      <c r="SVK46" s="187"/>
      <c r="SVL46" s="187"/>
      <c r="SVM46" s="187"/>
      <c r="SVN46" s="187"/>
      <c r="SVO46" s="187"/>
      <c r="SVP46" s="187"/>
      <c r="SVQ46" s="187"/>
      <c r="SVR46" s="187"/>
      <c r="SVS46" s="187"/>
      <c r="SVT46" s="187"/>
      <c r="SVU46" s="187"/>
      <c r="SVV46" s="187"/>
      <c r="SVW46" s="187"/>
      <c r="SVX46" s="187"/>
      <c r="SVY46" s="187"/>
      <c r="SVZ46" s="187"/>
      <c r="SWA46" s="187"/>
      <c r="SWB46" s="187"/>
      <c r="SWC46" s="187"/>
      <c r="SWD46" s="187"/>
      <c r="SWE46" s="187"/>
      <c r="SWF46" s="187"/>
      <c r="SWG46" s="187"/>
      <c r="SWH46" s="187"/>
      <c r="SWI46" s="187"/>
      <c r="SWJ46" s="187"/>
      <c r="SWK46" s="187"/>
      <c r="SWL46" s="187"/>
      <c r="SWM46" s="187"/>
      <c r="SWN46" s="187"/>
      <c r="SWO46" s="187"/>
      <c r="SWP46" s="187"/>
      <c r="SWQ46" s="187"/>
      <c r="SWR46" s="187"/>
      <c r="SWS46" s="187"/>
      <c r="SWT46" s="187"/>
      <c r="SWU46" s="187"/>
      <c r="SWV46" s="187"/>
      <c r="SWW46" s="187"/>
      <c r="SWX46" s="187"/>
      <c r="SWY46" s="187"/>
      <c r="SWZ46" s="187"/>
      <c r="SXA46" s="187"/>
      <c r="SXB46" s="187"/>
      <c r="SXC46" s="187"/>
      <c r="SXD46" s="187"/>
      <c r="SXE46" s="187"/>
      <c r="SXF46" s="187"/>
      <c r="SXG46" s="187"/>
      <c r="SXH46" s="187"/>
      <c r="SXI46" s="187"/>
      <c r="SXJ46" s="187"/>
      <c r="SXK46" s="187"/>
      <c r="SXL46" s="187"/>
      <c r="SXM46" s="187"/>
      <c r="SXN46" s="187"/>
      <c r="SXO46" s="187"/>
      <c r="SXP46" s="187"/>
      <c r="SXQ46" s="187"/>
      <c r="SXR46" s="187"/>
      <c r="SXS46" s="187"/>
      <c r="SXT46" s="187"/>
      <c r="SXU46" s="187"/>
      <c r="SXV46" s="187"/>
      <c r="SXW46" s="187"/>
      <c r="SXX46" s="187"/>
      <c r="SXY46" s="187"/>
      <c r="SXZ46" s="187"/>
      <c r="SYA46" s="187"/>
      <c r="SYB46" s="187"/>
      <c r="SYC46" s="187"/>
      <c r="SYD46" s="187"/>
      <c r="SYE46" s="187"/>
      <c r="SYF46" s="187"/>
      <c r="SYG46" s="187"/>
      <c r="SYH46" s="187"/>
      <c r="SYI46" s="187"/>
      <c r="SYJ46" s="187"/>
      <c r="SYK46" s="187"/>
      <c r="SYL46" s="187"/>
      <c r="SYM46" s="187"/>
      <c r="SYN46" s="187"/>
      <c r="SYO46" s="187"/>
      <c r="SYP46" s="187"/>
      <c r="SYQ46" s="187"/>
      <c r="SYR46" s="187"/>
      <c r="SYS46" s="187"/>
      <c r="SYT46" s="187"/>
      <c r="SYU46" s="187"/>
      <c r="SYV46" s="187"/>
      <c r="SYW46" s="187"/>
      <c r="SYX46" s="187"/>
      <c r="SYY46" s="187"/>
      <c r="SYZ46" s="187"/>
      <c r="SZA46" s="187"/>
      <c r="SZB46" s="187"/>
      <c r="SZC46" s="187"/>
      <c r="SZD46" s="187"/>
      <c r="SZE46" s="187"/>
      <c r="SZF46" s="187"/>
      <c r="SZG46" s="187"/>
      <c r="SZH46" s="187"/>
      <c r="SZI46" s="187"/>
      <c r="SZJ46" s="187"/>
      <c r="SZK46" s="187"/>
      <c r="SZL46" s="187"/>
      <c r="SZM46" s="187"/>
      <c r="SZN46" s="187"/>
      <c r="SZO46" s="187"/>
      <c r="SZP46" s="187"/>
      <c r="SZQ46" s="187"/>
      <c r="SZR46" s="187"/>
      <c r="SZS46" s="187"/>
      <c r="SZT46" s="187"/>
      <c r="SZU46" s="187"/>
      <c r="SZV46" s="187"/>
      <c r="SZW46" s="187"/>
      <c r="SZX46" s="187"/>
      <c r="SZY46" s="187"/>
      <c r="SZZ46" s="187"/>
      <c r="TAA46" s="187"/>
      <c r="TAB46" s="187"/>
      <c r="TAC46" s="187"/>
      <c r="TAD46" s="187"/>
      <c r="TAE46" s="187"/>
      <c r="TAF46" s="187"/>
      <c r="TAG46" s="187"/>
      <c r="TAH46" s="187"/>
      <c r="TAI46" s="187"/>
      <c r="TAJ46" s="187"/>
      <c r="TAK46" s="187"/>
      <c r="TAL46" s="187"/>
      <c r="TAM46" s="187"/>
      <c r="TAN46" s="187"/>
      <c r="TAO46" s="187"/>
      <c r="TAP46" s="187"/>
      <c r="TAQ46" s="187"/>
      <c r="TAR46" s="187"/>
      <c r="TAS46" s="187"/>
      <c r="TAT46" s="187"/>
      <c r="TAU46" s="187"/>
      <c r="TAV46" s="187"/>
      <c r="TAW46" s="187"/>
      <c r="TAX46" s="187"/>
      <c r="TAY46" s="187"/>
      <c r="TAZ46" s="187"/>
      <c r="TBA46" s="187"/>
      <c r="TBB46" s="187"/>
      <c r="TBC46" s="187"/>
      <c r="TBD46" s="187"/>
      <c r="TBE46" s="187"/>
      <c r="TBF46" s="187"/>
      <c r="TBG46" s="187"/>
      <c r="TBH46" s="187"/>
      <c r="TBI46" s="187"/>
      <c r="TBJ46" s="187"/>
      <c r="TBK46" s="187"/>
      <c r="TBL46" s="187"/>
      <c r="TBM46" s="187"/>
      <c r="TBN46" s="187"/>
      <c r="TBO46" s="187"/>
      <c r="TBP46" s="187"/>
      <c r="TBQ46" s="187"/>
      <c r="TBR46" s="187"/>
      <c r="TBS46" s="187"/>
      <c r="TBT46" s="187"/>
      <c r="TBU46" s="187"/>
      <c r="TBV46" s="187"/>
      <c r="TBW46" s="187"/>
      <c r="TBX46" s="187"/>
      <c r="TBY46" s="187"/>
      <c r="TBZ46" s="187"/>
      <c r="TCA46" s="187"/>
      <c r="TCB46" s="187"/>
      <c r="TCC46" s="187"/>
      <c r="TCD46" s="187"/>
      <c r="TCE46" s="187"/>
      <c r="TCF46" s="187"/>
      <c r="TCG46" s="187"/>
      <c r="TCH46" s="187"/>
      <c r="TCI46" s="187"/>
      <c r="TCJ46" s="187"/>
      <c r="TCK46" s="187"/>
      <c r="TCL46" s="187"/>
      <c r="TCM46" s="187"/>
      <c r="TCN46" s="187"/>
      <c r="TCO46" s="187"/>
      <c r="TCP46" s="187"/>
      <c r="TCQ46" s="187"/>
      <c r="TCR46" s="187"/>
      <c r="TCS46" s="187"/>
      <c r="TCT46" s="187"/>
      <c r="TCU46" s="187"/>
      <c r="TCV46" s="187"/>
      <c r="TCW46" s="187"/>
      <c r="TCX46" s="187"/>
      <c r="TCY46" s="187"/>
      <c r="TCZ46" s="187"/>
      <c r="TDA46" s="187"/>
      <c r="TDB46" s="187"/>
      <c r="TDC46" s="187"/>
      <c r="TDD46" s="187"/>
      <c r="TDE46" s="187"/>
      <c r="TDF46" s="187"/>
      <c r="TDG46" s="187"/>
      <c r="TDH46" s="187"/>
      <c r="TDI46" s="187"/>
      <c r="TDJ46" s="187"/>
      <c r="TDK46" s="187"/>
      <c r="TDL46" s="187"/>
      <c r="TDM46" s="187"/>
      <c r="TDN46" s="187"/>
      <c r="TDO46" s="187"/>
      <c r="TDP46" s="187"/>
      <c r="TDQ46" s="187"/>
      <c r="TDR46" s="187"/>
      <c r="TDS46" s="187"/>
      <c r="TDT46" s="187"/>
      <c r="TDU46" s="187"/>
      <c r="TDV46" s="187"/>
      <c r="TDW46" s="187"/>
      <c r="TDX46" s="187"/>
      <c r="TDY46" s="187"/>
      <c r="TDZ46" s="187"/>
      <c r="TEA46" s="187"/>
      <c r="TEB46" s="187"/>
      <c r="TEC46" s="187"/>
      <c r="TED46" s="187"/>
      <c r="TEE46" s="187"/>
      <c r="TEF46" s="187"/>
      <c r="TEG46" s="187"/>
      <c r="TEH46" s="187"/>
      <c r="TEI46" s="187"/>
      <c r="TEJ46" s="187"/>
      <c r="TEK46" s="187"/>
      <c r="TEL46" s="187"/>
      <c r="TEM46" s="187"/>
      <c r="TEN46" s="187"/>
      <c r="TEO46" s="187"/>
      <c r="TEP46" s="187"/>
      <c r="TEQ46" s="187"/>
      <c r="TER46" s="187"/>
      <c r="TES46" s="187"/>
      <c r="TET46" s="187"/>
      <c r="TEU46" s="187"/>
      <c r="TEV46" s="187"/>
      <c r="TEW46" s="187"/>
      <c r="TEX46" s="187"/>
      <c r="TEY46" s="187"/>
      <c r="TEZ46" s="187"/>
      <c r="TFA46" s="187"/>
      <c r="TFB46" s="187"/>
      <c r="TFC46" s="187"/>
      <c r="TFD46" s="187"/>
      <c r="TFE46" s="187"/>
      <c r="TFF46" s="187"/>
      <c r="TFG46" s="187"/>
      <c r="TFH46" s="187"/>
      <c r="TFI46" s="187"/>
      <c r="TFJ46" s="187"/>
      <c r="TFK46" s="187"/>
      <c r="TFL46" s="187"/>
      <c r="TFM46" s="187"/>
      <c r="TFN46" s="187"/>
      <c r="TFO46" s="187"/>
      <c r="TFP46" s="187"/>
      <c r="TFQ46" s="187"/>
      <c r="TFR46" s="187"/>
      <c r="TFS46" s="187"/>
      <c r="TFT46" s="187"/>
      <c r="TFU46" s="187"/>
      <c r="TFV46" s="187"/>
      <c r="TFW46" s="187"/>
      <c r="TFX46" s="187"/>
      <c r="TFY46" s="187"/>
      <c r="TFZ46" s="187"/>
      <c r="TGA46" s="187"/>
      <c r="TGB46" s="187"/>
      <c r="TGC46" s="187"/>
      <c r="TGD46" s="187"/>
      <c r="TGE46" s="187"/>
      <c r="TGF46" s="187"/>
      <c r="TGG46" s="187"/>
      <c r="TGH46" s="187"/>
      <c r="TGI46" s="187"/>
      <c r="TGJ46" s="187"/>
      <c r="TGK46" s="187"/>
      <c r="TGL46" s="187"/>
      <c r="TGM46" s="187"/>
      <c r="TGN46" s="187"/>
      <c r="TGO46" s="187"/>
      <c r="TGP46" s="187"/>
      <c r="TGQ46" s="187"/>
      <c r="TGR46" s="187"/>
      <c r="TGS46" s="187"/>
      <c r="TGT46" s="187"/>
      <c r="TGU46" s="187"/>
      <c r="TGV46" s="187"/>
      <c r="TGW46" s="187"/>
      <c r="TGX46" s="187"/>
      <c r="TGY46" s="187"/>
      <c r="TGZ46" s="187"/>
      <c r="THA46" s="187"/>
      <c r="THB46" s="187"/>
      <c r="THC46" s="187"/>
      <c r="THD46" s="187"/>
      <c r="THE46" s="187"/>
      <c r="THF46" s="187"/>
      <c r="THG46" s="187"/>
      <c r="THH46" s="187"/>
      <c r="THI46" s="187"/>
      <c r="THJ46" s="187"/>
      <c r="THK46" s="187"/>
      <c r="THL46" s="187"/>
      <c r="THM46" s="187"/>
      <c r="THN46" s="187"/>
      <c r="THO46" s="187"/>
      <c r="THP46" s="187"/>
      <c r="THQ46" s="187"/>
      <c r="THR46" s="187"/>
      <c r="THS46" s="187"/>
      <c r="THT46" s="187"/>
      <c r="THU46" s="187"/>
      <c r="THV46" s="187"/>
      <c r="THW46" s="187"/>
      <c r="THX46" s="187"/>
      <c r="THY46" s="187"/>
      <c r="THZ46" s="187"/>
      <c r="TIA46" s="187"/>
      <c r="TIB46" s="187"/>
      <c r="TIC46" s="187"/>
      <c r="TID46" s="187"/>
      <c r="TIE46" s="187"/>
      <c r="TIF46" s="187"/>
      <c r="TIG46" s="187"/>
      <c r="TIH46" s="187"/>
      <c r="TII46" s="187"/>
      <c r="TIJ46" s="187"/>
      <c r="TIK46" s="187"/>
      <c r="TIL46" s="187"/>
      <c r="TIM46" s="187"/>
      <c r="TIN46" s="187"/>
      <c r="TIO46" s="187"/>
      <c r="TIP46" s="187"/>
      <c r="TIQ46" s="187"/>
      <c r="TIR46" s="187"/>
      <c r="TIS46" s="187"/>
      <c r="TIT46" s="187"/>
      <c r="TIU46" s="187"/>
      <c r="TIV46" s="187"/>
      <c r="TIW46" s="187"/>
      <c r="TIX46" s="187"/>
      <c r="TIY46" s="187"/>
      <c r="TIZ46" s="187"/>
      <c r="TJA46" s="187"/>
      <c r="TJB46" s="187"/>
      <c r="TJC46" s="187"/>
      <c r="TJD46" s="187"/>
      <c r="TJE46" s="187"/>
      <c r="TJF46" s="187"/>
      <c r="TJG46" s="187"/>
      <c r="TJH46" s="187"/>
      <c r="TJI46" s="187"/>
      <c r="TJJ46" s="187"/>
      <c r="TJK46" s="187"/>
      <c r="TJL46" s="187"/>
      <c r="TJM46" s="187"/>
      <c r="TJN46" s="187"/>
      <c r="TJO46" s="187"/>
      <c r="TJP46" s="187"/>
      <c r="TJQ46" s="187"/>
      <c r="TJR46" s="187"/>
      <c r="TJS46" s="187"/>
      <c r="TJT46" s="187"/>
      <c r="TJU46" s="187"/>
      <c r="TJV46" s="187"/>
      <c r="TJW46" s="187"/>
      <c r="TJX46" s="187"/>
      <c r="TJY46" s="187"/>
      <c r="TJZ46" s="187"/>
      <c r="TKA46" s="187"/>
      <c r="TKB46" s="187"/>
      <c r="TKC46" s="187"/>
      <c r="TKD46" s="187"/>
      <c r="TKE46" s="187"/>
      <c r="TKF46" s="187"/>
      <c r="TKG46" s="187"/>
      <c r="TKH46" s="187"/>
      <c r="TKI46" s="187"/>
      <c r="TKJ46" s="187"/>
      <c r="TKK46" s="187"/>
      <c r="TKL46" s="187"/>
      <c r="TKM46" s="187"/>
      <c r="TKN46" s="187"/>
      <c r="TKO46" s="187"/>
      <c r="TKP46" s="187"/>
      <c r="TKQ46" s="187"/>
      <c r="TKR46" s="187"/>
      <c r="TKS46" s="187"/>
      <c r="TKT46" s="187"/>
      <c r="TKU46" s="187"/>
      <c r="TKV46" s="187"/>
      <c r="TKW46" s="187"/>
      <c r="TKX46" s="187"/>
      <c r="TKY46" s="187"/>
      <c r="TKZ46" s="187"/>
      <c r="TLA46" s="187"/>
      <c r="TLB46" s="187"/>
      <c r="TLC46" s="187"/>
      <c r="TLD46" s="187"/>
      <c r="TLE46" s="187"/>
      <c r="TLF46" s="187"/>
      <c r="TLG46" s="187"/>
      <c r="TLH46" s="187"/>
      <c r="TLI46" s="187"/>
      <c r="TLJ46" s="187"/>
      <c r="TLK46" s="187"/>
      <c r="TLL46" s="187"/>
      <c r="TLM46" s="187"/>
      <c r="TLN46" s="187"/>
      <c r="TLO46" s="187"/>
      <c r="TLP46" s="187"/>
      <c r="TLQ46" s="187"/>
      <c r="TLR46" s="187"/>
      <c r="TLS46" s="187"/>
      <c r="TLT46" s="187"/>
      <c r="TLU46" s="187"/>
      <c r="TLV46" s="187"/>
      <c r="TLW46" s="187"/>
      <c r="TLX46" s="187"/>
      <c r="TLY46" s="187"/>
      <c r="TLZ46" s="187"/>
      <c r="TMA46" s="187"/>
      <c r="TMB46" s="187"/>
      <c r="TMC46" s="187"/>
      <c r="TMD46" s="187"/>
      <c r="TME46" s="187"/>
      <c r="TMF46" s="187"/>
      <c r="TMG46" s="187"/>
      <c r="TMH46" s="187"/>
      <c r="TMI46" s="187"/>
      <c r="TMJ46" s="187"/>
      <c r="TMK46" s="187"/>
      <c r="TML46" s="187"/>
      <c r="TMM46" s="187"/>
      <c r="TMN46" s="187"/>
      <c r="TMO46" s="187"/>
      <c r="TMP46" s="187"/>
      <c r="TMQ46" s="187"/>
      <c r="TMR46" s="187"/>
      <c r="TMS46" s="187"/>
      <c r="TMT46" s="187"/>
      <c r="TMU46" s="187"/>
      <c r="TMV46" s="187"/>
      <c r="TMW46" s="187"/>
      <c r="TMX46" s="187"/>
      <c r="TMY46" s="187"/>
      <c r="TMZ46" s="187"/>
      <c r="TNA46" s="187"/>
      <c r="TNB46" s="187"/>
      <c r="TNC46" s="187"/>
      <c r="TND46" s="187"/>
      <c r="TNE46" s="187"/>
      <c r="TNF46" s="187"/>
      <c r="TNG46" s="187"/>
      <c r="TNH46" s="187"/>
      <c r="TNI46" s="187"/>
      <c r="TNJ46" s="187"/>
      <c r="TNK46" s="187"/>
      <c r="TNL46" s="187"/>
      <c r="TNM46" s="187"/>
      <c r="TNN46" s="187"/>
      <c r="TNO46" s="187"/>
      <c r="TNP46" s="187"/>
      <c r="TNQ46" s="187"/>
      <c r="TNR46" s="187"/>
      <c r="TNS46" s="187"/>
      <c r="TNT46" s="187"/>
      <c r="TNU46" s="187"/>
      <c r="TNV46" s="187"/>
      <c r="TNW46" s="187"/>
      <c r="TNX46" s="187"/>
      <c r="TNY46" s="187"/>
      <c r="TNZ46" s="187"/>
      <c r="TOA46" s="187"/>
      <c r="TOB46" s="187"/>
      <c r="TOC46" s="187"/>
      <c r="TOD46" s="187"/>
      <c r="TOE46" s="187"/>
      <c r="TOF46" s="187"/>
      <c r="TOG46" s="187"/>
      <c r="TOH46" s="187"/>
      <c r="TOI46" s="187"/>
      <c r="TOJ46" s="187"/>
      <c r="TOK46" s="187"/>
      <c r="TOL46" s="187"/>
      <c r="TOM46" s="187"/>
      <c r="TON46" s="187"/>
      <c r="TOO46" s="187"/>
      <c r="TOP46" s="187"/>
      <c r="TOQ46" s="187"/>
      <c r="TOR46" s="187"/>
      <c r="TOS46" s="187"/>
      <c r="TOT46" s="187"/>
      <c r="TOU46" s="187"/>
      <c r="TOV46" s="187"/>
      <c r="TOW46" s="187"/>
      <c r="TOX46" s="187"/>
      <c r="TOY46" s="187"/>
      <c r="TOZ46" s="187"/>
      <c r="TPA46" s="187"/>
      <c r="TPB46" s="187"/>
      <c r="TPC46" s="187"/>
      <c r="TPD46" s="187"/>
      <c r="TPE46" s="187"/>
      <c r="TPF46" s="187"/>
      <c r="TPG46" s="187"/>
      <c r="TPH46" s="187"/>
      <c r="TPI46" s="187"/>
      <c r="TPJ46" s="187"/>
      <c r="TPK46" s="187"/>
      <c r="TPL46" s="187"/>
      <c r="TPM46" s="187"/>
      <c r="TPN46" s="187"/>
      <c r="TPO46" s="187"/>
      <c r="TPP46" s="187"/>
      <c r="TPQ46" s="187"/>
      <c r="TPR46" s="187"/>
      <c r="TPS46" s="187"/>
      <c r="TPT46" s="187"/>
      <c r="TPU46" s="187"/>
      <c r="TPV46" s="187"/>
      <c r="TPW46" s="187"/>
      <c r="TPX46" s="187"/>
      <c r="TPY46" s="187"/>
      <c r="TPZ46" s="187"/>
      <c r="TQA46" s="187"/>
      <c r="TQB46" s="187"/>
      <c r="TQC46" s="187"/>
      <c r="TQD46" s="187"/>
      <c r="TQE46" s="187"/>
      <c r="TQF46" s="187"/>
      <c r="TQG46" s="187"/>
      <c r="TQH46" s="187"/>
      <c r="TQI46" s="187"/>
      <c r="TQJ46" s="187"/>
      <c r="TQK46" s="187"/>
      <c r="TQL46" s="187"/>
      <c r="TQM46" s="187"/>
      <c r="TQN46" s="187"/>
      <c r="TQO46" s="187"/>
      <c r="TQP46" s="187"/>
      <c r="TQQ46" s="187"/>
      <c r="TQR46" s="187"/>
      <c r="TQS46" s="187"/>
      <c r="TQT46" s="187"/>
      <c r="TQU46" s="187"/>
      <c r="TQV46" s="187"/>
      <c r="TQW46" s="187"/>
      <c r="TQX46" s="187"/>
      <c r="TQY46" s="187"/>
      <c r="TQZ46" s="187"/>
      <c r="TRA46" s="187"/>
      <c r="TRB46" s="187"/>
      <c r="TRC46" s="187"/>
      <c r="TRD46" s="187"/>
      <c r="TRE46" s="187"/>
      <c r="TRF46" s="187"/>
      <c r="TRG46" s="187"/>
      <c r="TRH46" s="187"/>
      <c r="TRI46" s="187"/>
      <c r="TRJ46" s="187"/>
      <c r="TRK46" s="187"/>
      <c r="TRL46" s="187"/>
      <c r="TRM46" s="187"/>
      <c r="TRN46" s="187"/>
      <c r="TRO46" s="187"/>
      <c r="TRP46" s="187"/>
      <c r="TRQ46" s="187"/>
      <c r="TRR46" s="187"/>
      <c r="TRS46" s="187"/>
      <c r="TRT46" s="187"/>
      <c r="TRU46" s="187"/>
      <c r="TRV46" s="187"/>
      <c r="TRW46" s="187"/>
      <c r="TRX46" s="187"/>
      <c r="TRY46" s="187"/>
      <c r="TRZ46" s="187"/>
      <c r="TSA46" s="187"/>
      <c r="TSB46" s="187"/>
      <c r="TSC46" s="187"/>
      <c r="TSD46" s="187"/>
      <c r="TSE46" s="187"/>
      <c r="TSF46" s="187"/>
      <c r="TSG46" s="187"/>
      <c r="TSH46" s="187"/>
      <c r="TSI46" s="187"/>
      <c r="TSJ46" s="187"/>
      <c r="TSK46" s="187"/>
      <c r="TSL46" s="187"/>
      <c r="TSM46" s="187"/>
      <c r="TSN46" s="187"/>
      <c r="TSO46" s="187"/>
      <c r="TSP46" s="187"/>
      <c r="TSQ46" s="187"/>
      <c r="TSR46" s="187"/>
      <c r="TSS46" s="187"/>
      <c r="TST46" s="187"/>
      <c r="TSU46" s="187"/>
      <c r="TSV46" s="187"/>
      <c r="TSW46" s="187"/>
      <c r="TSX46" s="187"/>
      <c r="TSY46" s="187"/>
      <c r="TSZ46" s="187"/>
      <c r="TTA46" s="187"/>
      <c r="TTB46" s="187"/>
      <c r="TTC46" s="187"/>
      <c r="TTD46" s="187"/>
      <c r="TTE46" s="187"/>
      <c r="TTF46" s="187"/>
      <c r="TTG46" s="187"/>
      <c r="TTH46" s="187"/>
      <c r="TTI46" s="187"/>
      <c r="TTJ46" s="187"/>
      <c r="TTK46" s="187"/>
      <c r="TTL46" s="187"/>
      <c r="TTM46" s="187"/>
      <c r="TTN46" s="187"/>
      <c r="TTO46" s="187"/>
      <c r="TTP46" s="187"/>
      <c r="TTQ46" s="187"/>
      <c r="TTR46" s="187"/>
      <c r="TTS46" s="187"/>
      <c r="TTT46" s="187"/>
      <c r="TTU46" s="187"/>
      <c r="TTV46" s="187"/>
      <c r="TTW46" s="187"/>
      <c r="TTX46" s="187"/>
      <c r="TTY46" s="187"/>
      <c r="TTZ46" s="187"/>
      <c r="TUA46" s="187"/>
      <c r="TUB46" s="187"/>
      <c r="TUC46" s="187"/>
      <c r="TUD46" s="187"/>
      <c r="TUE46" s="187"/>
      <c r="TUF46" s="187"/>
      <c r="TUG46" s="187"/>
      <c r="TUH46" s="187"/>
      <c r="TUI46" s="187"/>
      <c r="TUJ46" s="187"/>
      <c r="TUK46" s="187"/>
      <c r="TUL46" s="187"/>
      <c r="TUM46" s="187"/>
      <c r="TUN46" s="187"/>
      <c r="TUO46" s="187"/>
      <c r="TUP46" s="187"/>
      <c r="TUQ46" s="187"/>
      <c r="TUR46" s="187"/>
      <c r="TUS46" s="187"/>
      <c r="TUT46" s="187"/>
      <c r="TUU46" s="187"/>
      <c r="TUV46" s="187"/>
      <c r="TUW46" s="187"/>
      <c r="TUX46" s="187"/>
      <c r="TUY46" s="187"/>
      <c r="TUZ46" s="187"/>
      <c r="TVA46" s="187"/>
      <c r="TVB46" s="187"/>
      <c r="TVC46" s="187"/>
      <c r="TVD46" s="187"/>
      <c r="TVE46" s="187"/>
      <c r="TVF46" s="187"/>
      <c r="TVG46" s="187"/>
      <c r="TVH46" s="187"/>
      <c r="TVI46" s="187"/>
      <c r="TVJ46" s="187"/>
      <c r="TVK46" s="187"/>
      <c r="TVL46" s="187"/>
      <c r="TVM46" s="187"/>
      <c r="TVN46" s="187"/>
      <c r="TVO46" s="187"/>
      <c r="TVP46" s="187"/>
      <c r="TVQ46" s="187"/>
      <c r="TVR46" s="187"/>
      <c r="TVS46" s="187"/>
      <c r="TVT46" s="187"/>
      <c r="TVU46" s="187"/>
      <c r="TVV46" s="187"/>
      <c r="TVW46" s="187"/>
      <c r="TVX46" s="187"/>
      <c r="TVY46" s="187"/>
      <c r="TVZ46" s="187"/>
      <c r="TWA46" s="187"/>
      <c r="TWB46" s="187"/>
      <c r="TWC46" s="187"/>
      <c r="TWD46" s="187"/>
      <c r="TWE46" s="187"/>
      <c r="TWF46" s="187"/>
      <c r="TWG46" s="187"/>
      <c r="TWH46" s="187"/>
      <c r="TWI46" s="187"/>
      <c r="TWJ46" s="187"/>
      <c r="TWK46" s="187"/>
      <c r="TWL46" s="187"/>
      <c r="TWM46" s="187"/>
      <c r="TWN46" s="187"/>
      <c r="TWO46" s="187"/>
      <c r="TWP46" s="187"/>
      <c r="TWQ46" s="187"/>
      <c r="TWR46" s="187"/>
      <c r="TWS46" s="187"/>
      <c r="TWT46" s="187"/>
      <c r="TWU46" s="187"/>
      <c r="TWV46" s="187"/>
      <c r="TWW46" s="187"/>
      <c r="TWX46" s="187"/>
      <c r="TWY46" s="187"/>
      <c r="TWZ46" s="187"/>
      <c r="TXA46" s="187"/>
      <c r="TXB46" s="187"/>
      <c r="TXC46" s="187"/>
      <c r="TXD46" s="187"/>
      <c r="TXE46" s="187"/>
      <c r="TXF46" s="187"/>
      <c r="TXG46" s="187"/>
      <c r="TXH46" s="187"/>
      <c r="TXI46" s="187"/>
      <c r="TXJ46" s="187"/>
      <c r="TXK46" s="187"/>
      <c r="TXL46" s="187"/>
      <c r="TXM46" s="187"/>
      <c r="TXN46" s="187"/>
      <c r="TXO46" s="187"/>
      <c r="TXP46" s="187"/>
      <c r="TXQ46" s="187"/>
      <c r="TXR46" s="187"/>
      <c r="TXS46" s="187"/>
      <c r="TXT46" s="187"/>
      <c r="TXU46" s="187"/>
      <c r="TXV46" s="187"/>
      <c r="TXW46" s="187"/>
      <c r="TXX46" s="187"/>
      <c r="TXY46" s="187"/>
      <c r="TXZ46" s="187"/>
      <c r="TYA46" s="187"/>
      <c r="TYB46" s="187"/>
      <c r="TYC46" s="187"/>
      <c r="TYD46" s="187"/>
      <c r="TYE46" s="187"/>
      <c r="TYF46" s="187"/>
      <c r="TYG46" s="187"/>
      <c r="TYH46" s="187"/>
      <c r="TYI46" s="187"/>
      <c r="TYJ46" s="187"/>
      <c r="TYK46" s="187"/>
      <c r="TYL46" s="187"/>
      <c r="TYM46" s="187"/>
      <c r="TYN46" s="187"/>
      <c r="TYO46" s="187"/>
      <c r="TYP46" s="187"/>
      <c r="TYQ46" s="187"/>
      <c r="TYR46" s="187"/>
      <c r="TYS46" s="187"/>
      <c r="TYT46" s="187"/>
      <c r="TYU46" s="187"/>
      <c r="TYV46" s="187"/>
      <c r="TYW46" s="187"/>
      <c r="TYX46" s="187"/>
      <c r="TYY46" s="187"/>
      <c r="TYZ46" s="187"/>
      <c r="TZA46" s="187"/>
      <c r="TZB46" s="187"/>
      <c r="TZC46" s="187"/>
      <c r="TZD46" s="187"/>
      <c r="TZE46" s="187"/>
      <c r="TZF46" s="187"/>
      <c r="TZG46" s="187"/>
      <c r="TZH46" s="187"/>
      <c r="TZI46" s="187"/>
      <c r="TZJ46" s="187"/>
      <c r="TZK46" s="187"/>
      <c r="TZL46" s="187"/>
      <c r="TZM46" s="187"/>
      <c r="TZN46" s="187"/>
      <c r="TZO46" s="187"/>
      <c r="TZP46" s="187"/>
      <c r="TZQ46" s="187"/>
      <c r="TZR46" s="187"/>
      <c r="TZS46" s="187"/>
      <c r="TZT46" s="187"/>
      <c r="TZU46" s="187"/>
      <c r="TZV46" s="187"/>
      <c r="TZW46" s="187"/>
      <c r="TZX46" s="187"/>
      <c r="TZY46" s="187"/>
      <c r="TZZ46" s="187"/>
      <c r="UAA46" s="187"/>
      <c r="UAB46" s="187"/>
      <c r="UAC46" s="187"/>
      <c r="UAD46" s="187"/>
      <c r="UAE46" s="187"/>
      <c r="UAF46" s="187"/>
      <c r="UAG46" s="187"/>
      <c r="UAH46" s="187"/>
      <c r="UAI46" s="187"/>
      <c r="UAJ46" s="187"/>
      <c r="UAK46" s="187"/>
      <c r="UAL46" s="187"/>
      <c r="UAM46" s="187"/>
      <c r="UAN46" s="187"/>
      <c r="UAO46" s="187"/>
      <c r="UAP46" s="187"/>
      <c r="UAQ46" s="187"/>
      <c r="UAR46" s="187"/>
      <c r="UAS46" s="187"/>
      <c r="UAT46" s="187"/>
      <c r="UAU46" s="187"/>
      <c r="UAV46" s="187"/>
      <c r="UAW46" s="187"/>
      <c r="UAX46" s="187"/>
      <c r="UAY46" s="187"/>
      <c r="UAZ46" s="187"/>
      <c r="UBA46" s="187"/>
      <c r="UBB46" s="187"/>
      <c r="UBC46" s="187"/>
      <c r="UBD46" s="187"/>
      <c r="UBE46" s="187"/>
      <c r="UBF46" s="187"/>
      <c r="UBG46" s="187"/>
      <c r="UBH46" s="187"/>
      <c r="UBI46" s="187"/>
      <c r="UBJ46" s="187"/>
      <c r="UBK46" s="187"/>
      <c r="UBL46" s="187"/>
      <c r="UBM46" s="187"/>
      <c r="UBN46" s="187"/>
      <c r="UBO46" s="187"/>
      <c r="UBP46" s="187"/>
      <c r="UBQ46" s="187"/>
      <c r="UBR46" s="187"/>
      <c r="UBS46" s="187"/>
      <c r="UBT46" s="187"/>
      <c r="UBU46" s="187"/>
      <c r="UBV46" s="187"/>
      <c r="UBW46" s="187"/>
      <c r="UBX46" s="187"/>
      <c r="UBY46" s="187"/>
      <c r="UBZ46" s="187"/>
      <c r="UCA46" s="187"/>
      <c r="UCB46" s="187"/>
      <c r="UCC46" s="187"/>
      <c r="UCD46" s="187"/>
      <c r="UCE46" s="187"/>
      <c r="UCF46" s="187"/>
      <c r="UCG46" s="187"/>
      <c r="UCH46" s="187"/>
      <c r="UCI46" s="187"/>
      <c r="UCJ46" s="187"/>
      <c r="UCK46" s="187"/>
      <c r="UCL46" s="187"/>
      <c r="UCM46" s="187"/>
      <c r="UCN46" s="187"/>
      <c r="UCO46" s="187"/>
      <c r="UCP46" s="187"/>
      <c r="UCQ46" s="187"/>
      <c r="UCR46" s="187"/>
      <c r="UCS46" s="187"/>
      <c r="UCT46" s="187"/>
      <c r="UCU46" s="187"/>
      <c r="UCV46" s="187"/>
      <c r="UCW46" s="187"/>
      <c r="UCX46" s="187"/>
      <c r="UCY46" s="187"/>
      <c r="UCZ46" s="187"/>
      <c r="UDA46" s="187"/>
      <c r="UDB46" s="187"/>
      <c r="UDC46" s="187"/>
      <c r="UDD46" s="187"/>
      <c r="UDE46" s="187"/>
      <c r="UDF46" s="187"/>
      <c r="UDG46" s="187"/>
      <c r="UDH46" s="187"/>
      <c r="UDI46" s="187"/>
      <c r="UDJ46" s="187"/>
      <c r="UDK46" s="187"/>
      <c r="UDL46" s="187"/>
      <c r="UDM46" s="187"/>
      <c r="UDN46" s="187"/>
      <c r="UDO46" s="187"/>
      <c r="UDP46" s="187"/>
      <c r="UDQ46" s="187"/>
      <c r="UDR46" s="187"/>
      <c r="UDS46" s="187"/>
      <c r="UDT46" s="187"/>
      <c r="UDU46" s="187"/>
      <c r="UDV46" s="187"/>
      <c r="UDW46" s="187"/>
      <c r="UDX46" s="187"/>
      <c r="UDY46" s="187"/>
      <c r="UDZ46" s="187"/>
      <c r="UEA46" s="187"/>
      <c r="UEB46" s="187"/>
      <c r="UEC46" s="187"/>
      <c r="UED46" s="187"/>
      <c r="UEE46" s="187"/>
      <c r="UEF46" s="187"/>
      <c r="UEG46" s="187"/>
      <c r="UEH46" s="187"/>
      <c r="UEI46" s="187"/>
      <c r="UEJ46" s="187"/>
      <c r="UEK46" s="187"/>
      <c r="UEL46" s="187"/>
      <c r="UEM46" s="187"/>
      <c r="UEN46" s="187"/>
      <c r="UEO46" s="187"/>
      <c r="UEP46" s="187"/>
      <c r="UEQ46" s="187"/>
      <c r="UER46" s="187"/>
      <c r="UES46" s="187"/>
      <c r="UET46" s="187"/>
      <c r="UEU46" s="187"/>
      <c r="UEV46" s="187"/>
      <c r="UEW46" s="187"/>
      <c r="UEX46" s="187"/>
      <c r="UEY46" s="187"/>
      <c r="UEZ46" s="187"/>
      <c r="UFA46" s="187"/>
      <c r="UFB46" s="187"/>
      <c r="UFC46" s="187"/>
      <c r="UFD46" s="187"/>
      <c r="UFE46" s="187"/>
      <c r="UFF46" s="187"/>
      <c r="UFG46" s="187"/>
      <c r="UFH46" s="187"/>
      <c r="UFI46" s="187"/>
      <c r="UFJ46" s="187"/>
      <c r="UFK46" s="187"/>
      <c r="UFL46" s="187"/>
      <c r="UFM46" s="187"/>
      <c r="UFN46" s="187"/>
      <c r="UFO46" s="187"/>
      <c r="UFP46" s="187"/>
      <c r="UFQ46" s="187"/>
      <c r="UFR46" s="187"/>
      <c r="UFS46" s="187"/>
      <c r="UFT46" s="187"/>
      <c r="UFU46" s="187"/>
      <c r="UFV46" s="187"/>
      <c r="UFW46" s="187"/>
      <c r="UFX46" s="187"/>
      <c r="UFY46" s="187"/>
      <c r="UFZ46" s="187"/>
      <c r="UGA46" s="187"/>
      <c r="UGB46" s="187"/>
      <c r="UGC46" s="187"/>
      <c r="UGD46" s="187"/>
      <c r="UGE46" s="187"/>
      <c r="UGF46" s="187"/>
      <c r="UGG46" s="187"/>
      <c r="UGH46" s="187"/>
      <c r="UGI46" s="187"/>
      <c r="UGJ46" s="187"/>
      <c r="UGK46" s="187"/>
      <c r="UGL46" s="187"/>
      <c r="UGM46" s="187"/>
      <c r="UGN46" s="187"/>
      <c r="UGO46" s="187"/>
      <c r="UGP46" s="187"/>
      <c r="UGQ46" s="187"/>
      <c r="UGR46" s="187"/>
      <c r="UGS46" s="187"/>
      <c r="UGT46" s="187"/>
      <c r="UGU46" s="187"/>
      <c r="UGV46" s="187"/>
      <c r="UGW46" s="187"/>
      <c r="UGX46" s="187"/>
      <c r="UGY46" s="187"/>
      <c r="UGZ46" s="187"/>
      <c r="UHA46" s="187"/>
      <c r="UHB46" s="187"/>
      <c r="UHC46" s="187"/>
      <c r="UHD46" s="187"/>
      <c r="UHE46" s="187"/>
      <c r="UHF46" s="187"/>
      <c r="UHG46" s="187"/>
      <c r="UHH46" s="187"/>
      <c r="UHI46" s="187"/>
      <c r="UHJ46" s="187"/>
      <c r="UHK46" s="187"/>
      <c r="UHL46" s="187"/>
      <c r="UHM46" s="187"/>
      <c r="UHN46" s="187"/>
      <c r="UHO46" s="187"/>
      <c r="UHP46" s="187"/>
      <c r="UHQ46" s="187"/>
      <c r="UHR46" s="187"/>
      <c r="UHS46" s="187"/>
      <c r="UHT46" s="187"/>
      <c r="UHU46" s="187"/>
      <c r="UHV46" s="187"/>
      <c r="UHW46" s="187"/>
      <c r="UHX46" s="187"/>
      <c r="UHY46" s="187"/>
      <c r="UHZ46" s="187"/>
      <c r="UIA46" s="187"/>
      <c r="UIB46" s="187"/>
      <c r="UIC46" s="187"/>
      <c r="UID46" s="187"/>
      <c r="UIE46" s="187"/>
      <c r="UIF46" s="187"/>
      <c r="UIG46" s="187"/>
      <c r="UIH46" s="187"/>
      <c r="UII46" s="187"/>
      <c r="UIJ46" s="187"/>
      <c r="UIK46" s="187"/>
      <c r="UIL46" s="187"/>
      <c r="UIM46" s="187"/>
      <c r="UIN46" s="187"/>
      <c r="UIO46" s="187"/>
      <c r="UIP46" s="187"/>
      <c r="UIQ46" s="187"/>
      <c r="UIR46" s="187"/>
      <c r="UIS46" s="187"/>
      <c r="UIT46" s="187"/>
      <c r="UIU46" s="187"/>
      <c r="UIV46" s="187"/>
      <c r="UIW46" s="187"/>
      <c r="UIX46" s="187"/>
      <c r="UIY46" s="187"/>
      <c r="UIZ46" s="187"/>
      <c r="UJA46" s="187"/>
      <c r="UJB46" s="187"/>
      <c r="UJC46" s="187"/>
      <c r="UJD46" s="187"/>
      <c r="UJE46" s="187"/>
      <c r="UJF46" s="187"/>
      <c r="UJG46" s="187"/>
      <c r="UJH46" s="187"/>
      <c r="UJI46" s="187"/>
      <c r="UJJ46" s="187"/>
      <c r="UJK46" s="187"/>
      <c r="UJL46" s="187"/>
      <c r="UJM46" s="187"/>
      <c r="UJN46" s="187"/>
      <c r="UJO46" s="187"/>
      <c r="UJP46" s="187"/>
      <c r="UJQ46" s="187"/>
      <c r="UJR46" s="187"/>
      <c r="UJS46" s="187"/>
      <c r="UJT46" s="187"/>
      <c r="UJU46" s="187"/>
      <c r="UJV46" s="187"/>
      <c r="UJW46" s="187"/>
      <c r="UJX46" s="187"/>
      <c r="UJY46" s="187"/>
      <c r="UJZ46" s="187"/>
      <c r="UKA46" s="187"/>
      <c r="UKB46" s="187"/>
      <c r="UKC46" s="187"/>
      <c r="UKD46" s="187"/>
      <c r="UKE46" s="187"/>
      <c r="UKF46" s="187"/>
      <c r="UKG46" s="187"/>
      <c r="UKH46" s="187"/>
      <c r="UKI46" s="187"/>
      <c r="UKJ46" s="187"/>
      <c r="UKK46" s="187"/>
      <c r="UKL46" s="187"/>
      <c r="UKM46" s="187"/>
      <c r="UKN46" s="187"/>
      <c r="UKO46" s="187"/>
      <c r="UKP46" s="187"/>
      <c r="UKQ46" s="187"/>
      <c r="UKR46" s="187"/>
      <c r="UKS46" s="187"/>
      <c r="UKT46" s="187"/>
      <c r="UKU46" s="187"/>
      <c r="UKV46" s="187"/>
      <c r="UKW46" s="187"/>
      <c r="UKX46" s="187"/>
      <c r="UKY46" s="187"/>
      <c r="UKZ46" s="187"/>
      <c r="ULA46" s="187"/>
      <c r="ULB46" s="187"/>
      <c r="ULC46" s="187"/>
      <c r="ULD46" s="187"/>
      <c r="ULE46" s="187"/>
      <c r="ULF46" s="187"/>
      <c r="ULG46" s="187"/>
      <c r="ULH46" s="187"/>
      <c r="ULI46" s="187"/>
      <c r="ULJ46" s="187"/>
      <c r="ULK46" s="187"/>
      <c r="ULL46" s="187"/>
      <c r="ULM46" s="187"/>
      <c r="ULN46" s="187"/>
      <c r="ULO46" s="187"/>
      <c r="ULP46" s="187"/>
      <c r="ULQ46" s="187"/>
      <c r="ULR46" s="187"/>
      <c r="ULS46" s="187"/>
      <c r="ULT46" s="187"/>
      <c r="ULU46" s="187"/>
      <c r="ULV46" s="187"/>
      <c r="ULW46" s="187"/>
      <c r="ULX46" s="187"/>
      <c r="ULY46" s="187"/>
      <c r="ULZ46" s="187"/>
      <c r="UMA46" s="187"/>
      <c r="UMB46" s="187"/>
      <c r="UMC46" s="187"/>
      <c r="UMD46" s="187"/>
      <c r="UME46" s="187"/>
      <c r="UMF46" s="187"/>
      <c r="UMG46" s="187"/>
      <c r="UMH46" s="187"/>
      <c r="UMI46" s="187"/>
      <c r="UMJ46" s="187"/>
      <c r="UMK46" s="187"/>
      <c r="UML46" s="187"/>
      <c r="UMM46" s="187"/>
      <c r="UMN46" s="187"/>
      <c r="UMO46" s="187"/>
      <c r="UMP46" s="187"/>
      <c r="UMQ46" s="187"/>
      <c r="UMR46" s="187"/>
      <c r="UMS46" s="187"/>
      <c r="UMT46" s="187"/>
      <c r="UMU46" s="187"/>
      <c r="UMV46" s="187"/>
      <c r="UMW46" s="187"/>
      <c r="UMX46" s="187"/>
      <c r="UMY46" s="187"/>
      <c r="UMZ46" s="187"/>
      <c r="UNA46" s="187"/>
      <c r="UNB46" s="187"/>
      <c r="UNC46" s="187"/>
      <c r="UND46" s="187"/>
      <c r="UNE46" s="187"/>
      <c r="UNF46" s="187"/>
      <c r="UNG46" s="187"/>
      <c r="UNH46" s="187"/>
      <c r="UNI46" s="187"/>
      <c r="UNJ46" s="187"/>
      <c r="UNK46" s="187"/>
      <c r="UNL46" s="187"/>
      <c r="UNM46" s="187"/>
      <c r="UNN46" s="187"/>
      <c r="UNO46" s="187"/>
      <c r="UNP46" s="187"/>
      <c r="UNQ46" s="187"/>
      <c r="UNR46" s="187"/>
      <c r="UNS46" s="187"/>
      <c r="UNT46" s="187"/>
      <c r="UNU46" s="187"/>
      <c r="UNV46" s="187"/>
      <c r="UNW46" s="187"/>
      <c r="UNX46" s="187"/>
      <c r="UNY46" s="187"/>
      <c r="UNZ46" s="187"/>
      <c r="UOA46" s="187"/>
      <c r="UOB46" s="187"/>
      <c r="UOC46" s="187"/>
      <c r="UOD46" s="187"/>
      <c r="UOE46" s="187"/>
      <c r="UOF46" s="187"/>
      <c r="UOG46" s="187"/>
      <c r="UOH46" s="187"/>
      <c r="UOI46" s="187"/>
      <c r="UOJ46" s="187"/>
      <c r="UOK46" s="187"/>
      <c r="UOL46" s="187"/>
      <c r="UOM46" s="187"/>
      <c r="UON46" s="187"/>
      <c r="UOO46" s="187"/>
      <c r="UOP46" s="187"/>
      <c r="UOQ46" s="187"/>
      <c r="UOR46" s="187"/>
      <c r="UOS46" s="187"/>
      <c r="UOT46" s="187"/>
      <c r="UOU46" s="187"/>
      <c r="UOV46" s="187"/>
      <c r="UOW46" s="187"/>
      <c r="UOX46" s="187"/>
      <c r="UOY46" s="187"/>
      <c r="UOZ46" s="187"/>
      <c r="UPA46" s="187"/>
      <c r="UPB46" s="187"/>
      <c r="UPC46" s="187"/>
      <c r="UPD46" s="187"/>
      <c r="UPE46" s="187"/>
      <c r="UPF46" s="187"/>
      <c r="UPG46" s="187"/>
      <c r="UPH46" s="187"/>
      <c r="UPI46" s="187"/>
      <c r="UPJ46" s="187"/>
      <c r="UPK46" s="187"/>
      <c r="UPL46" s="187"/>
      <c r="UPM46" s="187"/>
      <c r="UPN46" s="187"/>
      <c r="UPO46" s="187"/>
      <c r="UPP46" s="187"/>
      <c r="UPQ46" s="187"/>
      <c r="UPR46" s="187"/>
      <c r="UPS46" s="187"/>
      <c r="UPT46" s="187"/>
      <c r="UPU46" s="187"/>
      <c r="UPV46" s="187"/>
      <c r="UPW46" s="187"/>
      <c r="UPX46" s="187"/>
      <c r="UPY46" s="187"/>
      <c r="UPZ46" s="187"/>
      <c r="UQA46" s="187"/>
      <c r="UQB46" s="187"/>
      <c r="UQC46" s="187"/>
      <c r="UQD46" s="187"/>
      <c r="UQE46" s="187"/>
      <c r="UQF46" s="187"/>
      <c r="UQG46" s="187"/>
      <c r="UQH46" s="187"/>
      <c r="UQI46" s="187"/>
      <c r="UQJ46" s="187"/>
      <c r="UQK46" s="187"/>
      <c r="UQL46" s="187"/>
      <c r="UQM46" s="187"/>
      <c r="UQN46" s="187"/>
      <c r="UQO46" s="187"/>
      <c r="UQP46" s="187"/>
      <c r="UQQ46" s="187"/>
      <c r="UQR46" s="187"/>
      <c r="UQS46" s="187"/>
      <c r="UQT46" s="187"/>
      <c r="UQU46" s="187"/>
      <c r="UQV46" s="187"/>
      <c r="UQW46" s="187"/>
      <c r="UQX46" s="187"/>
      <c r="UQY46" s="187"/>
      <c r="UQZ46" s="187"/>
      <c r="URA46" s="187"/>
      <c r="URB46" s="187"/>
      <c r="URC46" s="187"/>
      <c r="URD46" s="187"/>
      <c r="URE46" s="187"/>
      <c r="URF46" s="187"/>
      <c r="URG46" s="187"/>
      <c r="URH46" s="187"/>
      <c r="URI46" s="187"/>
      <c r="URJ46" s="187"/>
      <c r="URK46" s="187"/>
      <c r="URL46" s="187"/>
      <c r="URM46" s="187"/>
      <c r="URN46" s="187"/>
      <c r="URO46" s="187"/>
      <c r="URP46" s="187"/>
      <c r="URQ46" s="187"/>
      <c r="URR46" s="187"/>
      <c r="URS46" s="187"/>
      <c r="URT46" s="187"/>
      <c r="URU46" s="187"/>
      <c r="URV46" s="187"/>
      <c r="URW46" s="187"/>
      <c r="URX46" s="187"/>
      <c r="URY46" s="187"/>
      <c r="URZ46" s="187"/>
      <c r="USA46" s="187"/>
      <c r="USB46" s="187"/>
      <c r="USC46" s="187"/>
      <c r="USD46" s="187"/>
      <c r="USE46" s="187"/>
      <c r="USF46" s="187"/>
      <c r="USG46" s="187"/>
      <c r="USH46" s="187"/>
      <c r="USI46" s="187"/>
      <c r="USJ46" s="187"/>
      <c r="USK46" s="187"/>
      <c r="USL46" s="187"/>
      <c r="USM46" s="187"/>
      <c r="USN46" s="187"/>
      <c r="USO46" s="187"/>
      <c r="USP46" s="187"/>
      <c r="USQ46" s="187"/>
      <c r="USR46" s="187"/>
      <c r="USS46" s="187"/>
      <c r="UST46" s="187"/>
      <c r="USU46" s="187"/>
      <c r="USV46" s="187"/>
      <c r="USW46" s="187"/>
      <c r="USX46" s="187"/>
      <c r="USY46" s="187"/>
      <c r="USZ46" s="187"/>
      <c r="UTA46" s="187"/>
      <c r="UTB46" s="187"/>
      <c r="UTC46" s="187"/>
      <c r="UTD46" s="187"/>
      <c r="UTE46" s="187"/>
      <c r="UTF46" s="187"/>
      <c r="UTG46" s="187"/>
      <c r="UTH46" s="187"/>
      <c r="UTI46" s="187"/>
      <c r="UTJ46" s="187"/>
      <c r="UTK46" s="187"/>
      <c r="UTL46" s="187"/>
      <c r="UTM46" s="187"/>
      <c r="UTN46" s="187"/>
      <c r="UTO46" s="187"/>
      <c r="UTP46" s="187"/>
      <c r="UTQ46" s="187"/>
      <c r="UTR46" s="187"/>
      <c r="UTS46" s="187"/>
      <c r="UTT46" s="187"/>
      <c r="UTU46" s="187"/>
      <c r="UTV46" s="187"/>
      <c r="UTW46" s="187"/>
      <c r="UTX46" s="187"/>
      <c r="UTY46" s="187"/>
      <c r="UTZ46" s="187"/>
      <c r="UUA46" s="187"/>
      <c r="UUB46" s="187"/>
      <c r="UUC46" s="187"/>
      <c r="UUD46" s="187"/>
      <c r="UUE46" s="187"/>
      <c r="UUF46" s="187"/>
      <c r="UUG46" s="187"/>
      <c r="UUH46" s="187"/>
      <c r="UUI46" s="187"/>
      <c r="UUJ46" s="187"/>
      <c r="UUK46" s="187"/>
      <c r="UUL46" s="187"/>
      <c r="UUM46" s="187"/>
      <c r="UUN46" s="187"/>
      <c r="UUO46" s="187"/>
      <c r="UUP46" s="187"/>
      <c r="UUQ46" s="187"/>
      <c r="UUR46" s="187"/>
      <c r="UUS46" s="187"/>
      <c r="UUT46" s="187"/>
      <c r="UUU46" s="187"/>
      <c r="UUV46" s="187"/>
      <c r="UUW46" s="187"/>
      <c r="UUX46" s="187"/>
      <c r="UUY46" s="187"/>
      <c r="UUZ46" s="187"/>
      <c r="UVA46" s="187"/>
      <c r="UVB46" s="187"/>
      <c r="UVC46" s="187"/>
      <c r="UVD46" s="187"/>
      <c r="UVE46" s="187"/>
      <c r="UVF46" s="187"/>
      <c r="UVG46" s="187"/>
      <c r="UVH46" s="187"/>
      <c r="UVI46" s="187"/>
      <c r="UVJ46" s="187"/>
      <c r="UVK46" s="187"/>
      <c r="UVL46" s="187"/>
      <c r="UVM46" s="187"/>
      <c r="UVN46" s="187"/>
      <c r="UVO46" s="187"/>
      <c r="UVP46" s="187"/>
      <c r="UVQ46" s="187"/>
      <c r="UVR46" s="187"/>
      <c r="UVS46" s="187"/>
      <c r="UVT46" s="187"/>
      <c r="UVU46" s="187"/>
      <c r="UVV46" s="187"/>
      <c r="UVW46" s="187"/>
      <c r="UVX46" s="187"/>
      <c r="UVY46" s="187"/>
      <c r="UVZ46" s="187"/>
      <c r="UWA46" s="187"/>
      <c r="UWB46" s="187"/>
      <c r="UWC46" s="187"/>
      <c r="UWD46" s="187"/>
      <c r="UWE46" s="187"/>
      <c r="UWF46" s="187"/>
      <c r="UWG46" s="187"/>
      <c r="UWH46" s="187"/>
      <c r="UWI46" s="187"/>
      <c r="UWJ46" s="187"/>
      <c r="UWK46" s="187"/>
      <c r="UWL46" s="187"/>
      <c r="UWM46" s="187"/>
      <c r="UWN46" s="187"/>
      <c r="UWO46" s="187"/>
      <c r="UWP46" s="187"/>
      <c r="UWQ46" s="187"/>
      <c r="UWR46" s="187"/>
      <c r="UWS46" s="187"/>
      <c r="UWT46" s="187"/>
      <c r="UWU46" s="187"/>
      <c r="UWV46" s="187"/>
      <c r="UWW46" s="187"/>
      <c r="UWX46" s="187"/>
      <c r="UWY46" s="187"/>
      <c r="UWZ46" s="187"/>
      <c r="UXA46" s="187"/>
      <c r="UXB46" s="187"/>
      <c r="UXC46" s="187"/>
      <c r="UXD46" s="187"/>
      <c r="UXE46" s="187"/>
      <c r="UXF46" s="187"/>
      <c r="UXG46" s="187"/>
      <c r="UXH46" s="187"/>
      <c r="UXI46" s="187"/>
      <c r="UXJ46" s="187"/>
      <c r="UXK46" s="187"/>
      <c r="UXL46" s="187"/>
      <c r="UXM46" s="187"/>
      <c r="UXN46" s="187"/>
      <c r="UXO46" s="187"/>
      <c r="UXP46" s="187"/>
      <c r="UXQ46" s="187"/>
      <c r="UXR46" s="187"/>
      <c r="UXS46" s="187"/>
      <c r="UXT46" s="187"/>
      <c r="UXU46" s="187"/>
      <c r="UXV46" s="187"/>
      <c r="UXW46" s="187"/>
      <c r="UXX46" s="187"/>
      <c r="UXY46" s="187"/>
      <c r="UXZ46" s="187"/>
      <c r="UYA46" s="187"/>
      <c r="UYB46" s="187"/>
      <c r="UYC46" s="187"/>
      <c r="UYD46" s="187"/>
      <c r="UYE46" s="187"/>
      <c r="UYF46" s="187"/>
      <c r="UYG46" s="187"/>
      <c r="UYH46" s="187"/>
      <c r="UYI46" s="187"/>
      <c r="UYJ46" s="187"/>
      <c r="UYK46" s="187"/>
      <c r="UYL46" s="187"/>
      <c r="UYM46" s="187"/>
      <c r="UYN46" s="187"/>
      <c r="UYO46" s="187"/>
      <c r="UYP46" s="187"/>
      <c r="UYQ46" s="187"/>
      <c r="UYR46" s="187"/>
      <c r="UYS46" s="187"/>
      <c r="UYT46" s="187"/>
      <c r="UYU46" s="187"/>
      <c r="UYV46" s="187"/>
      <c r="UYW46" s="187"/>
      <c r="UYX46" s="187"/>
      <c r="UYY46" s="187"/>
      <c r="UYZ46" s="187"/>
      <c r="UZA46" s="187"/>
      <c r="UZB46" s="187"/>
      <c r="UZC46" s="187"/>
      <c r="UZD46" s="187"/>
      <c r="UZE46" s="187"/>
      <c r="UZF46" s="187"/>
      <c r="UZG46" s="187"/>
      <c r="UZH46" s="187"/>
      <c r="UZI46" s="187"/>
      <c r="UZJ46" s="187"/>
      <c r="UZK46" s="187"/>
      <c r="UZL46" s="187"/>
      <c r="UZM46" s="187"/>
      <c r="UZN46" s="187"/>
      <c r="UZO46" s="187"/>
      <c r="UZP46" s="187"/>
      <c r="UZQ46" s="187"/>
      <c r="UZR46" s="187"/>
      <c r="UZS46" s="187"/>
      <c r="UZT46" s="187"/>
      <c r="UZU46" s="187"/>
      <c r="UZV46" s="187"/>
      <c r="UZW46" s="187"/>
      <c r="UZX46" s="187"/>
      <c r="UZY46" s="187"/>
      <c r="UZZ46" s="187"/>
      <c r="VAA46" s="187"/>
      <c r="VAB46" s="187"/>
      <c r="VAC46" s="187"/>
      <c r="VAD46" s="187"/>
      <c r="VAE46" s="187"/>
      <c r="VAF46" s="187"/>
      <c r="VAG46" s="187"/>
      <c r="VAH46" s="187"/>
      <c r="VAI46" s="187"/>
      <c r="VAJ46" s="187"/>
      <c r="VAK46" s="187"/>
      <c r="VAL46" s="187"/>
      <c r="VAM46" s="187"/>
      <c r="VAN46" s="187"/>
      <c r="VAO46" s="187"/>
      <c r="VAP46" s="187"/>
      <c r="VAQ46" s="187"/>
      <c r="VAR46" s="187"/>
      <c r="VAS46" s="187"/>
      <c r="VAT46" s="187"/>
      <c r="VAU46" s="187"/>
      <c r="VAV46" s="187"/>
      <c r="VAW46" s="187"/>
      <c r="VAX46" s="187"/>
      <c r="VAY46" s="187"/>
      <c r="VAZ46" s="187"/>
      <c r="VBA46" s="187"/>
      <c r="VBB46" s="187"/>
      <c r="VBC46" s="187"/>
      <c r="VBD46" s="187"/>
      <c r="VBE46" s="187"/>
      <c r="VBF46" s="187"/>
      <c r="VBG46" s="187"/>
      <c r="VBH46" s="187"/>
      <c r="VBI46" s="187"/>
      <c r="VBJ46" s="187"/>
      <c r="VBK46" s="187"/>
      <c r="VBL46" s="187"/>
      <c r="VBM46" s="187"/>
      <c r="VBN46" s="187"/>
      <c r="VBO46" s="187"/>
      <c r="VBP46" s="187"/>
      <c r="VBQ46" s="187"/>
      <c r="VBR46" s="187"/>
      <c r="VBS46" s="187"/>
      <c r="VBT46" s="187"/>
      <c r="VBU46" s="187"/>
      <c r="VBV46" s="187"/>
      <c r="VBW46" s="187"/>
      <c r="VBX46" s="187"/>
      <c r="VBY46" s="187"/>
      <c r="VBZ46" s="187"/>
      <c r="VCA46" s="187"/>
      <c r="VCB46" s="187"/>
      <c r="VCC46" s="187"/>
      <c r="VCD46" s="187"/>
      <c r="VCE46" s="187"/>
      <c r="VCF46" s="187"/>
      <c r="VCG46" s="187"/>
      <c r="VCH46" s="187"/>
      <c r="VCI46" s="187"/>
      <c r="VCJ46" s="187"/>
      <c r="VCK46" s="187"/>
      <c r="VCL46" s="187"/>
      <c r="VCM46" s="187"/>
      <c r="VCN46" s="187"/>
      <c r="VCO46" s="187"/>
      <c r="VCP46" s="187"/>
      <c r="VCQ46" s="187"/>
      <c r="VCR46" s="187"/>
      <c r="VCS46" s="187"/>
      <c r="VCT46" s="187"/>
      <c r="VCU46" s="187"/>
      <c r="VCV46" s="187"/>
      <c r="VCW46" s="187"/>
      <c r="VCX46" s="187"/>
      <c r="VCY46" s="187"/>
      <c r="VCZ46" s="187"/>
      <c r="VDA46" s="187"/>
      <c r="VDB46" s="187"/>
      <c r="VDC46" s="187"/>
      <c r="VDD46" s="187"/>
      <c r="VDE46" s="187"/>
      <c r="VDF46" s="187"/>
      <c r="VDG46" s="187"/>
      <c r="VDH46" s="187"/>
      <c r="VDI46" s="187"/>
      <c r="VDJ46" s="187"/>
      <c r="VDK46" s="187"/>
      <c r="VDL46" s="187"/>
      <c r="VDM46" s="187"/>
      <c r="VDN46" s="187"/>
      <c r="VDO46" s="187"/>
      <c r="VDP46" s="187"/>
      <c r="VDQ46" s="187"/>
      <c r="VDR46" s="187"/>
      <c r="VDS46" s="187"/>
      <c r="VDT46" s="187"/>
      <c r="VDU46" s="187"/>
      <c r="VDV46" s="187"/>
      <c r="VDW46" s="187"/>
      <c r="VDX46" s="187"/>
      <c r="VDY46" s="187"/>
      <c r="VDZ46" s="187"/>
      <c r="VEA46" s="187"/>
      <c r="VEB46" s="187"/>
      <c r="VEC46" s="187"/>
      <c r="VED46" s="187"/>
      <c r="VEE46" s="187"/>
      <c r="VEF46" s="187"/>
      <c r="VEG46" s="187"/>
      <c r="VEH46" s="187"/>
      <c r="VEI46" s="187"/>
      <c r="VEJ46" s="187"/>
      <c r="VEK46" s="187"/>
      <c r="VEL46" s="187"/>
      <c r="VEM46" s="187"/>
      <c r="VEN46" s="187"/>
      <c r="VEO46" s="187"/>
      <c r="VEP46" s="187"/>
      <c r="VEQ46" s="187"/>
      <c r="VER46" s="187"/>
      <c r="VES46" s="187"/>
      <c r="VET46" s="187"/>
      <c r="VEU46" s="187"/>
      <c r="VEV46" s="187"/>
      <c r="VEW46" s="187"/>
      <c r="VEX46" s="187"/>
      <c r="VEY46" s="187"/>
      <c r="VEZ46" s="187"/>
      <c r="VFA46" s="187"/>
      <c r="VFB46" s="187"/>
      <c r="VFC46" s="187"/>
      <c r="VFD46" s="187"/>
      <c r="VFE46" s="187"/>
      <c r="VFF46" s="187"/>
      <c r="VFG46" s="187"/>
      <c r="VFH46" s="187"/>
      <c r="VFI46" s="187"/>
      <c r="VFJ46" s="187"/>
      <c r="VFK46" s="187"/>
      <c r="VFL46" s="187"/>
      <c r="VFM46" s="187"/>
      <c r="VFN46" s="187"/>
      <c r="VFO46" s="187"/>
      <c r="VFP46" s="187"/>
      <c r="VFQ46" s="187"/>
      <c r="VFR46" s="187"/>
      <c r="VFS46" s="187"/>
      <c r="VFT46" s="187"/>
      <c r="VFU46" s="187"/>
      <c r="VFV46" s="187"/>
      <c r="VFW46" s="187"/>
      <c r="VFX46" s="187"/>
      <c r="VFY46" s="187"/>
      <c r="VFZ46" s="187"/>
      <c r="VGA46" s="187"/>
      <c r="VGB46" s="187"/>
      <c r="VGC46" s="187"/>
      <c r="VGD46" s="187"/>
      <c r="VGE46" s="187"/>
      <c r="VGF46" s="187"/>
      <c r="VGG46" s="187"/>
      <c r="VGH46" s="187"/>
      <c r="VGI46" s="187"/>
      <c r="VGJ46" s="187"/>
      <c r="VGK46" s="187"/>
      <c r="VGL46" s="187"/>
      <c r="VGM46" s="187"/>
      <c r="VGN46" s="187"/>
      <c r="VGO46" s="187"/>
      <c r="VGP46" s="187"/>
      <c r="VGQ46" s="187"/>
      <c r="VGR46" s="187"/>
      <c r="VGS46" s="187"/>
      <c r="VGT46" s="187"/>
      <c r="VGU46" s="187"/>
      <c r="VGV46" s="187"/>
      <c r="VGW46" s="187"/>
      <c r="VGX46" s="187"/>
      <c r="VGY46" s="187"/>
      <c r="VGZ46" s="187"/>
      <c r="VHA46" s="187"/>
      <c r="VHB46" s="187"/>
      <c r="VHC46" s="187"/>
      <c r="VHD46" s="187"/>
      <c r="VHE46" s="187"/>
      <c r="VHF46" s="187"/>
      <c r="VHG46" s="187"/>
      <c r="VHH46" s="187"/>
      <c r="VHI46" s="187"/>
      <c r="VHJ46" s="187"/>
      <c r="VHK46" s="187"/>
      <c r="VHL46" s="187"/>
      <c r="VHM46" s="187"/>
      <c r="VHN46" s="187"/>
      <c r="VHO46" s="187"/>
      <c r="VHP46" s="187"/>
      <c r="VHQ46" s="187"/>
      <c r="VHR46" s="187"/>
      <c r="VHS46" s="187"/>
      <c r="VHT46" s="187"/>
      <c r="VHU46" s="187"/>
      <c r="VHV46" s="187"/>
      <c r="VHW46" s="187"/>
      <c r="VHX46" s="187"/>
      <c r="VHY46" s="187"/>
      <c r="VHZ46" s="187"/>
      <c r="VIA46" s="187"/>
      <c r="VIB46" s="187"/>
      <c r="VIC46" s="187"/>
      <c r="VID46" s="187"/>
      <c r="VIE46" s="187"/>
      <c r="VIF46" s="187"/>
      <c r="VIG46" s="187"/>
      <c r="VIH46" s="187"/>
      <c r="VII46" s="187"/>
      <c r="VIJ46" s="187"/>
      <c r="VIK46" s="187"/>
      <c r="VIL46" s="187"/>
      <c r="VIM46" s="187"/>
      <c r="VIN46" s="187"/>
      <c r="VIO46" s="187"/>
      <c r="VIP46" s="187"/>
      <c r="VIQ46" s="187"/>
      <c r="VIR46" s="187"/>
      <c r="VIS46" s="187"/>
      <c r="VIT46" s="187"/>
      <c r="VIU46" s="187"/>
      <c r="VIV46" s="187"/>
      <c r="VIW46" s="187"/>
      <c r="VIX46" s="187"/>
      <c r="VIY46" s="187"/>
      <c r="VIZ46" s="187"/>
      <c r="VJA46" s="187"/>
      <c r="VJB46" s="187"/>
      <c r="VJC46" s="187"/>
      <c r="VJD46" s="187"/>
      <c r="VJE46" s="187"/>
      <c r="VJF46" s="187"/>
      <c r="VJG46" s="187"/>
      <c r="VJH46" s="187"/>
      <c r="VJI46" s="187"/>
      <c r="VJJ46" s="187"/>
      <c r="VJK46" s="187"/>
      <c r="VJL46" s="187"/>
      <c r="VJM46" s="187"/>
      <c r="VJN46" s="187"/>
      <c r="VJO46" s="187"/>
      <c r="VJP46" s="187"/>
      <c r="VJQ46" s="187"/>
      <c r="VJR46" s="187"/>
      <c r="VJS46" s="187"/>
      <c r="VJT46" s="187"/>
      <c r="VJU46" s="187"/>
      <c r="VJV46" s="187"/>
      <c r="VJW46" s="187"/>
      <c r="VJX46" s="187"/>
      <c r="VJY46" s="187"/>
      <c r="VJZ46" s="187"/>
      <c r="VKA46" s="187"/>
      <c r="VKB46" s="187"/>
      <c r="VKC46" s="187"/>
      <c r="VKD46" s="187"/>
      <c r="VKE46" s="187"/>
      <c r="VKF46" s="187"/>
      <c r="VKG46" s="187"/>
      <c r="VKH46" s="187"/>
      <c r="VKI46" s="187"/>
      <c r="VKJ46" s="187"/>
      <c r="VKK46" s="187"/>
      <c r="VKL46" s="187"/>
      <c r="VKM46" s="187"/>
      <c r="VKN46" s="187"/>
      <c r="VKO46" s="187"/>
      <c r="VKP46" s="187"/>
      <c r="VKQ46" s="187"/>
      <c r="VKR46" s="187"/>
      <c r="VKS46" s="187"/>
      <c r="VKT46" s="187"/>
      <c r="VKU46" s="187"/>
      <c r="VKV46" s="187"/>
      <c r="VKW46" s="187"/>
      <c r="VKX46" s="187"/>
      <c r="VKY46" s="187"/>
      <c r="VKZ46" s="187"/>
      <c r="VLA46" s="187"/>
      <c r="VLB46" s="187"/>
      <c r="VLC46" s="187"/>
      <c r="VLD46" s="187"/>
      <c r="VLE46" s="187"/>
      <c r="VLF46" s="187"/>
      <c r="VLG46" s="187"/>
      <c r="VLH46" s="187"/>
      <c r="VLI46" s="187"/>
      <c r="VLJ46" s="187"/>
      <c r="VLK46" s="187"/>
      <c r="VLL46" s="187"/>
      <c r="VLM46" s="187"/>
      <c r="VLN46" s="187"/>
      <c r="VLO46" s="187"/>
      <c r="VLP46" s="187"/>
      <c r="VLQ46" s="187"/>
      <c r="VLR46" s="187"/>
      <c r="VLS46" s="187"/>
      <c r="VLT46" s="187"/>
      <c r="VLU46" s="187"/>
      <c r="VLV46" s="187"/>
      <c r="VLW46" s="187"/>
      <c r="VLX46" s="187"/>
      <c r="VLY46" s="187"/>
      <c r="VLZ46" s="187"/>
      <c r="VMA46" s="187"/>
      <c r="VMB46" s="187"/>
      <c r="VMC46" s="187"/>
      <c r="VMD46" s="187"/>
      <c r="VME46" s="187"/>
      <c r="VMF46" s="187"/>
      <c r="VMG46" s="187"/>
      <c r="VMH46" s="187"/>
      <c r="VMI46" s="187"/>
      <c r="VMJ46" s="187"/>
      <c r="VMK46" s="187"/>
      <c r="VML46" s="187"/>
      <c r="VMM46" s="187"/>
      <c r="VMN46" s="187"/>
      <c r="VMO46" s="187"/>
      <c r="VMP46" s="187"/>
      <c r="VMQ46" s="187"/>
      <c r="VMR46" s="187"/>
      <c r="VMS46" s="187"/>
      <c r="VMT46" s="187"/>
      <c r="VMU46" s="187"/>
      <c r="VMV46" s="187"/>
      <c r="VMW46" s="187"/>
      <c r="VMX46" s="187"/>
      <c r="VMY46" s="187"/>
      <c r="VMZ46" s="187"/>
      <c r="VNA46" s="187"/>
      <c r="VNB46" s="187"/>
      <c r="VNC46" s="187"/>
      <c r="VND46" s="187"/>
      <c r="VNE46" s="187"/>
      <c r="VNF46" s="187"/>
      <c r="VNG46" s="187"/>
      <c r="VNH46" s="187"/>
      <c r="VNI46" s="187"/>
      <c r="VNJ46" s="187"/>
      <c r="VNK46" s="187"/>
      <c r="VNL46" s="187"/>
      <c r="VNM46" s="187"/>
      <c r="VNN46" s="187"/>
      <c r="VNO46" s="187"/>
      <c r="VNP46" s="187"/>
      <c r="VNQ46" s="187"/>
      <c r="VNR46" s="187"/>
      <c r="VNS46" s="187"/>
      <c r="VNT46" s="187"/>
      <c r="VNU46" s="187"/>
      <c r="VNV46" s="187"/>
      <c r="VNW46" s="187"/>
      <c r="VNX46" s="187"/>
      <c r="VNY46" s="187"/>
      <c r="VNZ46" s="187"/>
      <c r="VOA46" s="187"/>
      <c r="VOB46" s="187"/>
      <c r="VOC46" s="187"/>
      <c r="VOD46" s="187"/>
      <c r="VOE46" s="187"/>
      <c r="VOF46" s="187"/>
      <c r="VOG46" s="187"/>
      <c r="VOH46" s="187"/>
      <c r="VOI46" s="187"/>
      <c r="VOJ46" s="187"/>
      <c r="VOK46" s="187"/>
      <c r="VOL46" s="187"/>
      <c r="VOM46" s="187"/>
      <c r="VON46" s="187"/>
      <c r="VOO46" s="187"/>
      <c r="VOP46" s="187"/>
      <c r="VOQ46" s="187"/>
      <c r="VOR46" s="187"/>
      <c r="VOS46" s="187"/>
      <c r="VOT46" s="187"/>
      <c r="VOU46" s="187"/>
      <c r="VOV46" s="187"/>
      <c r="VOW46" s="187"/>
      <c r="VOX46" s="187"/>
      <c r="VOY46" s="187"/>
      <c r="VOZ46" s="187"/>
      <c r="VPA46" s="187"/>
      <c r="VPB46" s="187"/>
      <c r="VPC46" s="187"/>
      <c r="VPD46" s="187"/>
      <c r="VPE46" s="187"/>
      <c r="VPF46" s="187"/>
      <c r="VPG46" s="187"/>
      <c r="VPH46" s="187"/>
      <c r="VPI46" s="187"/>
      <c r="VPJ46" s="187"/>
      <c r="VPK46" s="187"/>
      <c r="VPL46" s="187"/>
      <c r="VPM46" s="187"/>
      <c r="VPN46" s="187"/>
      <c r="VPO46" s="187"/>
      <c r="VPP46" s="187"/>
      <c r="VPQ46" s="187"/>
      <c r="VPR46" s="187"/>
      <c r="VPS46" s="187"/>
      <c r="VPT46" s="187"/>
      <c r="VPU46" s="187"/>
      <c r="VPV46" s="187"/>
      <c r="VPW46" s="187"/>
      <c r="VPX46" s="187"/>
      <c r="VPY46" s="187"/>
      <c r="VPZ46" s="187"/>
      <c r="VQA46" s="187"/>
      <c r="VQB46" s="187"/>
      <c r="VQC46" s="187"/>
      <c r="VQD46" s="187"/>
      <c r="VQE46" s="187"/>
      <c r="VQF46" s="187"/>
      <c r="VQG46" s="187"/>
      <c r="VQH46" s="187"/>
      <c r="VQI46" s="187"/>
      <c r="VQJ46" s="187"/>
      <c r="VQK46" s="187"/>
      <c r="VQL46" s="187"/>
      <c r="VQM46" s="187"/>
      <c r="VQN46" s="187"/>
      <c r="VQO46" s="187"/>
      <c r="VQP46" s="187"/>
      <c r="VQQ46" s="187"/>
      <c r="VQR46" s="187"/>
      <c r="VQS46" s="187"/>
      <c r="VQT46" s="187"/>
      <c r="VQU46" s="187"/>
      <c r="VQV46" s="187"/>
      <c r="VQW46" s="187"/>
      <c r="VQX46" s="187"/>
      <c r="VQY46" s="187"/>
      <c r="VQZ46" s="187"/>
      <c r="VRA46" s="187"/>
      <c r="VRB46" s="187"/>
      <c r="VRC46" s="187"/>
      <c r="VRD46" s="187"/>
      <c r="VRE46" s="187"/>
      <c r="VRF46" s="187"/>
      <c r="VRG46" s="187"/>
      <c r="VRH46" s="187"/>
      <c r="VRI46" s="187"/>
      <c r="VRJ46" s="187"/>
      <c r="VRK46" s="187"/>
      <c r="VRL46" s="187"/>
      <c r="VRM46" s="187"/>
      <c r="VRN46" s="187"/>
      <c r="VRO46" s="187"/>
      <c r="VRP46" s="187"/>
      <c r="VRQ46" s="187"/>
      <c r="VRR46" s="187"/>
      <c r="VRS46" s="187"/>
      <c r="VRT46" s="187"/>
      <c r="VRU46" s="187"/>
      <c r="VRV46" s="187"/>
      <c r="VRW46" s="187"/>
      <c r="VRX46" s="187"/>
      <c r="VRY46" s="187"/>
      <c r="VRZ46" s="187"/>
      <c r="VSA46" s="187"/>
      <c r="VSB46" s="187"/>
      <c r="VSC46" s="187"/>
      <c r="VSD46" s="187"/>
      <c r="VSE46" s="187"/>
      <c r="VSF46" s="187"/>
      <c r="VSG46" s="187"/>
      <c r="VSH46" s="187"/>
      <c r="VSI46" s="187"/>
      <c r="VSJ46" s="187"/>
      <c r="VSK46" s="187"/>
      <c r="VSL46" s="187"/>
      <c r="VSM46" s="187"/>
      <c r="VSN46" s="187"/>
      <c r="VSO46" s="187"/>
      <c r="VSP46" s="187"/>
      <c r="VSQ46" s="187"/>
      <c r="VSR46" s="187"/>
      <c r="VSS46" s="187"/>
      <c r="VST46" s="187"/>
      <c r="VSU46" s="187"/>
      <c r="VSV46" s="187"/>
      <c r="VSW46" s="187"/>
      <c r="VSX46" s="187"/>
      <c r="VSY46" s="187"/>
      <c r="VSZ46" s="187"/>
      <c r="VTA46" s="187"/>
      <c r="VTB46" s="187"/>
      <c r="VTC46" s="187"/>
      <c r="VTD46" s="187"/>
      <c r="VTE46" s="187"/>
      <c r="VTF46" s="187"/>
      <c r="VTG46" s="187"/>
      <c r="VTH46" s="187"/>
      <c r="VTI46" s="187"/>
      <c r="VTJ46" s="187"/>
      <c r="VTK46" s="187"/>
      <c r="VTL46" s="187"/>
      <c r="VTM46" s="187"/>
      <c r="VTN46" s="187"/>
      <c r="VTO46" s="187"/>
      <c r="VTP46" s="187"/>
      <c r="VTQ46" s="187"/>
      <c r="VTR46" s="187"/>
      <c r="VTS46" s="187"/>
      <c r="VTT46" s="187"/>
      <c r="VTU46" s="187"/>
      <c r="VTV46" s="187"/>
      <c r="VTW46" s="187"/>
      <c r="VTX46" s="187"/>
      <c r="VTY46" s="187"/>
      <c r="VTZ46" s="187"/>
      <c r="VUA46" s="187"/>
      <c r="VUB46" s="187"/>
      <c r="VUC46" s="187"/>
      <c r="VUD46" s="187"/>
      <c r="VUE46" s="187"/>
      <c r="VUF46" s="187"/>
      <c r="VUG46" s="187"/>
      <c r="VUH46" s="187"/>
      <c r="VUI46" s="187"/>
      <c r="VUJ46" s="187"/>
      <c r="VUK46" s="187"/>
      <c r="VUL46" s="187"/>
      <c r="VUM46" s="187"/>
      <c r="VUN46" s="187"/>
      <c r="VUO46" s="187"/>
      <c r="VUP46" s="187"/>
      <c r="VUQ46" s="187"/>
      <c r="VUR46" s="187"/>
      <c r="VUS46" s="187"/>
      <c r="VUT46" s="187"/>
      <c r="VUU46" s="187"/>
      <c r="VUV46" s="187"/>
      <c r="VUW46" s="187"/>
      <c r="VUX46" s="187"/>
      <c r="VUY46" s="187"/>
      <c r="VUZ46" s="187"/>
      <c r="VVA46" s="187"/>
      <c r="VVB46" s="187"/>
      <c r="VVC46" s="187"/>
      <c r="VVD46" s="187"/>
      <c r="VVE46" s="187"/>
      <c r="VVF46" s="187"/>
      <c r="VVG46" s="187"/>
      <c r="VVH46" s="187"/>
      <c r="VVI46" s="187"/>
      <c r="VVJ46" s="187"/>
      <c r="VVK46" s="187"/>
      <c r="VVL46" s="187"/>
      <c r="VVM46" s="187"/>
      <c r="VVN46" s="187"/>
      <c r="VVO46" s="187"/>
      <c r="VVP46" s="187"/>
      <c r="VVQ46" s="187"/>
      <c r="VVR46" s="187"/>
      <c r="VVS46" s="187"/>
      <c r="VVT46" s="187"/>
      <c r="VVU46" s="187"/>
      <c r="VVV46" s="187"/>
      <c r="VVW46" s="187"/>
      <c r="VVX46" s="187"/>
      <c r="VVY46" s="187"/>
      <c r="VVZ46" s="187"/>
      <c r="VWA46" s="187"/>
      <c r="VWB46" s="187"/>
      <c r="VWC46" s="187"/>
      <c r="VWD46" s="187"/>
      <c r="VWE46" s="187"/>
      <c r="VWF46" s="187"/>
      <c r="VWG46" s="187"/>
      <c r="VWH46" s="187"/>
      <c r="VWI46" s="187"/>
      <c r="VWJ46" s="187"/>
      <c r="VWK46" s="187"/>
      <c r="VWL46" s="187"/>
      <c r="VWM46" s="187"/>
      <c r="VWN46" s="187"/>
      <c r="VWO46" s="187"/>
      <c r="VWP46" s="187"/>
      <c r="VWQ46" s="187"/>
      <c r="VWR46" s="187"/>
      <c r="VWS46" s="187"/>
      <c r="VWT46" s="187"/>
      <c r="VWU46" s="187"/>
      <c r="VWV46" s="187"/>
      <c r="VWW46" s="187"/>
      <c r="VWX46" s="187"/>
      <c r="VWY46" s="187"/>
      <c r="VWZ46" s="187"/>
      <c r="VXA46" s="187"/>
      <c r="VXB46" s="187"/>
      <c r="VXC46" s="187"/>
      <c r="VXD46" s="187"/>
      <c r="VXE46" s="187"/>
      <c r="VXF46" s="187"/>
      <c r="VXG46" s="187"/>
      <c r="VXH46" s="187"/>
      <c r="VXI46" s="187"/>
      <c r="VXJ46" s="187"/>
      <c r="VXK46" s="187"/>
      <c r="VXL46" s="187"/>
      <c r="VXM46" s="187"/>
      <c r="VXN46" s="187"/>
      <c r="VXO46" s="187"/>
      <c r="VXP46" s="187"/>
      <c r="VXQ46" s="187"/>
      <c r="VXR46" s="187"/>
      <c r="VXS46" s="187"/>
      <c r="VXT46" s="187"/>
      <c r="VXU46" s="187"/>
      <c r="VXV46" s="187"/>
      <c r="VXW46" s="187"/>
      <c r="VXX46" s="187"/>
      <c r="VXY46" s="187"/>
      <c r="VXZ46" s="187"/>
      <c r="VYA46" s="187"/>
      <c r="VYB46" s="187"/>
      <c r="VYC46" s="187"/>
      <c r="VYD46" s="187"/>
      <c r="VYE46" s="187"/>
      <c r="VYF46" s="187"/>
      <c r="VYG46" s="187"/>
      <c r="VYH46" s="187"/>
      <c r="VYI46" s="187"/>
      <c r="VYJ46" s="187"/>
      <c r="VYK46" s="187"/>
      <c r="VYL46" s="187"/>
      <c r="VYM46" s="187"/>
      <c r="VYN46" s="187"/>
      <c r="VYO46" s="187"/>
      <c r="VYP46" s="187"/>
      <c r="VYQ46" s="187"/>
      <c r="VYR46" s="187"/>
      <c r="VYS46" s="187"/>
      <c r="VYT46" s="187"/>
      <c r="VYU46" s="187"/>
      <c r="VYV46" s="187"/>
      <c r="VYW46" s="187"/>
      <c r="VYX46" s="187"/>
      <c r="VYY46" s="187"/>
      <c r="VYZ46" s="187"/>
      <c r="VZA46" s="187"/>
      <c r="VZB46" s="187"/>
      <c r="VZC46" s="187"/>
      <c r="VZD46" s="187"/>
      <c r="VZE46" s="187"/>
      <c r="VZF46" s="187"/>
      <c r="VZG46" s="187"/>
      <c r="VZH46" s="187"/>
      <c r="VZI46" s="187"/>
      <c r="VZJ46" s="187"/>
      <c r="VZK46" s="187"/>
      <c r="VZL46" s="187"/>
      <c r="VZM46" s="187"/>
      <c r="VZN46" s="187"/>
      <c r="VZO46" s="187"/>
      <c r="VZP46" s="187"/>
      <c r="VZQ46" s="187"/>
      <c r="VZR46" s="187"/>
      <c r="VZS46" s="187"/>
      <c r="VZT46" s="187"/>
      <c r="VZU46" s="187"/>
      <c r="VZV46" s="187"/>
      <c r="VZW46" s="187"/>
      <c r="VZX46" s="187"/>
      <c r="VZY46" s="187"/>
      <c r="VZZ46" s="187"/>
      <c r="WAA46" s="187"/>
      <c r="WAB46" s="187"/>
      <c r="WAC46" s="187"/>
      <c r="WAD46" s="187"/>
      <c r="WAE46" s="187"/>
      <c r="WAF46" s="187"/>
      <c r="WAG46" s="187"/>
      <c r="WAH46" s="187"/>
      <c r="WAI46" s="187"/>
      <c r="WAJ46" s="187"/>
      <c r="WAK46" s="187"/>
      <c r="WAL46" s="187"/>
      <c r="WAM46" s="187"/>
      <c r="WAN46" s="187"/>
      <c r="WAO46" s="187"/>
      <c r="WAP46" s="187"/>
      <c r="WAQ46" s="187"/>
      <c r="WAR46" s="187"/>
      <c r="WAS46" s="187"/>
      <c r="WAT46" s="187"/>
      <c r="WAU46" s="187"/>
      <c r="WAV46" s="187"/>
      <c r="WAW46" s="187"/>
      <c r="WAX46" s="187"/>
      <c r="WAY46" s="187"/>
      <c r="WAZ46" s="187"/>
      <c r="WBA46" s="187"/>
      <c r="WBB46" s="187"/>
      <c r="WBC46" s="187"/>
      <c r="WBD46" s="187"/>
      <c r="WBE46" s="187"/>
      <c r="WBF46" s="187"/>
      <c r="WBG46" s="187"/>
      <c r="WBH46" s="187"/>
      <c r="WBI46" s="187"/>
      <c r="WBJ46" s="187"/>
      <c r="WBK46" s="187"/>
      <c r="WBL46" s="187"/>
      <c r="WBM46" s="187"/>
      <c r="WBN46" s="187"/>
      <c r="WBO46" s="187"/>
      <c r="WBP46" s="187"/>
      <c r="WBQ46" s="187"/>
      <c r="WBR46" s="187"/>
      <c r="WBS46" s="187"/>
      <c r="WBT46" s="187"/>
      <c r="WBU46" s="187"/>
      <c r="WBV46" s="187"/>
      <c r="WBW46" s="187"/>
      <c r="WBX46" s="187"/>
      <c r="WBY46" s="187"/>
      <c r="WBZ46" s="187"/>
      <c r="WCA46" s="187"/>
      <c r="WCB46" s="187"/>
      <c r="WCC46" s="187"/>
      <c r="WCD46" s="187"/>
      <c r="WCE46" s="187"/>
      <c r="WCF46" s="187"/>
      <c r="WCG46" s="187"/>
      <c r="WCH46" s="187"/>
      <c r="WCI46" s="187"/>
      <c r="WCJ46" s="187"/>
      <c r="WCK46" s="187"/>
      <c r="WCL46" s="187"/>
      <c r="WCM46" s="187"/>
      <c r="WCN46" s="187"/>
      <c r="WCO46" s="187"/>
      <c r="WCP46" s="187"/>
      <c r="WCQ46" s="187"/>
      <c r="WCR46" s="187"/>
      <c r="WCS46" s="187"/>
      <c r="WCT46" s="187"/>
      <c r="WCU46" s="187"/>
      <c r="WCV46" s="187"/>
      <c r="WCW46" s="187"/>
      <c r="WCX46" s="187"/>
      <c r="WCY46" s="187"/>
      <c r="WCZ46" s="187"/>
      <c r="WDA46" s="187"/>
      <c r="WDB46" s="187"/>
      <c r="WDC46" s="187"/>
      <c r="WDD46" s="187"/>
      <c r="WDE46" s="187"/>
      <c r="WDF46" s="187"/>
      <c r="WDG46" s="187"/>
      <c r="WDH46" s="187"/>
      <c r="WDI46" s="187"/>
      <c r="WDJ46" s="187"/>
      <c r="WDK46" s="187"/>
      <c r="WDL46" s="187"/>
      <c r="WDM46" s="187"/>
      <c r="WDN46" s="187"/>
      <c r="WDO46" s="187"/>
      <c r="WDP46" s="187"/>
      <c r="WDQ46" s="187"/>
      <c r="WDR46" s="187"/>
      <c r="WDS46" s="187"/>
      <c r="WDT46" s="187"/>
      <c r="WDU46" s="187"/>
      <c r="WDV46" s="187"/>
      <c r="WDW46" s="187"/>
      <c r="WDX46" s="187"/>
      <c r="WDY46" s="187"/>
      <c r="WDZ46" s="187"/>
      <c r="WEA46" s="187"/>
      <c r="WEB46" s="187"/>
      <c r="WEC46" s="187"/>
      <c r="WED46" s="187"/>
      <c r="WEE46" s="187"/>
      <c r="WEF46" s="187"/>
      <c r="WEG46" s="187"/>
      <c r="WEH46" s="187"/>
      <c r="WEI46" s="187"/>
      <c r="WEJ46" s="187"/>
      <c r="WEK46" s="187"/>
      <c r="WEL46" s="187"/>
      <c r="WEM46" s="187"/>
      <c r="WEN46" s="187"/>
      <c r="WEO46" s="187"/>
      <c r="WEP46" s="187"/>
      <c r="WEQ46" s="187"/>
      <c r="WER46" s="187"/>
      <c r="WES46" s="187"/>
      <c r="WET46" s="187"/>
      <c r="WEU46" s="187"/>
      <c r="WEV46" s="187"/>
      <c r="WEW46" s="187"/>
      <c r="WEX46" s="187"/>
      <c r="WEY46" s="187"/>
      <c r="WEZ46" s="187"/>
      <c r="WFA46" s="187"/>
      <c r="WFB46" s="187"/>
      <c r="WFC46" s="187"/>
      <c r="WFD46" s="187"/>
      <c r="WFE46" s="187"/>
      <c r="WFF46" s="187"/>
      <c r="WFG46" s="187"/>
      <c r="WFH46" s="187"/>
      <c r="WFI46" s="187"/>
      <c r="WFJ46" s="187"/>
      <c r="WFK46" s="187"/>
      <c r="WFL46" s="187"/>
      <c r="WFM46" s="187"/>
      <c r="WFN46" s="187"/>
      <c r="WFO46" s="187"/>
      <c r="WFP46" s="187"/>
      <c r="WFQ46" s="187"/>
      <c r="WFR46" s="187"/>
      <c r="WFS46" s="187"/>
      <c r="WFT46" s="187"/>
      <c r="WFU46" s="187"/>
      <c r="WFV46" s="187"/>
      <c r="WFW46" s="187"/>
      <c r="WFX46" s="187"/>
      <c r="WFY46" s="187"/>
      <c r="WFZ46" s="187"/>
      <c r="WGA46" s="187"/>
      <c r="WGB46" s="187"/>
      <c r="WGC46" s="187"/>
      <c r="WGD46" s="187"/>
      <c r="WGE46" s="187"/>
      <c r="WGF46" s="187"/>
      <c r="WGG46" s="187"/>
      <c r="WGH46" s="187"/>
      <c r="WGI46" s="187"/>
      <c r="WGJ46" s="187"/>
      <c r="WGK46" s="187"/>
      <c r="WGL46" s="187"/>
      <c r="WGM46" s="187"/>
      <c r="WGN46" s="187"/>
      <c r="WGO46" s="187"/>
      <c r="WGP46" s="187"/>
      <c r="WGQ46" s="187"/>
      <c r="WGR46" s="187"/>
      <c r="WGS46" s="187"/>
      <c r="WGT46" s="187"/>
      <c r="WGU46" s="187"/>
      <c r="WGV46" s="187"/>
      <c r="WGW46" s="187"/>
      <c r="WGX46" s="187"/>
      <c r="WGY46" s="187"/>
      <c r="WGZ46" s="187"/>
      <c r="WHA46" s="187"/>
      <c r="WHB46" s="187"/>
      <c r="WHC46" s="187"/>
      <c r="WHD46" s="187"/>
      <c r="WHE46" s="187"/>
      <c r="WHF46" s="187"/>
      <c r="WHG46" s="187"/>
      <c r="WHH46" s="187"/>
      <c r="WHI46" s="187"/>
      <c r="WHJ46" s="187"/>
      <c r="WHK46" s="187"/>
      <c r="WHL46" s="187"/>
      <c r="WHM46" s="187"/>
      <c r="WHN46" s="187"/>
      <c r="WHO46" s="187"/>
      <c r="WHP46" s="187"/>
      <c r="WHQ46" s="187"/>
      <c r="WHR46" s="187"/>
      <c r="WHS46" s="187"/>
      <c r="WHT46" s="187"/>
      <c r="WHU46" s="187"/>
      <c r="WHV46" s="187"/>
      <c r="WHW46" s="187"/>
      <c r="WHX46" s="187"/>
      <c r="WHY46" s="187"/>
      <c r="WHZ46" s="187"/>
      <c r="WIA46" s="187"/>
      <c r="WIB46" s="187"/>
      <c r="WIC46" s="187"/>
      <c r="WID46" s="187"/>
      <c r="WIE46" s="187"/>
      <c r="WIF46" s="187"/>
      <c r="WIG46" s="187"/>
      <c r="WIH46" s="187"/>
      <c r="WII46" s="187"/>
      <c r="WIJ46" s="187"/>
      <c r="WIK46" s="187"/>
      <c r="WIL46" s="187"/>
      <c r="WIM46" s="187"/>
      <c r="WIN46" s="187"/>
      <c r="WIO46" s="187"/>
      <c r="WIP46" s="187"/>
      <c r="WIQ46" s="187"/>
      <c r="WIR46" s="187"/>
      <c r="WIS46" s="187"/>
      <c r="WIT46" s="187"/>
      <c r="WIU46" s="187"/>
      <c r="WIV46" s="187"/>
      <c r="WIW46" s="187"/>
      <c r="WIX46" s="187"/>
      <c r="WIY46" s="187"/>
      <c r="WIZ46" s="187"/>
      <c r="WJA46" s="187"/>
      <c r="WJB46" s="187"/>
      <c r="WJC46" s="187"/>
      <c r="WJD46" s="187"/>
      <c r="WJE46" s="187"/>
      <c r="WJF46" s="187"/>
      <c r="WJG46" s="187"/>
      <c r="WJH46" s="187"/>
      <c r="WJI46" s="187"/>
      <c r="WJJ46" s="187"/>
      <c r="WJK46" s="187"/>
      <c r="WJL46" s="187"/>
      <c r="WJM46" s="187"/>
      <c r="WJN46" s="187"/>
      <c r="WJO46" s="187"/>
      <c r="WJP46" s="187"/>
      <c r="WJQ46" s="187"/>
      <c r="WJR46" s="187"/>
      <c r="WJS46" s="187"/>
      <c r="WJT46" s="187"/>
      <c r="WJU46" s="187"/>
      <c r="WJV46" s="187"/>
      <c r="WJW46" s="187"/>
      <c r="WJX46" s="187"/>
      <c r="WJY46" s="187"/>
      <c r="WJZ46" s="187"/>
      <c r="WKA46" s="187"/>
      <c r="WKB46" s="187"/>
      <c r="WKC46" s="187"/>
      <c r="WKD46" s="187"/>
      <c r="WKE46" s="187"/>
      <c r="WKF46" s="187"/>
      <c r="WKG46" s="187"/>
      <c r="WKH46" s="187"/>
      <c r="WKI46" s="187"/>
      <c r="WKJ46" s="187"/>
      <c r="WKK46" s="187"/>
      <c r="WKL46" s="187"/>
      <c r="WKM46" s="187"/>
      <c r="WKN46" s="187"/>
      <c r="WKO46" s="187"/>
      <c r="WKP46" s="187"/>
      <c r="WKQ46" s="187"/>
      <c r="WKR46" s="187"/>
      <c r="WKS46" s="187"/>
      <c r="WKT46" s="187"/>
      <c r="WKU46" s="187"/>
      <c r="WKV46" s="187"/>
      <c r="WKW46" s="187"/>
      <c r="WKX46" s="187"/>
      <c r="WKY46" s="187"/>
      <c r="WKZ46" s="187"/>
      <c r="WLA46" s="187"/>
      <c r="WLB46" s="187"/>
      <c r="WLC46" s="187"/>
      <c r="WLD46" s="187"/>
      <c r="WLE46" s="187"/>
      <c r="WLF46" s="187"/>
      <c r="WLG46" s="187"/>
      <c r="WLH46" s="187"/>
      <c r="WLI46" s="187"/>
      <c r="WLJ46" s="187"/>
      <c r="WLK46" s="187"/>
      <c r="WLL46" s="187"/>
      <c r="WLM46" s="187"/>
      <c r="WLN46" s="187"/>
      <c r="WLO46" s="187"/>
      <c r="WLP46" s="187"/>
      <c r="WLQ46" s="187"/>
      <c r="WLR46" s="187"/>
      <c r="WLS46" s="187"/>
      <c r="WLT46" s="187"/>
      <c r="WLU46" s="187"/>
      <c r="WLV46" s="187"/>
      <c r="WLW46" s="187"/>
      <c r="WLX46" s="187"/>
      <c r="WLY46" s="187"/>
      <c r="WLZ46" s="187"/>
      <c r="WMA46" s="187"/>
      <c r="WMB46" s="187"/>
      <c r="WMC46" s="187"/>
      <c r="WMD46" s="187"/>
      <c r="WME46" s="187"/>
      <c r="WMF46" s="187"/>
      <c r="WMG46" s="187"/>
      <c r="WMH46" s="187"/>
      <c r="WMI46" s="187"/>
      <c r="WMJ46" s="187"/>
      <c r="WMK46" s="187"/>
      <c r="WML46" s="187"/>
      <c r="WMM46" s="187"/>
      <c r="WMN46" s="187"/>
      <c r="WMO46" s="187"/>
      <c r="WMP46" s="187"/>
      <c r="WMQ46" s="187"/>
      <c r="WMR46" s="187"/>
      <c r="WMS46" s="187"/>
      <c r="WMT46" s="187"/>
      <c r="WMU46" s="187"/>
      <c r="WMV46" s="187"/>
      <c r="WMW46" s="187"/>
      <c r="WMX46" s="187"/>
      <c r="WMY46" s="187"/>
      <c r="WMZ46" s="187"/>
      <c r="WNA46" s="187"/>
      <c r="WNB46" s="187"/>
      <c r="WNC46" s="187"/>
      <c r="WND46" s="187"/>
      <c r="WNE46" s="187"/>
      <c r="WNF46" s="187"/>
      <c r="WNG46" s="187"/>
      <c r="WNH46" s="187"/>
      <c r="WNI46" s="187"/>
      <c r="WNJ46" s="187"/>
      <c r="WNK46" s="187"/>
      <c r="WNL46" s="187"/>
      <c r="WNM46" s="187"/>
      <c r="WNN46" s="187"/>
      <c r="WNO46" s="187"/>
      <c r="WNP46" s="187"/>
      <c r="WNQ46" s="187"/>
      <c r="WNR46" s="187"/>
      <c r="WNS46" s="187"/>
      <c r="WNT46" s="187"/>
      <c r="WNU46" s="187"/>
      <c r="WNV46" s="187"/>
      <c r="WNW46" s="187"/>
      <c r="WNX46" s="187"/>
      <c r="WNY46" s="187"/>
      <c r="WNZ46" s="187"/>
      <c r="WOA46" s="187"/>
      <c r="WOB46" s="187"/>
      <c r="WOC46" s="187"/>
      <c r="WOD46" s="187"/>
      <c r="WOE46" s="187"/>
      <c r="WOF46" s="187"/>
      <c r="WOG46" s="187"/>
      <c r="WOH46" s="187"/>
      <c r="WOI46" s="187"/>
      <c r="WOJ46" s="187"/>
      <c r="WOK46" s="187"/>
      <c r="WOL46" s="187"/>
      <c r="WOM46" s="187"/>
      <c r="WON46" s="187"/>
      <c r="WOO46" s="187"/>
      <c r="WOP46" s="187"/>
      <c r="WOQ46" s="187"/>
      <c r="WOR46" s="187"/>
      <c r="WOS46" s="187"/>
      <c r="WOT46" s="187"/>
      <c r="WOU46" s="187"/>
      <c r="WOV46" s="187"/>
      <c r="WOW46" s="187"/>
      <c r="WOX46" s="187"/>
      <c r="WOY46" s="187"/>
      <c r="WOZ46" s="187"/>
      <c r="WPA46" s="187"/>
      <c r="WPB46" s="187"/>
      <c r="WPC46" s="187"/>
      <c r="WPD46" s="187"/>
      <c r="WPE46" s="187"/>
      <c r="WPF46" s="187"/>
      <c r="WPG46" s="187"/>
      <c r="WPH46" s="187"/>
      <c r="WPI46" s="187"/>
      <c r="WPJ46" s="187"/>
      <c r="WPK46" s="187"/>
      <c r="WPL46" s="187"/>
      <c r="WPM46" s="187"/>
      <c r="WPN46" s="187"/>
      <c r="WPO46" s="187"/>
      <c r="WPP46" s="187"/>
      <c r="WPQ46" s="187"/>
      <c r="WPR46" s="187"/>
      <c r="WPS46" s="187"/>
      <c r="WPT46" s="187"/>
      <c r="WPU46" s="187"/>
      <c r="WPV46" s="187"/>
      <c r="WPW46" s="187"/>
      <c r="WPX46" s="187"/>
      <c r="WPY46" s="187"/>
      <c r="WPZ46" s="187"/>
      <c r="WQA46" s="187"/>
      <c r="WQB46" s="187"/>
      <c r="WQC46" s="187"/>
      <c r="WQD46" s="187"/>
      <c r="WQE46" s="187"/>
      <c r="WQF46" s="187"/>
      <c r="WQG46" s="187"/>
      <c r="WQH46" s="187"/>
      <c r="WQI46" s="187"/>
      <c r="WQJ46" s="187"/>
      <c r="WQK46" s="187"/>
      <c r="WQL46" s="187"/>
      <c r="WQM46" s="187"/>
      <c r="WQN46" s="187"/>
      <c r="WQO46" s="187"/>
      <c r="WQP46" s="187"/>
      <c r="WQQ46" s="187"/>
      <c r="WQR46" s="187"/>
      <c r="WQS46" s="187"/>
      <c r="WQT46" s="187"/>
      <c r="WQU46" s="187"/>
      <c r="WQV46" s="187"/>
      <c r="WQW46" s="187"/>
      <c r="WQX46" s="187"/>
      <c r="WQY46" s="187"/>
      <c r="WQZ46" s="187"/>
      <c r="WRA46" s="187"/>
      <c r="WRB46" s="187"/>
      <c r="WRC46" s="187"/>
      <c r="WRD46" s="187"/>
      <c r="WRE46" s="187"/>
      <c r="WRF46" s="187"/>
      <c r="WRG46" s="187"/>
      <c r="WRH46" s="187"/>
      <c r="WRI46" s="187"/>
      <c r="WRJ46" s="187"/>
      <c r="WRK46" s="187"/>
      <c r="WRL46" s="187"/>
      <c r="WRM46" s="187"/>
      <c r="WRN46" s="187"/>
      <c r="WRO46" s="187"/>
      <c r="WRP46" s="187"/>
      <c r="WRQ46" s="187"/>
      <c r="WRR46" s="187"/>
      <c r="WRS46" s="187"/>
      <c r="WRT46" s="187"/>
      <c r="WRU46" s="187"/>
      <c r="WRV46" s="187"/>
      <c r="WRW46" s="187"/>
      <c r="WRX46" s="187"/>
      <c r="WRY46" s="187"/>
      <c r="WRZ46" s="187"/>
      <c r="WSA46" s="187"/>
      <c r="WSB46" s="187"/>
      <c r="WSC46" s="187"/>
      <c r="WSD46" s="187"/>
      <c r="WSE46" s="187"/>
      <c r="WSF46" s="187"/>
      <c r="WSG46" s="187"/>
      <c r="WSH46" s="187"/>
      <c r="WSI46" s="187"/>
      <c r="WSJ46" s="187"/>
      <c r="WSK46" s="187"/>
      <c r="WSL46" s="187"/>
      <c r="WSM46" s="187"/>
      <c r="WSN46" s="187"/>
      <c r="WSO46" s="187"/>
      <c r="WSP46" s="187"/>
      <c r="WSQ46" s="187"/>
      <c r="WSR46" s="187"/>
      <c r="WSS46" s="187"/>
      <c r="WST46" s="187"/>
      <c r="WSU46" s="187"/>
      <c r="WSV46" s="187"/>
      <c r="WSW46" s="187"/>
      <c r="WSX46" s="187"/>
      <c r="WSY46" s="187"/>
      <c r="WSZ46" s="187"/>
      <c r="WTA46" s="187"/>
      <c r="WTB46" s="187"/>
      <c r="WTC46" s="187"/>
      <c r="WTD46" s="187"/>
      <c r="WTE46" s="187"/>
      <c r="WTF46" s="187"/>
      <c r="WTG46" s="187"/>
      <c r="WTH46" s="187"/>
      <c r="WTI46" s="187"/>
      <c r="WTJ46" s="187"/>
      <c r="WTK46" s="187"/>
      <c r="WTL46" s="187"/>
      <c r="WTM46" s="187"/>
      <c r="WTN46" s="187"/>
      <c r="WTO46" s="187"/>
      <c r="WTP46" s="187"/>
      <c r="WTQ46" s="187"/>
      <c r="WTR46" s="187"/>
      <c r="WTS46" s="187"/>
      <c r="WTT46" s="187"/>
      <c r="WTU46" s="187"/>
      <c r="WTV46" s="187"/>
      <c r="WTW46" s="187"/>
      <c r="WTX46" s="187"/>
      <c r="WTY46" s="187"/>
      <c r="WTZ46" s="187"/>
      <c r="WUA46" s="187"/>
      <c r="WUB46" s="187"/>
      <c r="WUC46" s="187"/>
      <c r="WUD46" s="187"/>
      <c r="WUE46" s="187"/>
      <c r="WUF46" s="187"/>
      <c r="WUG46" s="187"/>
      <c r="WUH46" s="187"/>
      <c r="WUI46" s="187"/>
      <c r="WUJ46" s="187"/>
      <c r="WUK46" s="187"/>
      <c r="WUL46" s="187"/>
      <c r="WUM46" s="187"/>
      <c r="WUN46" s="187"/>
      <c r="WUO46" s="187"/>
      <c r="WUP46" s="187"/>
      <c r="WUQ46" s="187"/>
      <c r="WUR46" s="187"/>
      <c r="WUS46" s="187"/>
      <c r="WUT46" s="187"/>
      <c r="WUU46" s="187"/>
      <c r="WUV46" s="187"/>
      <c r="WUW46" s="187"/>
      <c r="WUX46" s="187"/>
      <c r="WUY46" s="187"/>
      <c r="WUZ46" s="187"/>
      <c r="WVA46" s="187"/>
      <c r="WVB46" s="187"/>
      <c r="WVC46" s="187"/>
      <c r="WVD46" s="187"/>
      <c r="WVE46" s="187"/>
      <c r="WVF46" s="187"/>
      <c r="WVG46" s="187"/>
      <c r="WVH46" s="187"/>
      <c r="WVI46" s="187"/>
      <c r="WVJ46" s="187"/>
      <c r="WVK46" s="187"/>
      <c r="WVL46" s="187"/>
      <c r="WVM46" s="187"/>
      <c r="WVN46" s="187"/>
      <c r="WVO46" s="187"/>
      <c r="WVP46" s="187"/>
      <c r="WVQ46" s="187"/>
      <c r="WVR46" s="187"/>
      <c r="WVS46" s="187"/>
      <c r="WVT46" s="187"/>
      <c r="WVU46" s="187"/>
      <c r="WVV46" s="187"/>
      <c r="WVW46" s="187"/>
      <c r="WVX46" s="187"/>
      <c r="WVY46" s="187"/>
      <c r="WVZ46" s="187"/>
      <c r="WWA46" s="187"/>
      <c r="WWB46" s="187"/>
      <c r="WWC46" s="187"/>
      <c r="WWD46" s="187"/>
      <c r="WWE46" s="187"/>
      <c r="WWF46" s="187"/>
      <c r="WWG46" s="187"/>
      <c r="WWH46" s="187"/>
      <c r="WWI46" s="187"/>
      <c r="WWJ46" s="187"/>
      <c r="WWK46" s="187"/>
      <c r="WWL46" s="187"/>
      <c r="WWM46" s="187"/>
      <c r="WWN46" s="187"/>
      <c r="WWO46" s="187"/>
      <c r="WWP46" s="187"/>
      <c r="WWQ46" s="187"/>
      <c r="WWR46" s="187"/>
      <c r="WWS46" s="187"/>
      <c r="WWT46" s="187"/>
      <c r="WWU46" s="187"/>
      <c r="WWV46" s="187"/>
      <c r="WWW46" s="187"/>
      <c r="WWX46" s="187"/>
      <c r="WWY46" s="187"/>
      <c r="WWZ46" s="187"/>
      <c r="WXA46" s="187"/>
      <c r="WXB46" s="187"/>
      <c r="WXC46" s="187"/>
      <c r="WXD46" s="187"/>
      <c r="WXE46" s="187"/>
      <c r="WXF46" s="187"/>
      <c r="WXG46" s="187"/>
      <c r="WXH46" s="187"/>
      <c r="WXI46" s="187"/>
      <c r="WXJ46" s="187"/>
      <c r="WXK46" s="187"/>
      <c r="WXL46" s="187"/>
      <c r="WXM46" s="187"/>
      <c r="WXN46" s="187"/>
      <c r="WXO46" s="187"/>
      <c r="WXP46" s="187"/>
      <c r="WXQ46" s="187"/>
      <c r="WXR46" s="187"/>
      <c r="WXS46" s="187"/>
      <c r="WXT46" s="187"/>
      <c r="WXU46" s="187"/>
      <c r="WXV46" s="187"/>
      <c r="WXW46" s="187"/>
      <c r="WXX46" s="187"/>
      <c r="WXY46" s="187"/>
      <c r="WXZ46" s="187"/>
      <c r="WYA46" s="187"/>
      <c r="WYB46" s="187"/>
      <c r="WYC46" s="187"/>
      <c r="WYD46" s="187"/>
      <c r="WYE46" s="187"/>
      <c r="WYF46" s="187"/>
      <c r="WYG46" s="187"/>
      <c r="WYH46" s="187"/>
      <c r="WYI46" s="187"/>
      <c r="WYJ46" s="187"/>
      <c r="WYK46" s="187"/>
      <c r="WYL46" s="187"/>
      <c r="WYM46" s="187"/>
      <c r="WYN46" s="187"/>
      <c r="WYO46" s="187"/>
      <c r="WYP46" s="187"/>
      <c r="WYQ46" s="187"/>
      <c r="WYR46" s="187"/>
      <c r="WYS46" s="187"/>
      <c r="WYT46" s="187"/>
      <c r="WYU46" s="187"/>
      <c r="WYV46" s="187"/>
      <c r="WYW46" s="187"/>
      <c r="WYX46" s="187"/>
      <c r="WYY46" s="187"/>
      <c r="WYZ46" s="187"/>
      <c r="WZA46" s="187"/>
      <c r="WZB46" s="187"/>
      <c r="WZC46" s="187"/>
      <c r="WZD46" s="187"/>
      <c r="WZE46" s="187"/>
      <c r="WZF46" s="187"/>
      <c r="WZG46" s="187"/>
      <c r="WZH46" s="187"/>
      <c r="WZI46" s="187"/>
      <c r="WZJ46" s="187"/>
      <c r="WZK46" s="187"/>
      <c r="WZL46" s="187"/>
      <c r="WZM46" s="187"/>
      <c r="WZN46" s="187"/>
      <c r="WZO46" s="187"/>
      <c r="WZP46" s="187"/>
      <c r="WZQ46" s="187"/>
      <c r="WZR46" s="187"/>
      <c r="WZS46" s="187"/>
      <c r="WZT46" s="187"/>
      <c r="WZU46" s="187"/>
      <c r="WZV46" s="187"/>
      <c r="WZW46" s="187"/>
      <c r="WZX46" s="187"/>
      <c r="WZY46" s="187"/>
      <c r="WZZ46" s="187"/>
      <c r="XAA46" s="187"/>
      <c r="XAB46" s="187"/>
      <c r="XAC46" s="187"/>
      <c r="XAD46" s="187"/>
      <c r="XAE46" s="187"/>
      <c r="XAF46" s="187"/>
      <c r="XAG46" s="187"/>
      <c r="XAH46" s="187"/>
      <c r="XAI46" s="187"/>
      <c r="XAJ46" s="187"/>
      <c r="XAK46" s="187"/>
      <c r="XAL46" s="187"/>
      <c r="XAM46" s="187"/>
      <c r="XAN46" s="187"/>
      <c r="XAO46" s="187"/>
      <c r="XAP46" s="187"/>
      <c r="XAQ46" s="187"/>
      <c r="XAR46" s="187"/>
      <c r="XAS46" s="187"/>
      <c r="XAT46" s="187"/>
      <c r="XAU46" s="187"/>
      <c r="XAV46" s="187"/>
      <c r="XAW46" s="187"/>
      <c r="XAX46" s="187"/>
      <c r="XAY46" s="187"/>
      <c r="XAZ46" s="187"/>
      <c r="XBA46" s="187"/>
      <c r="XBB46" s="187"/>
      <c r="XBC46" s="187"/>
      <c r="XBD46" s="187"/>
      <c r="XBE46" s="187"/>
      <c r="XBF46" s="187"/>
      <c r="XBG46" s="187"/>
      <c r="XBH46" s="187"/>
      <c r="XBI46" s="187"/>
      <c r="XBJ46" s="187"/>
      <c r="XBK46" s="187"/>
      <c r="XBL46" s="187"/>
      <c r="XBM46" s="187"/>
      <c r="XBN46" s="187"/>
      <c r="XBO46" s="187"/>
      <c r="XBP46" s="187"/>
      <c r="XBQ46" s="187"/>
      <c r="XBR46" s="187"/>
      <c r="XBS46" s="187"/>
      <c r="XBT46" s="187"/>
      <c r="XBU46" s="187"/>
      <c r="XBV46" s="187"/>
      <c r="XBW46" s="187"/>
      <c r="XBX46" s="187"/>
      <c r="XBY46" s="187"/>
      <c r="XBZ46" s="187"/>
      <c r="XCA46" s="187"/>
      <c r="XCB46" s="187"/>
      <c r="XCC46" s="187"/>
      <c r="XCD46" s="187"/>
      <c r="XCE46" s="187"/>
      <c r="XCF46" s="187"/>
      <c r="XCG46" s="187"/>
      <c r="XCH46" s="187"/>
      <c r="XCI46" s="187"/>
      <c r="XCJ46" s="187"/>
      <c r="XCK46" s="187"/>
      <c r="XCL46" s="187"/>
      <c r="XCM46" s="187"/>
      <c r="XCN46" s="187"/>
      <c r="XCO46" s="187"/>
      <c r="XCP46" s="187"/>
      <c r="XCQ46" s="187"/>
      <c r="XCR46" s="187"/>
      <c r="XCS46" s="187"/>
      <c r="XCT46" s="187"/>
      <c r="XCU46" s="187"/>
      <c r="XCV46" s="187"/>
      <c r="XCW46" s="187"/>
      <c r="XCX46" s="187"/>
      <c r="XCY46" s="187"/>
      <c r="XCZ46" s="187"/>
      <c r="XDA46" s="187"/>
      <c r="XDB46" s="187"/>
      <c r="XDC46" s="187"/>
      <c r="XDD46" s="187"/>
      <c r="XDE46" s="187"/>
      <c r="XDF46" s="187"/>
      <c r="XDG46" s="187"/>
      <c r="XDH46" s="187"/>
      <c r="XDI46" s="187"/>
      <c r="XDJ46" s="187"/>
      <c r="XDK46" s="187"/>
      <c r="XDL46" s="187"/>
      <c r="XDM46" s="187"/>
      <c r="XDN46" s="187"/>
      <c r="XDO46" s="187"/>
      <c r="XDP46" s="187"/>
      <c r="XDQ46" s="187"/>
      <c r="XDR46" s="187"/>
      <c r="XDS46" s="187"/>
      <c r="XDT46" s="187"/>
      <c r="XDU46" s="187"/>
      <c r="XDV46" s="187"/>
      <c r="XDW46" s="187"/>
      <c r="XDX46" s="187"/>
      <c r="XDY46" s="187"/>
      <c r="XDZ46" s="187"/>
      <c r="XEA46" s="187"/>
      <c r="XEB46" s="187"/>
      <c r="XEC46" s="187"/>
      <c r="XED46" s="187"/>
      <c r="XEE46" s="187"/>
      <c r="XEF46" s="187"/>
      <c r="XEG46" s="187"/>
      <c r="XEH46" s="187"/>
      <c r="XEI46" s="187"/>
      <c r="XEJ46" s="187"/>
      <c r="XEK46" s="187"/>
      <c r="XEL46" s="187"/>
      <c r="XEM46" s="187"/>
      <c r="XEN46" s="187"/>
      <c r="XEO46" s="187"/>
      <c r="XEP46" s="187"/>
      <c r="XEQ46" s="187"/>
      <c r="XER46" s="187"/>
      <c r="XES46" s="187"/>
      <c r="XET46" s="187"/>
      <c r="XEU46" s="187"/>
      <c r="XEV46" s="187"/>
      <c r="XEW46" s="187"/>
      <c r="XEX46" s="187"/>
      <c r="XEY46" s="187"/>
      <c r="XEZ46" s="187"/>
      <c r="XFA46" s="187"/>
      <c r="XFB46" s="187"/>
      <c r="XFC46" s="187"/>
      <c r="XFD46" s="187"/>
    </row>
    <row r="47" spans="1:16384">
      <c r="A47" s="186"/>
      <c r="B47" s="186"/>
      <c r="C47" s="186"/>
      <c r="D47" s="187"/>
      <c r="E47" s="187"/>
      <c r="F47" s="187"/>
      <c r="G47" s="188"/>
      <c r="H47" s="187"/>
      <c r="I47" s="187"/>
      <c r="J47" s="187"/>
      <c r="K47" s="189"/>
      <c r="L47" s="187"/>
      <c r="M47" s="188"/>
      <c r="N47" s="190"/>
      <c r="O47" s="187"/>
      <c r="P47" s="188"/>
      <c r="Q47" s="191"/>
      <c r="R47" s="191"/>
      <c r="S47" s="187"/>
    </row>
    <row r="48" spans="1:16384">
      <c r="A48" s="186"/>
      <c r="B48" s="186"/>
      <c r="C48" s="186"/>
      <c r="D48" s="187"/>
      <c r="E48" s="187"/>
      <c r="F48" s="187"/>
      <c r="G48" s="188"/>
      <c r="H48" s="187"/>
      <c r="I48" s="187"/>
      <c r="J48" s="187"/>
      <c r="K48" s="189"/>
      <c r="L48" s="187"/>
      <c r="M48" s="188"/>
      <c r="N48" s="190"/>
      <c r="O48" s="187"/>
      <c r="P48" s="188"/>
      <c r="Q48" s="191"/>
      <c r="R48" s="191"/>
      <c r="S48" s="187"/>
    </row>
    <row r="49" spans="1:19">
      <c r="A49" s="186"/>
      <c r="B49" s="186"/>
      <c r="C49" s="186"/>
      <c r="D49" s="187"/>
      <c r="E49" s="187"/>
      <c r="F49" s="187"/>
      <c r="G49" s="188"/>
      <c r="H49" s="187"/>
      <c r="I49" s="187"/>
      <c r="J49" s="187"/>
      <c r="K49" s="189"/>
      <c r="L49" s="187"/>
      <c r="M49" s="188"/>
      <c r="N49" s="190"/>
      <c r="O49" s="187"/>
      <c r="P49" s="188"/>
      <c r="Q49" s="191"/>
      <c r="R49" s="191"/>
      <c r="S49" s="187"/>
    </row>
    <row r="50" spans="1:19">
      <c r="A50" s="186"/>
      <c r="B50" s="186"/>
      <c r="C50" s="186"/>
      <c r="D50" s="187"/>
      <c r="E50" s="187"/>
      <c r="F50" s="187"/>
      <c r="G50" s="188"/>
      <c r="H50" s="187"/>
      <c r="I50" s="187"/>
      <c r="J50" s="187"/>
      <c r="K50" s="189"/>
      <c r="L50" s="187"/>
      <c r="M50" s="188"/>
      <c r="N50" s="190"/>
      <c r="O50" s="187"/>
      <c r="P50" s="188"/>
      <c r="Q50" s="191"/>
      <c r="R50" s="191"/>
      <c r="S50" s="187"/>
    </row>
    <row r="51" spans="1:19">
      <c r="A51" s="186"/>
      <c r="B51" s="186"/>
      <c r="C51" s="186"/>
      <c r="D51" s="187"/>
      <c r="E51" s="187"/>
      <c r="F51" s="187"/>
      <c r="G51" s="188"/>
      <c r="H51" s="187"/>
      <c r="I51" s="187"/>
      <c r="J51" s="187"/>
      <c r="K51" s="189"/>
      <c r="L51" s="187"/>
      <c r="M51" s="188"/>
      <c r="N51" s="190"/>
      <c r="O51" s="187"/>
      <c r="P51" s="188"/>
      <c r="Q51" s="191"/>
      <c r="R51" s="191"/>
      <c r="S51" s="187"/>
    </row>
    <row r="52" spans="1:19">
      <c r="A52" s="186"/>
      <c r="B52" s="186"/>
      <c r="C52" s="186"/>
      <c r="D52" s="187"/>
      <c r="E52" s="187"/>
      <c r="F52" s="187"/>
      <c r="G52" s="188"/>
      <c r="H52" s="187"/>
      <c r="I52" s="187"/>
      <c r="J52" s="187"/>
      <c r="K52" s="189"/>
      <c r="L52" s="187"/>
      <c r="M52" s="188"/>
      <c r="N52" s="190"/>
      <c r="O52" s="187"/>
      <c r="P52" s="188"/>
      <c r="Q52" s="191"/>
      <c r="R52" s="191"/>
      <c r="S52" s="187"/>
    </row>
    <row r="53" spans="1:19">
      <c r="A53" s="186"/>
      <c r="B53" s="186"/>
      <c r="C53" s="186"/>
      <c r="D53" s="187"/>
      <c r="E53" s="187"/>
      <c r="F53" s="187"/>
      <c r="G53" s="188"/>
      <c r="H53" s="187"/>
      <c r="I53" s="187"/>
      <c r="J53" s="187"/>
      <c r="K53" s="189"/>
      <c r="L53" s="187"/>
      <c r="M53" s="188"/>
      <c r="N53" s="190"/>
      <c r="O53" s="187"/>
      <c r="P53" s="188"/>
      <c r="Q53" s="191"/>
      <c r="R53" s="191"/>
      <c r="S53" s="187"/>
    </row>
    <row r="54" spans="1:19">
      <c r="A54" s="186"/>
      <c r="B54" s="186"/>
      <c r="C54" s="186"/>
      <c r="D54" s="187"/>
      <c r="E54" s="187"/>
      <c r="F54" s="187"/>
      <c r="G54" s="188"/>
      <c r="H54" s="187"/>
      <c r="I54" s="187"/>
      <c r="J54" s="187"/>
      <c r="K54" s="189"/>
      <c r="L54" s="187"/>
      <c r="M54" s="188"/>
      <c r="N54" s="190"/>
      <c r="O54" s="187"/>
      <c r="P54" s="188"/>
      <c r="Q54" s="191"/>
      <c r="R54" s="191"/>
      <c r="S54" s="187"/>
    </row>
    <row r="55" spans="1:19">
      <c r="A55" s="186"/>
      <c r="B55" s="186"/>
      <c r="C55" s="186"/>
      <c r="D55" s="187"/>
      <c r="E55" s="187"/>
      <c r="F55" s="187"/>
      <c r="G55" s="188"/>
      <c r="H55" s="187"/>
      <c r="I55" s="187"/>
      <c r="J55" s="187"/>
      <c r="K55" s="189"/>
      <c r="L55" s="187"/>
      <c r="M55" s="188"/>
      <c r="N55" s="190"/>
      <c r="O55" s="187"/>
      <c r="P55" s="188"/>
      <c r="Q55" s="191"/>
      <c r="R55" s="191"/>
      <c r="S55" s="187"/>
    </row>
    <row r="56" spans="1:19">
      <c r="A56" s="186"/>
      <c r="B56" s="186"/>
      <c r="C56" s="186"/>
      <c r="D56" s="187"/>
      <c r="E56" s="187"/>
      <c r="F56" s="187"/>
      <c r="G56" s="188"/>
      <c r="H56" s="187"/>
      <c r="I56" s="187"/>
      <c r="J56" s="187"/>
      <c r="K56" s="189"/>
      <c r="L56" s="187"/>
      <c r="M56" s="188"/>
      <c r="N56" s="190"/>
      <c r="O56" s="187"/>
      <c r="P56" s="188"/>
      <c r="Q56" s="191"/>
      <c r="R56" s="191"/>
      <c r="S56" s="187"/>
    </row>
    <row r="57" spans="1:19">
      <c r="A57" s="186"/>
      <c r="B57" s="186"/>
      <c r="C57" s="186"/>
      <c r="D57" s="187"/>
      <c r="E57" s="187"/>
      <c r="F57" s="187"/>
      <c r="G57" s="188"/>
      <c r="H57" s="187"/>
      <c r="I57" s="187"/>
      <c r="J57" s="187"/>
      <c r="K57" s="189"/>
      <c r="L57" s="187"/>
      <c r="M57" s="188"/>
      <c r="N57" s="190"/>
      <c r="O57" s="187"/>
      <c r="P57" s="188"/>
      <c r="Q57" s="191"/>
      <c r="R57" s="191"/>
      <c r="S57" s="187"/>
    </row>
    <row r="58" spans="1:19">
      <c r="A58" s="186"/>
      <c r="B58" s="186"/>
      <c r="C58" s="186"/>
      <c r="D58" s="187"/>
      <c r="E58" s="187"/>
      <c r="F58" s="187"/>
      <c r="G58" s="188"/>
      <c r="H58" s="187"/>
      <c r="I58" s="187"/>
      <c r="J58" s="187"/>
      <c r="K58" s="189"/>
      <c r="L58" s="187"/>
      <c r="M58" s="188"/>
      <c r="N58" s="190"/>
      <c r="O58" s="187"/>
      <c r="P58" s="188"/>
      <c r="Q58" s="191"/>
      <c r="R58" s="191"/>
      <c r="S58" s="187"/>
    </row>
    <row r="59" spans="1:19">
      <c r="A59" s="186"/>
      <c r="B59" s="186"/>
      <c r="C59" s="186"/>
      <c r="D59" s="187"/>
      <c r="E59" s="187"/>
      <c r="F59" s="187"/>
      <c r="G59" s="188"/>
      <c r="H59" s="187"/>
      <c r="I59" s="187"/>
      <c r="J59" s="187"/>
      <c r="K59" s="189"/>
      <c r="L59" s="187"/>
      <c r="M59" s="188"/>
      <c r="N59" s="190"/>
      <c r="O59" s="187"/>
      <c r="P59" s="188"/>
      <c r="Q59" s="191"/>
      <c r="R59" s="191"/>
      <c r="S59" s="187"/>
    </row>
    <row r="60" spans="1:19">
      <c r="A60" s="186"/>
      <c r="B60" s="186"/>
      <c r="C60" s="186"/>
      <c r="D60" s="187"/>
      <c r="E60" s="187"/>
      <c r="F60" s="187"/>
      <c r="G60" s="188"/>
      <c r="H60" s="187"/>
      <c r="I60" s="187"/>
      <c r="J60" s="187"/>
      <c r="K60" s="189"/>
      <c r="L60" s="187"/>
      <c r="M60" s="188"/>
      <c r="N60" s="190"/>
      <c r="O60" s="187"/>
      <c r="P60" s="188"/>
      <c r="Q60" s="191"/>
      <c r="R60" s="191"/>
      <c r="S60" s="187"/>
    </row>
    <row r="61" spans="1:19">
      <c r="A61" s="186"/>
      <c r="B61" s="186"/>
      <c r="C61" s="186"/>
      <c r="D61" s="187"/>
      <c r="E61" s="187"/>
      <c r="F61" s="187"/>
      <c r="G61" s="188"/>
      <c r="H61" s="187"/>
      <c r="I61" s="187"/>
      <c r="J61" s="187"/>
      <c r="K61" s="189"/>
      <c r="L61" s="187"/>
      <c r="M61" s="188"/>
      <c r="N61" s="190"/>
      <c r="O61" s="187"/>
      <c r="P61" s="188"/>
      <c r="Q61" s="191"/>
      <c r="R61" s="191"/>
      <c r="S61" s="187"/>
    </row>
    <row r="62" spans="1:19">
      <c r="A62" s="186"/>
      <c r="B62" s="186"/>
      <c r="C62" s="186"/>
      <c r="D62" s="187"/>
      <c r="E62" s="187"/>
      <c r="F62" s="187"/>
      <c r="G62" s="188"/>
      <c r="H62" s="187"/>
      <c r="I62" s="187"/>
      <c r="J62" s="187"/>
      <c r="K62" s="189"/>
      <c r="L62" s="187"/>
      <c r="M62" s="188"/>
      <c r="N62" s="190"/>
      <c r="O62" s="187"/>
      <c r="P62" s="188"/>
      <c r="Q62" s="191"/>
      <c r="R62" s="191"/>
      <c r="S62" s="187"/>
    </row>
    <row r="63" spans="1:19">
      <c r="A63" s="186"/>
      <c r="B63" s="186"/>
      <c r="C63" s="186"/>
      <c r="D63" s="187"/>
      <c r="E63" s="187"/>
      <c r="F63" s="187"/>
      <c r="G63" s="188"/>
      <c r="H63" s="187"/>
      <c r="I63" s="187"/>
      <c r="J63" s="187"/>
      <c r="K63" s="189"/>
      <c r="L63" s="187"/>
      <c r="M63" s="188"/>
      <c r="N63" s="190"/>
      <c r="O63" s="187"/>
      <c r="P63" s="188"/>
      <c r="Q63" s="191"/>
      <c r="R63" s="191"/>
      <c r="S63" s="187"/>
    </row>
    <row r="64" spans="1:19">
      <c r="A64" s="186"/>
      <c r="B64" s="186"/>
      <c r="C64" s="186"/>
      <c r="D64" s="187"/>
      <c r="E64" s="187"/>
      <c r="F64" s="187"/>
      <c r="G64" s="188"/>
      <c r="H64" s="187"/>
      <c r="I64" s="187"/>
      <c r="J64" s="187"/>
      <c r="K64" s="189"/>
      <c r="L64" s="187"/>
      <c r="M64" s="188"/>
      <c r="N64" s="190"/>
      <c r="O64" s="187"/>
      <c r="P64" s="188"/>
      <c r="Q64" s="191"/>
      <c r="R64" s="191"/>
      <c r="S64" s="187"/>
    </row>
    <row r="65" spans="1:19">
      <c r="A65" s="186"/>
      <c r="B65" s="186"/>
      <c r="C65" s="186"/>
      <c r="D65" s="187"/>
      <c r="E65" s="187"/>
      <c r="F65" s="187"/>
      <c r="G65" s="188"/>
      <c r="H65" s="187"/>
      <c r="I65" s="187"/>
      <c r="J65" s="187"/>
      <c r="K65" s="189"/>
      <c r="L65" s="187"/>
      <c r="M65" s="188"/>
      <c r="N65" s="190"/>
      <c r="O65" s="187"/>
      <c r="P65" s="188"/>
      <c r="Q65" s="191"/>
      <c r="R65" s="191"/>
      <c r="S65" s="187"/>
    </row>
    <row r="66" spans="1:19">
      <c r="G66" s="194"/>
      <c r="M66" s="194"/>
      <c r="P66" s="194"/>
      <c r="Q66" s="197"/>
      <c r="R66" s="197"/>
    </row>
    <row r="67" spans="1:19">
      <c r="G67" s="194"/>
      <c r="M67" s="194"/>
      <c r="P67" s="194"/>
      <c r="Q67" s="197"/>
      <c r="R67" s="197"/>
    </row>
    <row r="68" spans="1:19">
      <c r="G68" s="194"/>
      <c r="M68" s="194"/>
      <c r="P68" s="194"/>
      <c r="Q68" s="197"/>
      <c r="R68" s="197"/>
    </row>
    <row r="69" spans="1:19">
      <c r="G69" s="194"/>
      <c r="M69" s="194"/>
      <c r="P69" s="194"/>
      <c r="Q69" s="197"/>
      <c r="R69" s="197"/>
    </row>
    <row r="70" spans="1:19">
      <c r="G70" s="194"/>
      <c r="M70" s="194"/>
      <c r="P70" s="194"/>
      <c r="Q70" s="197"/>
      <c r="R70" s="197"/>
    </row>
    <row r="71" spans="1:19">
      <c r="G71" s="194"/>
      <c r="M71" s="194"/>
      <c r="P71" s="194"/>
      <c r="Q71" s="197"/>
      <c r="R71" s="197"/>
    </row>
    <row r="72" spans="1:19">
      <c r="G72" s="194"/>
      <c r="M72" s="194"/>
      <c r="P72" s="194"/>
      <c r="Q72" s="197"/>
      <c r="R72" s="197"/>
    </row>
    <row r="73" spans="1:19">
      <c r="G73" s="194"/>
      <c r="M73" s="194"/>
      <c r="P73" s="194"/>
      <c r="Q73" s="197"/>
      <c r="R73" s="197"/>
    </row>
    <row r="74" spans="1:19">
      <c r="G74" s="194"/>
      <c r="M74" s="194"/>
      <c r="P74" s="194"/>
      <c r="Q74" s="197"/>
      <c r="R74" s="197"/>
    </row>
    <row r="75" spans="1:19">
      <c r="G75" s="194"/>
      <c r="M75" s="194"/>
      <c r="P75" s="194"/>
      <c r="Q75" s="197"/>
      <c r="R75" s="197"/>
    </row>
    <row r="76" spans="1:19">
      <c r="G76" s="194"/>
      <c r="M76" s="194"/>
      <c r="P76" s="194"/>
      <c r="Q76" s="197"/>
      <c r="R76" s="197"/>
    </row>
    <row r="77" spans="1:19">
      <c r="G77" s="194"/>
      <c r="M77" s="194"/>
      <c r="P77" s="194"/>
      <c r="Q77" s="197"/>
      <c r="R77" s="197"/>
    </row>
    <row r="78" spans="1:19">
      <c r="G78" s="194"/>
      <c r="M78" s="194"/>
      <c r="P78" s="194"/>
      <c r="Q78" s="197"/>
      <c r="R78" s="197"/>
    </row>
    <row r="79" spans="1:19">
      <c r="G79" s="194"/>
      <c r="M79" s="194"/>
      <c r="P79" s="194"/>
      <c r="Q79" s="197"/>
      <c r="R79" s="197"/>
    </row>
    <row r="80" spans="1:19">
      <c r="G80" s="194"/>
      <c r="M80" s="194"/>
      <c r="P80" s="194"/>
      <c r="Q80" s="197"/>
      <c r="R80" s="197"/>
    </row>
    <row r="81" spans="7:18">
      <c r="G81" s="194"/>
      <c r="M81" s="194"/>
      <c r="P81" s="194"/>
      <c r="Q81" s="197"/>
      <c r="R81" s="197"/>
    </row>
    <row r="82" spans="7:18">
      <c r="G82" s="194"/>
      <c r="M82" s="194"/>
      <c r="P82" s="194"/>
      <c r="Q82" s="197"/>
      <c r="R82" s="197"/>
    </row>
    <row r="83" spans="7:18">
      <c r="G83" s="194"/>
      <c r="M83" s="194"/>
      <c r="P83" s="194"/>
      <c r="Q83" s="197"/>
      <c r="R83" s="197"/>
    </row>
    <row r="84" spans="7:18">
      <c r="G84" s="194"/>
      <c r="M84" s="194"/>
      <c r="P84" s="194"/>
      <c r="Q84" s="197"/>
      <c r="R84" s="197"/>
    </row>
    <row r="85" spans="7:18">
      <c r="G85" s="194"/>
      <c r="M85" s="194"/>
      <c r="P85" s="194"/>
      <c r="Q85" s="197"/>
      <c r="R85" s="197"/>
    </row>
    <row r="86" spans="7:18">
      <c r="G86" s="194"/>
      <c r="M86" s="194"/>
      <c r="P86" s="194"/>
      <c r="Q86" s="197"/>
      <c r="R86" s="197"/>
    </row>
    <row r="87" spans="7:18">
      <c r="G87" s="194"/>
      <c r="M87" s="194"/>
      <c r="P87" s="194"/>
      <c r="Q87" s="197"/>
      <c r="R87" s="197"/>
    </row>
    <row r="88" spans="7:18">
      <c r="G88" s="194"/>
      <c r="M88" s="194"/>
      <c r="P88" s="194"/>
      <c r="Q88" s="197"/>
      <c r="R88" s="197"/>
    </row>
    <row r="89" spans="7:18">
      <c r="G89" s="194"/>
      <c r="M89" s="194"/>
      <c r="P89" s="194"/>
      <c r="Q89" s="197"/>
      <c r="R89" s="197"/>
    </row>
    <row r="90" spans="7:18">
      <c r="G90" s="194"/>
      <c r="M90" s="194"/>
      <c r="P90" s="194"/>
      <c r="Q90" s="197"/>
      <c r="R90" s="197"/>
    </row>
    <row r="91" spans="7:18">
      <c r="G91" s="194"/>
      <c r="M91" s="194"/>
      <c r="P91" s="194"/>
      <c r="Q91" s="197"/>
      <c r="R91" s="197"/>
    </row>
    <row r="92" spans="7:18">
      <c r="G92" s="194"/>
      <c r="M92" s="194"/>
      <c r="P92" s="194"/>
      <c r="Q92" s="197"/>
      <c r="R92" s="197"/>
    </row>
    <row r="93" spans="7:18">
      <c r="G93" s="194"/>
      <c r="M93" s="194"/>
      <c r="P93" s="194"/>
      <c r="Q93" s="197"/>
      <c r="R93" s="197"/>
    </row>
    <row r="94" spans="7:18">
      <c r="G94" s="194"/>
      <c r="M94" s="194"/>
      <c r="P94" s="194"/>
      <c r="Q94" s="197"/>
      <c r="R94" s="197"/>
    </row>
    <row r="95" spans="7:18">
      <c r="G95" s="194"/>
      <c r="M95" s="194"/>
      <c r="P95" s="194"/>
      <c r="Q95" s="197"/>
      <c r="R95" s="197"/>
    </row>
    <row r="96" spans="7:18">
      <c r="G96" s="194"/>
      <c r="M96" s="194"/>
      <c r="P96" s="194"/>
      <c r="Q96" s="197"/>
      <c r="R96" s="197"/>
    </row>
    <row r="97" spans="7:18">
      <c r="G97" s="194"/>
      <c r="M97" s="194"/>
      <c r="P97" s="194"/>
      <c r="Q97" s="197"/>
      <c r="R97" s="197"/>
    </row>
    <row r="98" spans="7:18">
      <c r="G98" s="194"/>
      <c r="M98" s="194"/>
      <c r="P98" s="194"/>
      <c r="Q98" s="197"/>
      <c r="R98" s="197"/>
    </row>
    <row r="99" spans="7:18">
      <c r="G99" s="194"/>
      <c r="M99" s="194"/>
      <c r="P99" s="194"/>
      <c r="Q99" s="197"/>
      <c r="R99" s="197"/>
    </row>
    <row r="100" spans="7:18">
      <c r="G100" s="194"/>
      <c r="M100" s="194"/>
      <c r="P100" s="194"/>
      <c r="Q100" s="197"/>
      <c r="R100" s="197"/>
    </row>
    <row r="101" spans="7:18">
      <c r="G101" s="194"/>
      <c r="M101" s="194"/>
      <c r="P101" s="194"/>
      <c r="Q101" s="197"/>
      <c r="R101" s="197"/>
    </row>
    <row r="102" spans="7:18">
      <c r="G102" s="194"/>
      <c r="M102" s="194"/>
      <c r="P102" s="194"/>
      <c r="Q102" s="197"/>
      <c r="R102" s="197"/>
    </row>
    <row r="103" spans="7:18">
      <c r="G103" s="194"/>
      <c r="M103" s="194"/>
      <c r="P103" s="194"/>
      <c r="Q103" s="197"/>
      <c r="R103" s="197"/>
    </row>
    <row r="104" spans="7:18">
      <c r="G104" s="194"/>
      <c r="M104" s="194"/>
      <c r="P104" s="194"/>
      <c r="Q104" s="197"/>
      <c r="R104" s="197"/>
    </row>
    <row r="105" spans="7:18">
      <c r="G105" s="194"/>
      <c r="M105" s="194"/>
      <c r="P105" s="194"/>
      <c r="Q105" s="197"/>
      <c r="R105" s="197"/>
    </row>
    <row r="106" spans="7:18">
      <c r="G106" s="194"/>
      <c r="M106" s="194"/>
      <c r="P106" s="194"/>
      <c r="Q106" s="197"/>
      <c r="R106" s="197"/>
    </row>
    <row r="107" spans="7:18">
      <c r="G107" s="194"/>
      <c r="M107" s="194"/>
      <c r="P107" s="194"/>
      <c r="Q107" s="197"/>
      <c r="R107" s="197"/>
    </row>
    <row r="108" spans="7:18">
      <c r="G108" s="194"/>
      <c r="M108" s="194"/>
      <c r="P108" s="194"/>
      <c r="Q108" s="197"/>
      <c r="R108" s="197"/>
    </row>
    <row r="109" spans="7:18">
      <c r="G109" s="194"/>
      <c r="M109" s="194"/>
      <c r="P109" s="194"/>
      <c r="Q109" s="197"/>
      <c r="R109" s="197"/>
    </row>
    <row r="110" spans="7:18">
      <c r="G110" s="194"/>
      <c r="M110" s="194"/>
      <c r="P110" s="194"/>
      <c r="Q110" s="197"/>
    </row>
    <row r="111" spans="7:18">
      <c r="G111" s="194"/>
      <c r="M111" s="194"/>
      <c r="P111" s="194"/>
      <c r="Q111" s="197"/>
      <c r="R111" s="197"/>
    </row>
    <row r="112" spans="7:18">
      <c r="G112" s="194"/>
      <c r="M112" s="194"/>
      <c r="P112" s="194"/>
      <c r="Q112" s="197"/>
      <c r="R112" s="197"/>
    </row>
    <row r="113" spans="7:18">
      <c r="G113" s="194"/>
      <c r="M113" s="194"/>
      <c r="P113" s="194"/>
      <c r="Q113" s="197"/>
      <c r="R113" s="197"/>
    </row>
    <row r="114" spans="7:18">
      <c r="G114" s="194"/>
      <c r="M114" s="194"/>
      <c r="P114" s="194"/>
      <c r="Q114" s="197"/>
      <c r="R114" s="197"/>
    </row>
    <row r="115" spans="7:18">
      <c r="G115" s="194"/>
      <c r="M115" s="194"/>
      <c r="P115" s="194"/>
      <c r="Q115" s="197"/>
      <c r="R115" s="197"/>
    </row>
    <row r="116" spans="7:18">
      <c r="G116" s="194"/>
      <c r="M116" s="194"/>
      <c r="P116" s="194"/>
      <c r="Q116" s="197"/>
      <c r="R116" s="197"/>
    </row>
    <row r="117" spans="7:18">
      <c r="G117" s="194"/>
      <c r="M117" s="194"/>
      <c r="P117" s="194"/>
      <c r="Q117" s="197"/>
      <c r="R117" s="197"/>
    </row>
    <row r="118" spans="7:18">
      <c r="G118" s="194"/>
      <c r="M118" s="194"/>
      <c r="P118" s="194"/>
      <c r="Q118" s="197"/>
      <c r="R118" s="197"/>
    </row>
    <row r="119" spans="7:18">
      <c r="G119" s="194"/>
      <c r="M119" s="194"/>
      <c r="P119" s="194"/>
      <c r="Q119" s="197"/>
      <c r="R119" s="197"/>
    </row>
    <row r="120" spans="7:18">
      <c r="G120" s="194"/>
      <c r="M120" s="194"/>
      <c r="P120" s="194"/>
      <c r="Q120" s="197"/>
      <c r="R120" s="197"/>
    </row>
    <row r="121" spans="7:18">
      <c r="G121" s="194"/>
      <c r="M121" s="194"/>
      <c r="P121" s="194"/>
      <c r="Q121" s="197"/>
      <c r="R121" s="197"/>
    </row>
    <row r="122" spans="7:18">
      <c r="G122" s="194"/>
      <c r="M122" s="194"/>
      <c r="P122" s="194"/>
      <c r="Q122" s="197"/>
      <c r="R122" s="197"/>
    </row>
    <row r="123" spans="7:18">
      <c r="G123" s="194"/>
      <c r="M123" s="194"/>
      <c r="P123" s="194"/>
      <c r="Q123" s="197"/>
      <c r="R123" s="197"/>
    </row>
    <row r="124" spans="7:18">
      <c r="G124" s="194"/>
      <c r="M124" s="194"/>
      <c r="P124" s="194"/>
      <c r="Q124" s="197"/>
      <c r="R124" s="197"/>
    </row>
    <row r="125" spans="7:18">
      <c r="G125" s="194"/>
      <c r="M125" s="194"/>
      <c r="P125" s="194"/>
      <c r="Q125" s="197"/>
      <c r="R125" s="197"/>
    </row>
    <row r="126" spans="7:18">
      <c r="G126" s="194"/>
      <c r="M126" s="194"/>
      <c r="P126" s="194"/>
      <c r="Q126" s="197"/>
      <c r="R126" s="197"/>
    </row>
    <row r="127" spans="7:18">
      <c r="G127" s="194"/>
      <c r="M127" s="194"/>
      <c r="P127" s="194"/>
      <c r="Q127" s="197"/>
      <c r="R127" s="197"/>
    </row>
    <row r="128" spans="7:18">
      <c r="G128" s="194"/>
      <c r="M128" s="194"/>
      <c r="P128" s="194"/>
      <c r="Q128" s="197"/>
      <c r="R128" s="197"/>
    </row>
    <row r="129" spans="7:18">
      <c r="G129" s="194"/>
      <c r="M129" s="194"/>
      <c r="P129" s="194"/>
      <c r="Q129" s="197"/>
      <c r="R129" s="197"/>
    </row>
    <row r="130" spans="7:18">
      <c r="G130" s="194"/>
      <c r="M130" s="194"/>
      <c r="P130" s="194"/>
      <c r="Q130" s="197"/>
      <c r="R130" s="197"/>
    </row>
    <row r="131" spans="7:18">
      <c r="G131" s="194"/>
      <c r="M131" s="194"/>
      <c r="P131" s="194"/>
      <c r="Q131" s="197"/>
      <c r="R131" s="197"/>
    </row>
    <row r="132" spans="7:18">
      <c r="G132" s="194"/>
      <c r="M132" s="194"/>
      <c r="P132" s="194"/>
      <c r="Q132" s="197"/>
      <c r="R132" s="197"/>
    </row>
    <row r="133" spans="7:18">
      <c r="G133" s="194"/>
      <c r="M133" s="194"/>
      <c r="P133" s="194"/>
      <c r="Q133" s="197"/>
      <c r="R133" s="197"/>
    </row>
    <row r="134" spans="7:18">
      <c r="G134" s="194"/>
      <c r="M134" s="194"/>
      <c r="P134" s="194"/>
      <c r="Q134" s="197"/>
      <c r="R134" s="197"/>
    </row>
    <row r="135" spans="7:18">
      <c r="G135" s="194"/>
      <c r="M135" s="194"/>
      <c r="P135" s="194"/>
      <c r="Q135" s="197"/>
      <c r="R135" s="197"/>
    </row>
    <row r="136" spans="7:18">
      <c r="G136" s="194"/>
      <c r="M136" s="194"/>
      <c r="P136" s="194"/>
      <c r="Q136" s="197"/>
      <c r="R136" s="197"/>
    </row>
    <row r="137" spans="7:18">
      <c r="G137" s="194"/>
      <c r="M137" s="194"/>
      <c r="P137" s="194"/>
      <c r="Q137" s="197"/>
      <c r="R137" s="197"/>
    </row>
    <row r="138" spans="7:18">
      <c r="G138" s="194"/>
      <c r="M138" s="194"/>
      <c r="P138" s="194"/>
      <c r="Q138" s="197"/>
      <c r="R138" s="197"/>
    </row>
    <row r="139" spans="7:18">
      <c r="G139" s="194"/>
      <c r="M139" s="194"/>
      <c r="P139" s="194"/>
      <c r="Q139" s="197"/>
      <c r="R139" s="197"/>
    </row>
    <row r="140" spans="7:18">
      <c r="G140" s="194"/>
      <c r="M140" s="194"/>
      <c r="P140" s="194"/>
      <c r="Q140" s="197"/>
      <c r="R140" s="197"/>
    </row>
    <row r="141" spans="7:18">
      <c r="G141" s="194"/>
      <c r="M141" s="194"/>
      <c r="P141" s="194"/>
      <c r="Q141" s="197"/>
      <c r="R141" s="197"/>
    </row>
    <row r="142" spans="7:18">
      <c r="G142" s="194"/>
      <c r="M142" s="194"/>
      <c r="P142" s="194"/>
      <c r="Q142" s="197"/>
      <c r="R142" s="197"/>
    </row>
    <row r="143" spans="7:18">
      <c r="G143" s="194"/>
      <c r="M143" s="194"/>
      <c r="P143" s="194"/>
      <c r="Q143" s="197"/>
      <c r="R143" s="197"/>
    </row>
    <row r="144" spans="7:18">
      <c r="G144" s="194"/>
      <c r="M144" s="194"/>
      <c r="P144" s="194"/>
      <c r="Q144" s="197"/>
      <c r="R144" s="197"/>
    </row>
    <row r="145" spans="7:18">
      <c r="G145" s="194"/>
      <c r="M145" s="194"/>
      <c r="P145" s="194"/>
      <c r="Q145" s="197"/>
      <c r="R145" s="197"/>
    </row>
    <row r="146" spans="7:18">
      <c r="G146" s="194"/>
      <c r="M146" s="194"/>
      <c r="P146" s="194"/>
      <c r="Q146" s="197"/>
      <c r="R146" s="197"/>
    </row>
    <row r="147" spans="7:18">
      <c r="G147" s="194"/>
      <c r="M147" s="194"/>
      <c r="P147" s="194"/>
      <c r="Q147" s="197"/>
      <c r="R147" s="197"/>
    </row>
    <row r="148" spans="7:18">
      <c r="G148" s="194"/>
      <c r="M148" s="194"/>
      <c r="P148" s="194"/>
      <c r="Q148" s="197"/>
      <c r="R148" s="197"/>
    </row>
    <row r="149" spans="7:18">
      <c r="G149" s="194"/>
      <c r="M149" s="194"/>
      <c r="P149" s="194"/>
      <c r="Q149" s="197"/>
      <c r="R149" s="197"/>
    </row>
    <row r="150" spans="7:18">
      <c r="G150" s="194"/>
      <c r="M150" s="194"/>
      <c r="P150" s="194"/>
      <c r="Q150" s="197"/>
      <c r="R150" s="197"/>
    </row>
    <row r="151" spans="7:18">
      <c r="G151" s="194"/>
      <c r="M151" s="194"/>
      <c r="P151" s="194"/>
      <c r="Q151" s="197"/>
      <c r="R151" s="197"/>
    </row>
    <row r="152" spans="7:18">
      <c r="G152" s="194"/>
      <c r="M152" s="194"/>
      <c r="P152" s="194"/>
      <c r="Q152" s="197"/>
      <c r="R152" s="197"/>
    </row>
    <row r="153" spans="7:18">
      <c r="G153" s="194"/>
      <c r="M153" s="194"/>
      <c r="P153" s="194"/>
      <c r="Q153" s="197"/>
      <c r="R153" s="197"/>
    </row>
    <row r="154" spans="7:18">
      <c r="G154" s="194"/>
      <c r="M154" s="194"/>
      <c r="P154" s="194"/>
      <c r="Q154" s="197"/>
      <c r="R154" s="197"/>
    </row>
    <row r="155" spans="7:18">
      <c r="G155" s="194"/>
      <c r="M155" s="194"/>
      <c r="P155" s="194"/>
      <c r="Q155" s="197"/>
      <c r="R155" s="197"/>
    </row>
    <row r="156" spans="7:18">
      <c r="G156" s="194"/>
      <c r="M156" s="194"/>
      <c r="P156" s="194"/>
      <c r="Q156" s="197"/>
      <c r="R156" s="197"/>
    </row>
    <row r="157" spans="7:18">
      <c r="G157" s="194"/>
      <c r="M157" s="194"/>
      <c r="P157" s="194"/>
      <c r="Q157" s="197"/>
      <c r="R157" s="197"/>
    </row>
    <row r="158" spans="7:18">
      <c r="G158" s="194"/>
      <c r="M158" s="194"/>
      <c r="P158" s="194"/>
      <c r="Q158" s="197"/>
      <c r="R158" s="197"/>
    </row>
    <row r="159" spans="7:18">
      <c r="G159" s="194"/>
      <c r="M159" s="194"/>
      <c r="P159" s="194"/>
      <c r="Q159" s="197"/>
      <c r="R159" s="197"/>
    </row>
    <row r="160" spans="7:18">
      <c r="G160" s="194"/>
      <c r="M160" s="194"/>
      <c r="P160" s="194"/>
      <c r="Q160" s="197"/>
      <c r="R160" s="197"/>
    </row>
    <row r="161" spans="7:18">
      <c r="G161" s="194"/>
      <c r="M161" s="194"/>
      <c r="P161" s="194"/>
      <c r="Q161" s="197"/>
      <c r="R161" s="197"/>
    </row>
    <row r="162" spans="7:18">
      <c r="G162" s="194"/>
      <c r="M162" s="194"/>
      <c r="P162" s="194"/>
      <c r="Q162" s="197"/>
      <c r="R162" s="197"/>
    </row>
    <row r="163" spans="7:18">
      <c r="G163" s="194"/>
      <c r="M163" s="194"/>
      <c r="P163" s="194"/>
      <c r="Q163" s="197"/>
      <c r="R163" s="197"/>
    </row>
    <row r="164" spans="7:18">
      <c r="G164" s="194"/>
      <c r="M164" s="194"/>
      <c r="P164" s="194"/>
      <c r="Q164" s="197"/>
      <c r="R164" s="197"/>
    </row>
    <row r="165" spans="7:18">
      <c r="G165" s="194"/>
      <c r="M165" s="194"/>
      <c r="P165" s="194"/>
      <c r="Q165" s="197"/>
      <c r="R165" s="197"/>
    </row>
    <row r="166" spans="7:18">
      <c r="G166" s="194"/>
      <c r="M166" s="194"/>
      <c r="P166" s="194"/>
      <c r="Q166" s="197"/>
      <c r="R166" s="197"/>
    </row>
    <row r="167" spans="7:18">
      <c r="G167" s="194"/>
      <c r="M167" s="194"/>
      <c r="P167" s="194"/>
      <c r="Q167" s="197"/>
      <c r="R167" s="197"/>
    </row>
    <row r="168" spans="7:18">
      <c r="G168" s="194"/>
      <c r="M168" s="194"/>
      <c r="P168" s="194"/>
      <c r="Q168" s="197"/>
      <c r="R168" s="197"/>
    </row>
    <row r="169" spans="7:18">
      <c r="G169" s="194"/>
      <c r="M169" s="194"/>
      <c r="P169" s="194"/>
      <c r="Q169" s="197"/>
      <c r="R169" s="197"/>
    </row>
    <row r="170" spans="7:18">
      <c r="G170" s="194"/>
      <c r="M170" s="194"/>
      <c r="P170" s="194"/>
      <c r="Q170" s="197"/>
      <c r="R170" s="197"/>
    </row>
    <row r="171" spans="7:18">
      <c r="G171" s="194"/>
      <c r="M171" s="194"/>
      <c r="P171" s="194"/>
      <c r="Q171" s="197"/>
      <c r="R171" s="197"/>
    </row>
    <row r="172" spans="7:18">
      <c r="G172" s="194"/>
      <c r="M172" s="194"/>
      <c r="P172" s="194"/>
      <c r="Q172" s="197"/>
      <c r="R172" s="197"/>
    </row>
    <row r="173" spans="7:18">
      <c r="G173" s="194"/>
      <c r="M173" s="194"/>
      <c r="P173" s="194"/>
      <c r="Q173" s="197"/>
      <c r="R173" s="197"/>
    </row>
    <row r="174" spans="7:18">
      <c r="G174" s="194"/>
      <c r="M174" s="194"/>
      <c r="P174" s="194"/>
      <c r="Q174" s="197"/>
    </row>
    <row r="175" spans="7:18">
      <c r="G175" s="194"/>
      <c r="M175" s="194"/>
      <c r="P175" s="194"/>
      <c r="Q175" s="197"/>
      <c r="R175" s="197"/>
    </row>
    <row r="176" spans="7:18">
      <c r="G176" s="194"/>
      <c r="M176" s="194"/>
      <c r="P176" s="194"/>
      <c r="Q176" s="197"/>
      <c r="R176" s="197"/>
    </row>
    <row r="177" spans="7:18">
      <c r="G177" s="194"/>
      <c r="M177" s="194"/>
      <c r="P177" s="194"/>
      <c r="Q177" s="197"/>
      <c r="R177" s="197"/>
    </row>
    <row r="178" spans="7:18">
      <c r="G178" s="194"/>
      <c r="M178" s="194"/>
      <c r="P178" s="194"/>
      <c r="Q178" s="197"/>
      <c r="R178" s="197"/>
    </row>
    <row r="179" spans="7:18">
      <c r="G179" s="194"/>
      <c r="M179" s="194"/>
      <c r="P179" s="194"/>
      <c r="Q179" s="197"/>
      <c r="R179" s="197"/>
    </row>
    <row r="180" spans="7:18">
      <c r="G180" s="194"/>
      <c r="M180" s="194"/>
      <c r="P180" s="194"/>
      <c r="Q180" s="197"/>
      <c r="R180" s="197"/>
    </row>
    <row r="181" spans="7:18">
      <c r="G181" s="194"/>
      <c r="M181" s="194"/>
      <c r="P181" s="194"/>
      <c r="Q181" s="197"/>
      <c r="R181" s="197"/>
    </row>
    <row r="182" spans="7:18">
      <c r="G182" s="194"/>
      <c r="M182" s="194"/>
      <c r="P182" s="194"/>
      <c r="Q182" s="197"/>
      <c r="R182" s="197"/>
    </row>
    <row r="183" spans="7:18">
      <c r="G183" s="194"/>
      <c r="M183" s="194"/>
      <c r="P183" s="194"/>
      <c r="Q183" s="197"/>
      <c r="R183" s="197"/>
    </row>
    <row r="184" spans="7:18">
      <c r="G184" s="194"/>
      <c r="M184" s="194"/>
      <c r="P184" s="194"/>
      <c r="Q184" s="197"/>
    </row>
    <row r="185" spans="7:18">
      <c r="G185" s="194"/>
      <c r="M185" s="194"/>
      <c r="P185" s="194"/>
      <c r="Q185" s="197"/>
      <c r="R185" s="197"/>
    </row>
    <row r="186" spans="7:18">
      <c r="G186" s="194"/>
      <c r="M186" s="194"/>
      <c r="P186" s="194"/>
    </row>
    <row r="187" spans="7:18">
      <c r="G187" s="194"/>
      <c r="M187" s="194"/>
      <c r="P187" s="194"/>
      <c r="Q187" s="197"/>
      <c r="R187" s="197"/>
    </row>
  </sheetData>
  <autoFilter ref="E1:U44">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V132"/>
  <sheetViews>
    <sheetView topLeftCell="A4" zoomScale="85" zoomScaleNormal="85" workbookViewId="0">
      <pane xSplit="2" topLeftCell="C1" activePane="topRight" state="frozen"/>
      <selection pane="topRight" activeCell="E137" sqref="E137"/>
    </sheetView>
  </sheetViews>
  <sheetFormatPr defaultRowHeight="15"/>
  <cols>
    <col min="1" max="1" width="11.42578125" style="94" bestFit="1" customWidth="1"/>
    <col min="2" max="2" width="12.140625" style="94" bestFit="1" customWidth="1"/>
    <col min="3" max="3" width="14.140625" style="94" bestFit="1" customWidth="1"/>
    <col min="4" max="4" width="10" style="94" bestFit="1" customWidth="1"/>
    <col min="5" max="5" width="19.42578125" style="94" bestFit="1" customWidth="1"/>
    <col min="6" max="6" width="19.28515625" style="94" bestFit="1" customWidth="1"/>
    <col min="7" max="7" width="22.140625" style="94" bestFit="1" customWidth="1"/>
    <col min="8" max="8" width="22" style="94" bestFit="1" customWidth="1"/>
    <col min="9" max="9" width="14.42578125" style="94" bestFit="1" customWidth="1"/>
    <col min="10" max="10" width="11.85546875" style="94" bestFit="1" customWidth="1"/>
    <col min="11" max="11" width="15.42578125" style="94" bestFit="1" customWidth="1"/>
    <col min="12" max="12" width="13.42578125" style="94" bestFit="1" customWidth="1"/>
    <col min="13" max="13" width="16.42578125" style="94" bestFit="1" customWidth="1"/>
    <col min="14" max="14" width="16.7109375" style="94" bestFit="1" customWidth="1"/>
    <col min="15" max="15" width="11.7109375" style="94" bestFit="1" customWidth="1"/>
    <col min="16" max="16" width="6.7109375" style="94" customWidth="1"/>
    <col min="17" max="17" width="15.28515625" style="94" bestFit="1" customWidth="1"/>
    <col min="18" max="18" width="7.42578125" style="94" bestFit="1" customWidth="1"/>
    <col min="19" max="20" width="9.28515625" style="94" bestFit="1" customWidth="1"/>
    <col min="21" max="22" width="11.28515625" style="94" bestFit="1" customWidth="1"/>
    <col min="23" max="16384" width="9.140625" style="93"/>
  </cols>
  <sheetData>
    <row r="1" spans="1:22" customFormat="1">
      <c r="A1" s="114" t="s">
        <v>61</v>
      </c>
      <c r="B1" s="114" t="s">
        <v>62</v>
      </c>
      <c r="C1" s="114" t="s">
        <v>63</v>
      </c>
      <c r="D1" s="114" t="s">
        <v>64</v>
      </c>
      <c r="E1" s="114" t="s">
        <v>65</v>
      </c>
      <c r="F1" s="114" t="s">
        <v>66</v>
      </c>
      <c r="G1" s="114" t="s">
        <v>67</v>
      </c>
      <c r="H1" s="114" t="s">
        <v>68</v>
      </c>
      <c r="I1" s="114" t="s">
        <v>69</v>
      </c>
      <c r="J1" s="114" t="s">
        <v>70</v>
      </c>
      <c r="K1" s="114" t="s">
        <v>71</v>
      </c>
      <c r="L1" s="114" t="s">
        <v>72</v>
      </c>
      <c r="M1" s="114" t="s">
        <v>73</v>
      </c>
      <c r="N1" s="114" t="s">
        <v>74</v>
      </c>
      <c r="O1" s="114" t="s">
        <v>75</v>
      </c>
      <c r="P1" s="114" t="s">
        <v>0</v>
      </c>
      <c r="Q1" s="114" t="s">
        <v>76</v>
      </c>
      <c r="R1" s="114" t="s">
        <v>77</v>
      </c>
      <c r="S1" s="114" t="s">
        <v>78</v>
      </c>
      <c r="T1" s="114" t="s">
        <v>79</v>
      </c>
      <c r="U1" s="114" t="s">
        <v>1</v>
      </c>
      <c r="V1" s="114" t="s">
        <v>80</v>
      </c>
    </row>
    <row r="2" spans="1:22" s="112" customFormat="1" ht="13.5" customHeight="1">
      <c r="A2" s="113" t="s">
        <v>46</v>
      </c>
      <c r="B2" s="113" t="s">
        <v>143</v>
      </c>
      <c r="C2" s="113">
        <v>135.93600000000001</v>
      </c>
      <c r="D2" s="113">
        <v>16.334</v>
      </c>
      <c r="E2" s="113">
        <v>0</v>
      </c>
      <c r="F2" s="113">
        <v>0</v>
      </c>
      <c r="G2" s="113">
        <v>0</v>
      </c>
      <c r="H2" s="113">
        <v>0</v>
      </c>
      <c r="I2" s="113">
        <v>0</v>
      </c>
      <c r="J2" s="113">
        <v>0</v>
      </c>
      <c r="K2" s="113">
        <v>0</v>
      </c>
      <c r="L2" s="113"/>
      <c r="M2" s="113"/>
      <c r="N2" s="113">
        <v>0</v>
      </c>
      <c r="O2" s="113">
        <v>168</v>
      </c>
      <c r="P2" s="113">
        <v>100</v>
      </c>
      <c r="Q2" s="113">
        <v>0</v>
      </c>
      <c r="R2" s="113">
        <v>100</v>
      </c>
      <c r="S2" s="113">
        <v>0</v>
      </c>
      <c r="T2" s="113">
        <v>139</v>
      </c>
      <c r="U2" s="113" t="s">
        <v>2</v>
      </c>
      <c r="V2" s="113">
        <v>168</v>
      </c>
    </row>
    <row r="3" spans="1:22" s="112" customFormat="1" ht="13.5" customHeight="1">
      <c r="A3" s="113" t="s">
        <v>46</v>
      </c>
      <c r="B3" s="113" t="s">
        <v>144</v>
      </c>
      <c r="C3" s="113">
        <v>114.83499999999999</v>
      </c>
      <c r="D3" s="113">
        <v>29.149000000000001</v>
      </c>
      <c r="E3" s="113">
        <v>8.9169999999999998</v>
      </c>
      <c r="F3" s="113">
        <v>0</v>
      </c>
      <c r="G3" s="113">
        <v>1.7170000000000001</v>
      </c>
      <c r="H3" s="113">
        <v>0</v>
      </c>
      <c r="I3" s="113">
        <v>0</v>
      </c>
      <c r="J3" s="113">
        <v>0</v>
      </c>
      <c r="K3" s="113">
        <v>10.634</v>
      </c>
      <c r="L3" s="113">
        <v>83.853999999999999</v>
      </c>
      <c r="M3" s="113">
        <v>16.146000000000001</v>
      </c>
      <c r="N3" s="113">
        <v>10.634</v>
      </c>
      <c r="O3" s="113">
        <v>168</v>
      </c>
      <c r="P3" s="113">
        <v>93.67</v>
      </c>
      <c r="Q3" s="113">
        <v>2</v>
      </c>
      <c r="R3" s="113">
        <v>93.67</v>
      </c>
      <c r="S3" s="113">
        <v>5.32</v>
      </c>
      <c r="T3" s="113">
        <v>60.5</v>
      </c>
      <c r="U3" s="113" t="s">
        <v>2</v>
      </c>
      <c r="V3" s="113">
        <v>168</v>
      </c>
    </row>
    <row r="4" spans="1:22" s="112" customFormat="1">
      <c r="A4" s="113" t="s">
        <v>46</v>
      </c>
      <c r="B4" s="113" t="s">
        <v>145</v>
      </c>
      <c r="C4" s="113">
        <v>130.76900000000001</v>
      </c>
      <c r="D4" s="113">
        <v>21.734999999999999</v>
      </c>
      <c r="E4" s="113">
        <v>1</v>
      </c>
      <c r="F4" s="113">
        <v>0</v>
      </c>
      <c r="G4" s="113">
        <v>0</v>
      </c>
      <c r="H4" s="113">
        <v>0</v>
      </c>
      <c r="I4" s="113">
        <v>0</v>
      </c>
      <c r="J4" s="113">
        <v>0</v>
      </c>
      <c r="K4" s="113">
        <v>1</v>
      </c>
      <c r="L4" s="113">
        <v>100</v>
      </c>
      <c r="M4" s="113">
        <v>0</v>
      </c>
      <c r="N4" s="113">
        <v>1</v>
      </c>
      <c r="O4" s="113">
        <v>168</v>
      </c>
      <c r="P4" s="113">
        <v>99.4</v>
      </c>
      <c r="Q4" s="113">
        <v>1</v>
      </c>
      <c r="R4" s="113">
        <v>99.4</v>
      </c>
      <c r="S4" s="113">
        <v>1</v>
      </c>
      <c r="T4" s="113">
        <v>134</v>
      </c>
      <c r="U4" s="113" t="s">
        <v>2</v>
      </c>
      <c r="V4" s="113">
        <v>168</v>
      </c>
    </row>
    <row r="5" spans="1:22" s="95" customFormat="1">
      <c r="A5" s="94" t="s">
        <v>47</v>
      </c>
      <c r="B5" s="94" t="s">
        <v>146</v>
      </c>
      <c r="C5" s="94">
        <v>118.499</v>
      </c>
      <c r="D5" s="94">
        <v>35.334000000000003</v>
      </c>
      <c r="E5" s="94">
        <v>0</v>
      </c>
      <c r="F5" s="94">
        <v>0</v>
      </c>
      <c r="G5" s="94">
        <v>0</v>
      </c>
      <c r="H5" s="94">
        <v>0</v>
      </c>
      <c r="I5" s="94">
        <v>0</v>
      </c>
      <c r="J5" s="94">
        <v>0</v>
      </c>
      <c r="K5" s="94">
        <v>0</v>
      </c>
      <c r="L5" s="94"/>
      <c r="M5" s="94"/>
      <c r="N5" s="94">
        <v>0</v>
      </c>
      <c r="O5" s="94">
        <v>168</v>
      </c>
      <c r="P5" s="94">
        <v>100</v>
      </c>
      <c r="Q5" s="94">
        <v>0</v>
      </c>
      <c r="R5" s="94">
        <v>100</v>
      </c>
      <c r="S5" s="94">
        <v>0</v>
      </c>
      <c r="T5" s="94">
        <v>120</v>
      </c>
      <c r="U5" s="94" t="s">
        <v>2</v>
      </c>
      <c r="V5" s="94">
        <v>168</v>
      </c>
    </row>
    <row r="6" spans="1:22" s="95" customFormat="1">
      <c r="A6" s="94" t="s">
        <v>47</v>
      </c>
      <c r="B6" s="94" t="s">
        <v>147</v>
      </c>
      <c r="C6" s="94">
        <v>0</v>
      </c>
      <c r="D6" s="94">
        <v>0</v>
      </c>
      <c r="E6" s="94">
        <v>0</v>
      </c>
      <c r="F6" s="94">
        <v>0</v>
      </c>
      <c r="G6" s="94">
        <v>0</v>
      </c>
      <c r="H6" s="94">
        <v>0</v>
      </c>
      <c r="I6" s="94">
        <v>0</v>
      </c>
      <c r="J6" s="94">
        <v>0</v>
      </c>
      <c r="K6" s="94">
        <v>0</v>
      </c>
      <c r="L6" s="94"/>
      <c r="M6" s="94"/>
      <c r="N6" s="94">
        <v>0</v>
      </c>
      <c r="O6" s="94">
        <v>0</v>
      </c>
      <c r="P6" s="94">
        <v>0</v>
      </c>
      <c r="Q6" s="94">
        <v>0</v>
      </c>
      <c r="R6" s="94">
        <v>0</v>
      </c>
      <c r="S6" s="94"/>
      <c r="T6" s="94"/>
      <c r="U6" s="94" t="s">
        <v>213</v>
      </c>
      <c r="V6" s="94">
        <v>0</v>
      </c>
    </row>
    <row r="7" spans="1:22" s="95" customFormat="1">
      <c r="A7" s="94" t="s">
        <v>48</v>
      </c>
      <c r="B7" s="94" t="s">
        <v>148</v>
      </c>
      <c r="C7" s="94">
        <v>113.468</v>
      </c>
      <c r="D7" s="94">
        <v>39.533000000000001</v>
      </c>
      <c r="E7" s="94">
        <v>0</v>
      </c>
      <c r="F7" s="94">
        <v>0</v>
      </c>
      <c r="G7" s="94">
        <v>0</v>
      </c>
      <c r="H7" s="94">
        <v>0</v>
      </c>
      <c r="I7" s="94">
        <v>0</v>
      </c>
      <c r="J7" s="94">
        <v>0</v>
      </c>
      <c r="K7" s="94">
        <v>0</v>
      </c>
      <c r="L7" s="94"/>
      <c r="M7" s="94"/>
      <c r="N7" s="94">
        <v>0</v>
      </c>
      <c r="O7" s="94">
        <v>168</v>
      </c>
      <c r="P7" s="94">
        <v>100</v>
      </c>
      <c r="Q7" s="94">
        <v>0</v>
      </c>
      <c r="R7" s="94">
        <v>100</v>
      </c>
      <c r="S7" s="94">
        <v>0</v>
      </c>
      <c r="T7" s="94">
        <v>115.4</v>
      </c>
      <c r="U7" s="94" t="s">
        <v>2</v>
      </c>
      <c r="V7" s="94">
        <v>168</v>
      </c>
    </row>
    <row r="8" spans="1:22" s="95" customFormat="1">
      <c r="A8" s="94" t="s">
        <v>48</v>
      </c>
      <c r="B8" s="94" t="s">
        <v>149</v>
      </c>
      <c r="C8" s="94">
        <v>140</v>
      </c>
      <c r="D8" s="94">
        <v>13.532999999999999</v>
      </c>
      <c r="E8" s="94">
        <v>0</v>
      </c>
      <c r="F8" s="94">
        <v>0</v>
      </c>
      <c r="G8" s="94">
        <v>0</v>
      </c>
      <c r="H8" s="94">
        <v>0</v>
      </c>
      <c r="I8" s="94">
        <v>0</v>
      </c>
      <c r="J8" s="94">
        <v>0</v>
      </c>
      <c r="K8" s="94">
        <v>0</v>
      </c>
      <c r="L8" s="94"/>
      <c r="M8" s="94"/>
      <c r="N8" s="94">
        <v>0</v>
      </c>
      <c r="O8" s="94">
        <v>168</v>
      </c>
      <c r="P8" s="94">
        <v>100</v>
      </c>
      <c r="Q8" s="94">
        <v>0</v>
      </c>
      <c r="R8" s="94">
        <v>100</v>
      </c>
      <c r="S8" s="94">
        <v>0</v>
      </c>
      <c r="T8" s="94">
        <v>143.9</v>
      </c>
      <c r="U8" s="94" t="s">
        <v>2</v>
      </c>
      <c r="V8" s="94">
        <v>168</v>
      </c>
    </row>
    <row r="9" spans="1:22" s="95" customFormat="1">
      <c r="A9" s="94" t="s">
        <v>48</v>
      </c>
      <c r="B9" s="94" t="s">
        <v>150</v>
      </c>
      <c r="C9" s="94">
        <v>114.28400000000001</v>
      </c>
      <c r="D9" s="94">
        <v>29.934000000000001</v>
      </c>
      <c r="E9" s="94">
        <v>4.8</v>
      </c>
      <c r="F9" s="94">
        <v>0</v>
      </c>
      <c r="G9" s="94">
        <v>2.9169999999999998</v>
      </c>
      <c r="H9" s="94">
        <v>0</v>
      </c>
      <c r="I9" s="94">
        <v>0</v>
      </c>
      <c r="J9" s="94">
        <v>0</v>
      </c>
      <c r="K9" s="94">
        <v>7.7169999999999996</v>
      </c>
      <c r="L9" s="94">
        <v>62.2</v>
      </c>
      <c r="M9" s="94">
        <v>37.799999999999997</v>
      </c>
      <c r="N9" s="94">
        <v>7.7169999999999996</v>
      </c>
      <c r="O9" s="94">
        <v>168</v>
      </c>
      <c r="P9" s="94">
        <v>95.41</v>
      </c>
      <c r="Q9" s="94">
        <v>2</v>
      </c>
      <c r="R9" s="94">
        <v>95.41</v>
      </c>
      <c r="S9" s="94">
        <v>3.86</v>
      </c>
      <c r="T9" s="94">
        <v>59</v>
      </c>
      <c r="U9" s="94" t="s">
        <v>2</v>
      </c>
      <c r="V9" s="94">
        <v>168</v>
      </c>
    </row>
    <row r="10" spans="1:22" s="95" customFormat="1">
      <c r="A10" s="94" t="s">
        <v>48</v>
      </c>
      <c r="B10" s="94" t="s">
        <v>151</v>
      </c>
      <c r="C10" s="94">
        <v>108.71599999999999</v>
      </c>
      <c r="D10" s="94">
        <v>42.901000000000003</v>
      </c>
      <c r="E10" s="94">
        <v>2.383</v>
      </c>
      <c r="F10" s="94">
        <v>0</v>
      </c>
      <c r="G10" s="94">
        <v>0</v>
      </c>
      <c r="H10" s="94">
        <v>0</v>
      </c>
      <c r="I10" s="94">
        <v>0</v>
      </c>
      <c r="J10" s="94">
        <v>0</v>
      </c>
      <c r="K10" s="94">
        <v>2.383</v>
      </c>
      <c r="L10" s="94">
        <v>100</v>
      </c>
      <c r="M10" s="94">
        <v>0</v>
      </c>
      <c r="N10" s="94">
        <v>2.383</v>
      </c>
      <c r="O10" s="94">
        <v>168</v>
      </c>
      <c r="P10" s="94">
        <v>98.58</v>
      </c>
      <c r="Q10" s="94">
        <v>1</v>
      </c>
      <c r="R10" s="94">
        <v>98.58</v>
      </c>
      <c r="S10" s="94">
        <v>2.38</v>
      </c>
      <c r="T10" s="94">
        <v>109.7</v>
      </c>
      <c r="U10" s="94" t="s">
        <v>2</v>
      </c>
      <c r="V10" s="94">
        <v>168</v>
      </c>
    </row>
    <row r="11" spans="1:22" s="95" customFormat="1">
      <c r="A11" s="94" t="s">
        <v>214</v>
      </c>
      <c r="B11" s="94" t="s">
        <v>215</v>
      </c>
      <c r="C11" s="94">
        <v>0</v>
      </c>
      <c r="D11" s="94">
        <v>0</v>
      </c>
      <c r="E11" s="94">
        <v>0</v>
      </c>
      <c r="F11" s="94">
        <v>0</v>
      </c>
      <c r="G11" s="94">
        <v>0</v>
      </c>
      <c r="H11" s="94">
        <v>0</v>
      </c>
      <c r="I11" s="94">
        <v>0</v>
      </c>
      <c r="J11" s="94">
        <v>0</v>
      </c>
      <c r="K11" s="94">
        <v>0</v>
      </c>
      <c r="L11" s="94"/>
      <c r="M11" s="94"/>
      <c r="N11" s="94">
        <v>0</v>
      </c>
      <c r="O11" s="94">
        <v>0</v>
      </c>
      <c r="P11" s="94">
        <v>100</v>
      </c>
      <c r="Q11" s="94">
        <v>0</v>
      </c>
      <c r="R11" s="94">
        <v>100</v>
      </c>
      <c r="S11" s="94"/>
      <c r="T11" s="94"/>
      <c r="U11" s="94" t="s">
        <v>2</v>
      </c>
      <c r="V11" s="94">
        <v>168</v>
      </c>
    </row>
    <row r="12" spans="1:22" s="95" customFormat="1">
      <c r="A12" s="94" t="s">
        <v>214</v>
      </c>
      <c r="B12" s="94" t="s">
        <v>216</v>
      </c>
      <c r="C12" s="94">
        <v>0</v>
      </c>
      <c r="D12" s="94">
        <v>0</v>
      </c>
      <c r="E12" s="94">
        <v>0</v>
      </c>
      <c r="F12" s="94">
        <v>0</v>
      </c>
      <c r="G12" s="94">
        <v>0</v>
      </c>
      <c r="H12" s="94">
        <v>0</v>
      </c>
      <c r="I12" s="94">
        <v>0</v>
      </c>
      <c r="J12" s="94">
        <v>0</v>
      </c>
      <c r="K12" s="94">
        <v>0</v>
      </c>
      <c r="L12" s="94"/>
      <c r="M12" s="94"/>
      <c r="N12" s="94">
        <v>0</v>
      </c>
      <c r="O12" s="94">
        <v>0</v>
      </c>
      <c r="P12" s="94">
        <v>100</v>
      </c>
      <c r="Q12" s="94">
        <v>0</v>
      </c>
      <c r="R12" s="94">
        <v>100</v>
      </c>
      <c r="S12" s="94"/>
      <c r="T12" s="94"/>
      <c r="U12" s="94" t="s">
        <v>2</v>
      </c>
      <c r="V12" s="94">
        <v>168</v>
      </c>
    </row>
    <row r="13" spans="1:22" s="95" customFormat="1">
      <c r="A13" s="94" t="s">
        <v>214</v>
      </c>
      <c r="B13" s="94" t="s">
        <v>217</v>
      </c>
      <c r="C13" s="94">
        <v>0</v>
      </c>
      <c r="D13" s="94">
        <v>0</v>
      </c>
      <c r="E13" s="94">
        <v>0</v>
      </c>
      <c r="F13" s="94">
        <v>0</v>
      </c>
      <c r="G13" s="94">
        <v>0</v>
      </c>
      <c r="H13" s="94">
        <v>0</v>
      </c>
      <c r="I13" s="94">
        <v>0</v>
      </c>
      <c r="J13" s="94">
        <v>0</v>
      </c>
      <c r="K13" s="94">
        <v>0</v>
      </c>
      <c r="L13" s="94"/>
      <c r="M13" s="94"/>
      <c r="N13" s="94">
        <v>0</v>
      </c>
      <c r="O13" s="94">
        <v>0</v>
      </c>
      <c r="P13" s="94">
        <v>100</v>
      </c>
      <c r="Q13" s="94">
        <v>0</v>
      </c>
      <c r="R13" s="94">
        <v>100</v>
      </c>
      <c r="S13" s="94"/>
      <c r="T13" s="94"/>
      <c r="U13" s="94" t="s">
        <v>2</v>
      </c>
      <c r="V13" s="94">
        <v>168</v>
      </c>
    </row>
    <row r="14" spans="1:22" s="95" customFormat="1">
      <c r="A14" s="94" t="s">
        <v>214</v>
      </c>
      <c r="B14" s="94" t="s">
        <v>218</v>
      </c>
      <c r="C14" s="94">
        <v>0</v>
      </c>
      <c r="D14" s="94">
        <v>0</v>
      </c>
      <c r="E14" s="94">
        <v>0</v>
      </c>
      <c r="F14" s="94">
        <v>0</v>
      </c>
      <c r="G14" s="94">
        <v>0</v>
      </c>
      <c r="H14" s="94">
        <v>0</v>
      </c>
      <c r="I14" s="94">
        <v>0</v>
      </c>
      <c r="J14" s="94">
        <v>0</v>
      </c>
      <c r="K14" s="94">
        <v>0</v>
      </c>
      <c r="L14" s="94"/>
      <c r="M14" s="94"/>
      <c r="N14" s="94">
        <v>0</v>
      </c>
      <c r="O14" s="94">
        <v>0</v>
      </c>
      <c r="P14" s="94">
        <v>100</v>
      </c>
      <c r="Q14" s="94">
        <v>0</v>
      </c>
      <c r="R14" s="94">
        <v>100</v>
      </c>
      <c r="S14" s="94"/>
      <c r="T14" s="94"/>
      <c r="U14" s="94" t="s">
        <v>2</v>
      </c>
      <c r="V14" s="94">
        <v>168</v>
      </c>
    </row>
    <row r="15" spans="1:22" s="95" customFormat="1">
      <c r="A15" s="94" t="s">
        <v>214</v>
      </c>
      <c r="B15" s="94" t="s">
        <v>219</v>
      </c>
      <c r="C15" s="94">
        <v>0</v>
      </c>
      <c r="D15" s="94">
        <v>0</v>
      </c>
      <c r="E15" s="94">
        <v>0</v>
      </c>
      <c r="F15" s="94">
        <v>0</v>
      </c>
      <c r="G15" s="94">
        <v>0</v>
      </c>
      <c r="H15" s="94">
        <v>0</v>
      </c>
      <c r="I15" s="94">
        <v>0</v>
      </c>
      <c r="J15" s="94">
        <v>0</v>
      </c>
      <c r="K15" s="94">
        <v>0</v>
      </c>
      <c r="L15" s="94"/>
      <c r="M15" s="94"/>
      <c r="N15" s="94">
        <v>0</v>
      </c>
      <c r="O15" s="94">
        <v>0</v>
      </c>
      <c r="P15" s="94">
        <v>100</v>
      </c>
      <c r="Q15" s="94">
        <v>0</v>
      </c>
      <c r="R15" s="94">
        <v>100</v>
      </c>
      <c r="S15" s="94"/>
      <c r="T15" s="94"/>
      <c r="U15" s="94" t="s">
        <v>2</v>
      </c>
      <c r="V15" s="94">
        <v>168</v>
      </c>
    </row>
    <row r="16" spans="1:22" s="95" customFormat="1">
      <c r="A16" s="94" t="s">
        <v>214</v>
      </c>
      <c r="B16" s="94" t="s">
        <v>220</v>
      </c>
      <c r="C16" s="94">
        <v>0</v>
      </c>
      <c r="D16" s="94">
        <v>0</v>
      </c>
      <c r="E16" s="94">
        <v>0</v>
      </c>
      <c r="F16" s="94">
        <v>0</v>
      </c>
      <c r="G16" s="94">
        <v>0</v>
      </c>
      <c r="H16" s="94">
        <v>0</v>
      </c>
      <c r="I16" s="94">
        <v>0</v>
      </c>
      <c r="J16" s="94">
        <v>0</v>
      </c>
      <c r="K16" s="94">
        <v>0</v>
      </c>
      <c r="L16" s="94"/>
      <c r="M16" s="94"/>
      <c r="N16" s="94">
        <v>0</v>
      </c>
      <c r="O16" s="94">
        <v>0</v>
      </c>
      <c r="P16" s="94">
        <v>100</v>
      </c>
      <c r="Q16" s="94">
        <v>0</v>
      </c>
      <c r="R16" s="94">
        <v>100</v>
      </c>
      <c r="S16" s="94"/>
      <c r="T16" s="94"/>
      <c r="U16" s="94" t="s">
        <v>2</v>
      </c>
      <c r="V16" s="94">
        <v>168</v>
      </c>
    </row>
    <row r="17" spans="1:22" s="95" customFormat="1">
      <c r="A17" s="94" t="s">
        <v>214</v>
      </c>
      <c r="B17" s="94" t="s">
        <v>221</v>
      </c>
      <c r="C17" s="94">
        <v>0</v>
      </c>
      <c r="D17" s="94">
        <v>0</v>
      </c>
      <c r="E17" s="94">
        <v>0</v>
      </c>
      <c r="F17" s="94">
        <v>0</v>
      </c>
      <c r="G17" s="94">
        <v>0</v>
      </c>
      <c r="H17" s="94">
        <v>0</v>
      </c>
      <c r="I17" s="94">
        <v>0</v>
      </c>
      <c r="J17" s="94">
        <v>0</v>
      </c>
      <c r="K17" s="94">
        <v>0</v>
      </c>
      <c r="L17" s="94"/>
      <c r="M17" s="94"/>
      <c r="N17" s="94">
        <v>0</v>
      </c>
      <c r="O17" s="94">
        <v>0</v>
      </c>
      <c r="P17" s="94">
        <v>100</v>
      </c>
      <c r="Q17" s="94">
        <v>0</v>
      </c>
      <c r="R17" s="94">
        <v>100</v>
      </c>
      <c r="S17" s="94"/>
      <c r="T17" s="94"/>
      <c r="U17" s="94" t="s">
        <v>2</v>
      </c>
      <c r="V17" s="94">
        <v>168</v>
      </c>
    </row>
    <row r="18" spans="1:22" s="95" customFormat="1">
      <c r="A18" s="94" t="s">
        <v>214</v>
      </c>
      <c r="B18" s="94" t="s">
        <v>222</v>
      </c>
      <c r="C18" s="94">
        <v>0</v>
      </c>
      <c r="D18" s="94">
        <v>0</v>
      </c>
      <c r="E18" s="94">
        <v>0</v>
      </c>
      <c r="F18" s="94">
        <v>0</v>
      </c>
      <c r="G18" s="94">
        <v>0</v>
      </c>
      <c r="H18" s="94">
        <v>0</v>
      </c>
      <c r="I18" s="94">
        <v>0</v>
      </c>
      <c r="J18" s="94">
        <v>0</v>
      </c>
      <c r="K18" s="94">
        <v>0</v>
      </c>
      <c r="L18" s="94"/>
      <c r="M18" s="94"/>
      <c r="N18" s="94">
        <v>0</v>
      </c>
      <c r="O18" s="94">
        <v>0</v>
      </c>
      <c r="P18" s="94">
        <v>100</v>
      </c>
      <c r="Q18" s="94">
        <v>0</v>
      </c>
      <c r="R18" s="94">
        <v>100</v>
      </c>
      <c r="S18" s="94"/>
      <c r="T18" s="94"/>
      <c r="U18" s="94" t="s">
        <v>2</v>
      </c>
      <c r="V18" s="94">
        <v>168</v>
      </c>
    </row>
    <row r="19" spans="1:22" s="95" customFormat="1">
      <c r="A19" s="94" t="s">
        <v>214</v>
      </c>
      <c r="B19" s="94" t="s">
        <v>223</v>
      </c>
      <c r="C19" s="94">
        <v>0</v>
      </c>
      <c r="D19" s="94">
        <v>0</v>
      </c>
      <c r="E19" s="94">
        <v>0</v>
      </c>
      <c r="F19" s="94">
        <v>0</v>
      </c>
      <c r="G19" s="94">
        <v>0</v>
      </c>
      <c r="H19" s="94">
        <v>0</v>
      </c>
      <c r="I19" s="94">
        <v>0</v>
      </c>
      <c r="J19" s="94">
        <v>0</v>
      </c>
      <c r="K19" s="94">
        <v>0</v>
      </c>
      <c r="L19" s="94"/>
      <c r="M19" s="94"/>
      <c r="N19" s="94">
        <v>0</v>
      </c>
      <c r="O19" s="94">
        <v>0</v>
      </c>
      <c r="P19" s="94">
        <v>100</v>
      </c>
      <c r="Q19" s="94">
        <v>0</v>
      </c>
      <c r="R19" s="94">
        <v>100</v>
      </c>
      <c r="S19" s="94"/>
      <c r="T19" s="94"/>
      <c r="U19" s="94" t="s">
        <v>2</v>
      </c>
      <c r="V19" s="94">
        <v>168</v>
      </c>
    </row>
    <row r="20" spans="1:22" s="95" customFormat="1">
      <c r="A20" s="94" t="s">
        <v>214</v>
      </c>
      <c r="B20" s="94" t="s">
        <v>224</v>
      </c>
      <c r="C20" s="94">
        <v>0</v>
      </c>
      <c r="D20" s="94">
        <v>0</v>
      </c>
      <c r="E20" s="94">
        <v>0</v>
      </c>
      <c r="F20" s="94">
        <v>0</v>
      </c>
      <c r="G20" s="94">
        <v>0</v>
      </c>
      <c r="H20" s="94">
        <v>0</v>
      </c>
      <c r="I20" s="94">
        <v>0</v>
      </c>
      <c r="J20" s="94">
        <v>0</v>
      </c>
      <c r="K20" s="94">
        <v>0</v>
      </c>
      <c r="L20" s="94"/>
      <c r="M20" s="94"/>
      <c r="N20" s="94">
        <v>0</v>
      </c>
      <c r="O20" s="94">
        <v>0</v>
      </c>
      <c r="P20" s="94">
        <v>100</v>
      </c>
      <c r="Q20" s="94">
        <v>0</v>
      </c>
      <c r="R20" s="94">
        <v>100</v>
      </c>
      <c r="S20" s="94"/>
      <c r="T20" s="94"/>
      <c r="U20" s="94" t="s">
        <v>2</v>
      </c>
      <c r="V20" s="94">
        <v>168</v>
      </c>
    </row>
    <row r="21" spans="1:22" s="95" customFormat="1">
      <c r="A21" s="94" t="s">
        <v>214</v>
      </c>
      <c r="B21" s="94" t="s">
        <v>225</v>
      </c>
      <c r="C21" s="94">
        <v>0</v>
      </c>
      <c r="D21" s="94">
        <v>0</v>
      </c>
      <c r="E21" s="94">
        <v>0</v>
      </c>
      <c r="F21" s="94">
        <v>0</v>
      </c>
      <c r="G21" s="94">
        <v>0</v>
      </c>
      <c r="H21" s="94">
        <v>0</v>
      </c>
      <c r="I21" s="94">
        <v>0</v>
      </c>
      <c r="J21" s="94">
        <v>0</v>
      </c>
      <c r="K21" s="94">
        <v>0</v>
      </c>
      <c r="L21" s="94"/>
      <c r="M21" s="94"/>
      <c r="N21" s="94">
        <v>0</v>
      </c>
      <c r="O21" s="94">
        <v>0</v>
      </c>
      <c r="P21" s="94">
        <v>100</v>
      </c>
      <c r="Q21" s="94">
        <v>0</v>
      </c>
      <c r="R21" s="94">
        <v>100</v>
      </c>
      <c r="S21" s="94"/>
      <c r="T21" s="94"/>
      <c r="U21" s="94" t="s">
        <v>2</v>
      </c>
      <c r="V21" s="94">
        <v>168</v>
      </c>
    </row>
    <row r="22" spans="1:22" s="95" customFormat="1">
      <c r="A22" s="94" t="s">
        <v>214</v>
      </c>
      <c r="B22" s="94" t="s">
        <v>226</v>
      </c>
      <c r="C22" s="94">
        <v>0</v>
      </c>
      <c r="D22" s="94">
        <v>0</v>
      </c>
      <c r="E22" s="94">
        <v>0</v>
      </c>
      <c r="F22" s="94">
        <v>0</v>
      </c>
      <c r="G22" s="94">
        <v>0</v>
      </c>
      <c r="H22" s="94">
        <v>0</v>
      </c>
      <c r="I22" s="94">
        <v>0</v>
      </c>
      <c r="J22" s="94">
        <v>0</v>
      </c>
      <c r="K22" s="94">
        <v>0</v>
      </c>
      <c r="L22" s="94"/>
      <c r="M22" s="94"/>
      <c r="N22" s="94">
        <v>0</v>
      </c>
      <c r="O22" s="94">
        <v>0</v>
      </c>
      <c r="P22" s="94">
        <v>100</v>
      </c>
      <c r="Q22" s="94">
        <v>0</v>
      </c>
      <c r="R22" s="94">
        <v>100</v>
      </c>
      <c r="S22" s="94"/>
      <c r="T22" s="94"/>
      <c r="U22" s="94" t="s">
        <v>2</v>
      </c>
      <c r="V22" s="94">
        <v>168</v>
      </c>
    </row>
    <row r="23" spans="1:22" s="95" customFormat="1">
      <c r="A23" s="94" t="s">
        <v>214</v>
      </c>
      <c r="B23" s="94" t="s">
        <v>227</v>
      </c>
      <c r="C23" s="94">
        <v>0</v>
      </c>
      <c r="D23" s="94">
        <v>0</v>
      </c>
      <c r="E23" s="94">
        <v>0</v>
      </c>
      <c r="F23" s="94">
        <v>0</v>
      </c>
      <c r="G23" s="94">
        <v>0</v>
      </c>
      <c r="H23" s="94">
        <v>0</v>
      </c>
      <c r="I23" s="94">
        <v>0</v>
      </c>
      <c r="J23" s="94">
        <v>0</v>
      </c>
      <c r="K23" s="94">
        <v>0</v>
      </c>
      <c r="L23" s="94"/>
      <c r="M23" s="94"/>
      <c r="N23" s="94">
        <v>0</v>
      </c>
      <c r="O23" s="94">
        <v>0</v>
      </c>
      <c r="P23" s="94">
        <v>100</v>
      </c>
      <c r="Q23" s="94">
        <v>0</v>
      </c>
      <c r="R23" s="94">
        <v>100</v>
      </c>
      <c r="S23" s="94"/>
      <c r="T23" s="94"/>
      <c r="U23" s="94" t="s">
        <v>2</v>
      </c>
      <c r="V23" s="94">
        <v>168</v>
      </c>
    </row>
    <row r="24" spans="1:22" s="95" customFormat="1">
      <c r="A24" s="94" t="s">
        <v>214</v>
      </c>
      <c r="B24" s="94" t="s">
        <v>228</v>
      </c>
      <c r="C24" s="94">
        <v>0</v>
      </c>
      <c r="D24" s="94">
        <v>0</v>
      </c>
      <c r="E24" s="94">
        <v>0</v>
      </c>
      <c r="F24" s="94">
        <v>0</v>
      </c>
      <c r="G24" s="94">
        <v>0</v>
      </c>
      <c r="H24" s="94">
        <v>0</v>
      </c>
      <c r="I24" s="94">
        <v>0</v>
      </c>
      <c r="J24" s="94">
        <v>0</v>
      </c>
      <c r="K24" s="94">
        <v>0</v>
      </c>
      <c r="L24" s="94"/>
      <c r="M24" s="94"/>
      <c r="N24" s="94">
        <v>0</v>
      </c>
      <c r="O24" s="94">
        <v>0</v>
      </c>
      <c r="P24" s="94">
        <v>100</v>
      </c>
      <c r="Q24" s="94">
        <v>0</v>
      </c>
      <c r="R24" s="94">
        <v>100</v>
      </c>
      <c r="S24" s="94"/>
      <c r="T24" s="94"/>
      <c r="U24" s="94" t="s">
        <v>2</v>
      </c>
      <c r="V24" s="94">
        <v>168</v>
      </c>
    </row>
    <row r="25" spans="1:22" s="95" customFormat="1">
      <c r="A25" s="94" t="s">
        <v>214</v>
      </c>
      <c r="B25" s="94" t="s">
        <v>229</v>
      </c>
      <c r="C25" s="94">
        <v>0</v>
      </c>
      <c r="D25" s="94">
        <v>0</v>
      </c>
      <c r="E25" s="94">
        <v>0</v>
      </c>
      <c r="F25" s="94">
        <v>0</v>
      </c>
      <c r="G25" s="94">
        <v>0</v>
      </c>
      <c r="H25" s="94">
        <v>0</v>
      </c>
      <c r="I25" s="94">
        <v>0</v>
      </c>
      <c r="J25" s="94">
        <v>0</v>
      </c>
      <c r="K25" s="94">
        <v>0</v>
      </c>
      <c r="L25" s="94"/>
      <c r="M25" s="94"/>
      <c r="N25" s="94">
        <v>0</v>
      </c>
      <c r="O25" s="94">
        <v>0</v>
      </c>
      <c r="P25" s="94">
        <v>100</v>
      </c>
      <c r="Q25" s="94">
        <v>0</v>
      </c>
      <c r="R25" s="94">
        <v>100</v>
      </c>
      <c r="S25" s="94"/>
      <c r="T25" s="94"/>
      <c r="U25" s="94" t="s">
        <v>2</v>
      </c>
      <c r="V25" s="94">
        <v>168</v>
      </c>
    </row>
    <row r="26" spans="1:22" s="95" customFormat="1">
      <c r="A26" s="94" t="s">
        <v>214</v>
      </c>
      <c r="B26" s="94" t="s">
        <v>230</v>
      </c>
      <c r="C26" s="94">
        <v>0</v>
      </c>
      <c r="D26" s="94">
        <v>0</v>
      </c>
      <c r="E26" s="94">
        <v>0</v>
      </c>
      <c r="F26" s="94">
        <v>0</v>
      </c>
      <c r="G26" s="94">
        <v>0</v>
      </c>
      <c r="H26" s="94">
        <v>0</v>
      </c>
      <c r="I26" s="94">
        <v>0</v>
      </c>
      <c r="J26" s="94">
        <v>0</v>
      </c>
      <c r="K26" s="94">
        <v>0</v>
      </c>
      <c r="L26" s="94"/>
      <c r="M26" s="94"/>
      <c r="N26" s="94">
        <v>0</v>
      </c>
      <c r="O26" s="94">
        <v>0</v>
      </c>
      <c r="P26" s="94">
        <v>100</v>
      </c>
      <c r="Q26" s="94">
        <v>0</v>
      </c>
      <c r="R26" s="94">
        <v>100</v>
      </c>
      <c r="S26" s="94"/>
      <c r="T26" s="94"/>
      <c r="U26" s="94" t="s">
        <v>2</v>
      </c>
      <c r="V26" s="94">
        <v>168</v>
      </c>
    </row>
    <row r="27" spans="1:22" s="95" customFormat="1">
      <c r="A27" s="94" t="s">
        <v>214</v>
      </c>
      <c r="B27" s="94" t="s">
        <v>231</v>
      </c>
      <c r="C27" s="94">
        <v>0</v>
      </c>
      <c r="D27" s="94">
        <v>0</v>
      </c>
      <c r="E27" s="94">
        <v>0</v>
      </c>
      <c r="F27" s="94">
        <v>0</v>
      </c>
      <c r="G27" s="94">
        <v>0</v>
      </c>
      <c r="H27" s="94">
        <v>0</v>
      </c>
      <c r="I27" s="94">
        <v>0</v>
      </c>
      <c r="J27" s="94">
        <v>0</v>
      </c>
      <c r="K27" s="94">
        <v>0</v>
      </c>
      <c r="L27" s="94"/>
      <c r="M27" s="94"/>
      <c r="N27" s="94">
        <v>0</v>
      </c>
      <c r="O27" s="94">
        <v>0</v>
      </c>
      <c r="P27" s="94">
        <v>100</v>
      </c>
      <c r="Q27" s="94">
        <v>0</v>
      </c>
      <c r="R27" s="94">
        <v>100</v>
      </c>
      <c r="S27" s="94"/>
      <c r="T27" s="94"/>
      <c r="U27" s="94" t="s">
        <v>2</v>
      </c>
      <c r="V27" s="94">
        <v>168</v>
      </c>
    </row>
    <row r="28" spans="1:22" s="95" customFormat="1">
      <c r="A28" s="94" t="s">
        <v>214</v>
      </c>
      <c r="B28" s="94" t="s">
        <v>232</v>
      </c>
      <c r="C28" s="94">
        <v>0</v>
      </c>
      <c r="D28" s="94">
        <v>0</v>
      </c>
      <c r="E28" s="94">
        <v>0</v>
      </c>
      <c r="F28" s="94">
        <v>0</v>
      </c>
      <c r="G28" s="94">
        <v>0</v>
      </c>
      <c r="H28" s="94">
        <v>0</v>
      </c>
      <c r="I28" s="94">
        <v>0</v>
      </c>
      <c r="J28" s="94">
        <v>0</v>
      </c>
      <c r="K28" s="94">
        <v>0</v>
      </c>
      <c r="L28" s="94"/>
      <c r="M28" s="94"/>
      <c r="N28" s="94">
        <v>0</v>
      </c>
      <c r="O28" s="94">
        <v>0</v>
      </c>
      <c r="P28" s="94">
        <v>100</v>
      </c>
      <c r="Q28" s="94">
        <v>0</v>
      </c>
      <c r="R28" s="94">
        <v>100</v>
      </c>
      <c r="S28" s="94"/>
      <c r="T28" s="94"/>
      <c r="U28" s="94" t="s">
        <v>2</v>
      </c>
      <c r="V28" s="94">
        <v>168</v>
      </c>
    </row>
    <row r="29" spans="1:22" s="95" customFormat="1">
      <c r="A29" s="94" t="s">
        <v>214</v>
      </c>
      <c r="B29" s="94" t="s">
        <v>233</v>
      </c>
      <c r="C29" s="94">
        <v>0</v>
      </c>
      <c r="D29" s="94">
        <v>0</v>
      </c>
      <c r="E29" s="94">
        <v>0</v>
      </c>
      <c r="F29" s="94">
        <v>0</v>
      </c>
      <c r="G29" s="94">
        <v>0</v>
      </c>
      <c r="H29" s="94">
        <v>0</v>
      </c>
      <c r="I29" s="94">
        <v>0</v>
      </c>
      <c r="J29" s="94">
        <v>0</v>
      </c>
      <c r="K29" s="94">
        <v>0</v>
      </c>
      <c r="L29" s="94"/>
      <c r="M29" s="94"/>
      <c r="N29" s="94">
        <v>0</v>
      </c>
      <c r="O29" s="94">
        <v>0</v>
      </c>
      <c r="P29" s="94">
        <v>100</v>
      </c>
      <c r="Q29" s="94">
        <v>0</v>
      </c>
      <c r="R29" s="94">
        <v>100</v>
      </c>
      <c r="S29" s="94"/>
      <c r="T29" s="94"/>
      <c r="U29" s="94" t="s">
        <v>2</v>
      </c>
      <c r="V29" s="94">
        <v>168</v>
      </c>
    </row>
    <row r="30" spans="1:22" s="95" customFormat="1">
      <c r="A30" s="94" t="s">
        <v>214</v>
      </c>
      <c r="B30" s="94" t="s">
        <v>234</v>
      </c>
      <c r="C30" s="94">
        <v>0</v>
      </c>
      <c r="D30" s="94">
        <v>0</v>
      </c>
      <c r="E30" s="94">
        <v>0</v>
      </c>
      <c r="F30" s="94">
        <v>0</v>
      </c>
      <c r="G30" s="94">
        <v>0</v>
      </c>
      <c r="H30" s="94">
        <v>0</v>
      </c>
      <c r="I30" s="94">
        <v>0</v>
      </c>
      <c r="J30" s="94">
        <v>0</v>
      </c>
      <c r="K30" s="94">
        <v>0</v>
      </c>
      <c r="L30" s="94"/>
      <c r="M30" s="94"/>
      <c r="N30" s="94">
        <v>0</v>
      </c>
      <c r="O30" s="94">
        <v>0</v>
      </c>
      <c r="P30" s="94">
        <v>100</v>
      </c>
      <c r="Q30" s="94">
        <v>0</v>
      </c>
      <c r="R30" s="94">
        <v>100</v>
      </c>
      <c r="S30" s="94"/>
      <c r="T30" s="94"/>
      <c r="U30" s="94" t="s">
        <v>2</v>
      </c>
      <c r="V30" s="94">
        <v>168</v>
      </c>
    </row>
    <row r="31" spans="1:22" s="95" customFormat="1">
      <c r="A31" s="94" t="s">
        <v>214</v>
      </c>
      <c r="B31" s="94" t="s">
        <v>235</v>
      </c>
      <c r="C31" s="94">
        <v>0</v>
      </c>
      <c r="D31" s="94">
        <v>0</v>
      </c>
      <c r="E31" s="94">
        <v>0</v>
      </c>
      <c r="F31" s="94">
        <v>0</v>
      </c>
      <c r="G31" s="94">
        <v>0</v>
      </c>
      <c r="H31" s="94">
        <v>0</v>
      </c>
      <c r="I31" s="94">
        <v>0</v>
      </c>
      <c r="J31" s="94">
        <v>0</v>
      </c>
      <c r="K31" s="94">
        <v>0</v>
      </c>
      <c r="L31" s="94"/>
      <c r="M31" s="94"/>
      <c r="N31" s="94">
        <v>0</v>
      </c>
      <c r="O31" s="94">
        <v>0</v>
      </c>
      <c r="P31" s="94">
        <v>100</v>
      </c>
      <c r="Q31" s="94">
        <v>0</v>
      </c>
      <c r="R31" s="94">
        <v>100</v>
      </c>
      <c r="S31" s="94"/>
      <c r="T31" s="94"/>
      <c r="U31" s="94" t="s">
        <v>2</v>
      </c>
      <c r="V31" s="94">
        <v>168</v>
      </c>
    </row>
    <row r="32" spans="1:22" s="95" customFormat="1">
      <c r="A32" s="94" t="s">
        <v>214</v>
      </c>
      <c r="B32" s="94" t="s">
        <v>236</v>
      </c>
      <c r="C32" s="94">
        <v>0</v>
      </c>
      <c r="D32" s="94">
        <v>0</v>
      </c>
      <c r="E32" s="94">
        <v>0</v>
      </c>
      <c r="F32" s="94">
        <v>0</v>
      </c>
      <c r="G32" s="94">
        <v>0</v>
      </c>
      <c r="H32" s="94">
        <v>0</v>
      </c>
      <c r="I32" s="94">
        <v>0</v>
      </c>
      <c r="J32" s="94">
        <v>0</v>
      </c>
      <c r="K32" s="94">
        <v>0</v>
      </c>
      <c r="L32" s="94"/>
      <c r="M32" s="94"/>
      <c r="N32" s="94">
        <v>0</v>
      </c>
      <c r="O32" s="94">
        <v>0</v>
      </c>
      <c r="P32" s="94">
        <v>100</v>
      </c>
      <c r="Q32" s="94">
        <v>0</v>
      </c>
      <c r="R32" s="94">
        <v>100</v>
      </c>
      <c r="S32" s="94"/>
      <c r="T32" s="94"/>
      <c r="U32" s="94" t="s">
        <v>2</v>
      </c>
      <c r="V32" s="94">
        <v>168</v>
      </c>
    </row>
    <row r="33" spans="1:22" s="95" customFormat="1">
      <c r="A33" s="94" t="s">
        <v>214</v>
      </c>
      <c r="B33" s="94" t="s">
        <v>237</v>
      </c>
      <c r="C33" s="94">
        <v>0</v>
      </c>
      <c r="D33" s="94">
        <v>0</v>
      </c>
      <c r="E33" s="94">
        <v>0</v>
      </c>
      <c r="F33" s="94">
        <v>0</v>
      </c>
      <c r="G33" s="94">
        <v>0</v>
      </c>
      <c r="H33" s="94">
        <v>0</v>
      </c>
      <c r="I33" s="94">
        <v>0</v>
      </c>
      <c r="J33" s="94">
        <v>0</v>
      </c>
      <c r="K33" s="94">
        <v>0</v>
      </c>
      <c r="L33" s="94"/>
      <c r="M33" s="94"/>
      <c r="N33" s="94">
        <v>0</v>
      </c>
      <c r="O33" s="94">
        <v>0</v>
      </c>
      <c r="P33" s="94">
        <v>100</v>
      </c>
      <c r="Q33" s="94">
        <v>0</v>
      </c>
      <c r="R33" s="94">
        <v>100</v>
      </c>
      <c r="S33" s="94"/>
      <c r="T33" s="94"/>
      <c r="U33" s="94" t="s">
        <v>2</v>
      </c>
      <c r="V33" s="94">
        <v>168</v>
      </c>
    </row>
    <row r="34" spans="1:22" s="95" customFormat="1">
      <c r="A34" s="94" t="s">
        <v>214</v>
      </c>
      <c r="B34" s="94" t="s">
        <v>238</v>
      </c>
      <c r="C34" s="94">
        <v>0</v>
      </c>
      <c r="D34" s="94">
        <v>0</v>
      </c>
      <c r="E34" s="94">
        <v>0</v>
      </c>
      <c r="F34" s="94">
        <v>0</v>
      </c>
      <c r="G34" s="94">
        <v>0</v>
      </c>
      <c r="H34" s="94">
        <v>0</v>
      </c>
      <c r="I34" s="94">
        <v>0</v>
      </c>
      <c r="J34" s="94">
        <v>0</v>
      </c>
      <c r="K34" s="94">
        <v>0</v>
      </c>
      <c r="L34" s="94"/>
      <c r="M34" s="94"/>
      <c r="N34" s="94">
        <v>0</v>
      </c>
      <c r="O34" s="94">
        <v>0</v>
      </c>
      <c r="P34" s="94">
        <v>100</v>
      </c>
      <c r="Q34" s="94">
        <v>0</v>
      </c>
      <c r="R34" s="94">
        <v>100</v>
      </c>
      <c r="S34" s="94"/>
      <c r="T34" s="94"/>
      <c r="U34" s="94" t="s">
        <v>2</v>
      </c>
      <c r="V34" s="94">
        <v>168</v>
      </c>
    </row>
    <row r="35" spans="1:22" s="95" customFormat="1">
      <c r="A35" s="94" t="s">
        <v>214</v>
      </c>
      <c r="B35" s="94" t="s">
        <v>239</v>
      </c>
      <c r="C35" s="94">
        <v>0</v>
      </c>
      <c r="D35" s="94">
        <v>0</v>
      </c>
      <c r="E35" s="94">
        <v>0</v>
      </c>
      <c r="F35" s="94">
        <v>0</v>
      </c>
      <c r="G35" s="94">
        <v>0</v>
      </c>
      <c r="H35" s="94">
        <v>0</v>
      </c>
      <c r="I35" s="94">
        <v>0</v>
      </c>
      <c r="J35" s="94">
        <v>0</v>
      </c>
      <c r="K35" s="94">
        <v>0</v>
      </c>
      <c r="L35" s="94"/>
      <c r="M35" s="94"/>
      <c r="N35" s="94">
        <v>0</v>
      </c>
      <c r="O35" s="94">
        <v>0</v>
      </c>
      <c r="P35" s="94">
        <v>100</v>
      </c>
      <c r="Q35" s="94">
        <v>0</v>
      </c>
      <c r="R35" s="94">
        <v>100</v>
      </c>
      <c r="S35" s="94"/>
      <c r="T35" s="94"/>
      <c r="U35" s="94" t="s">
        <v>2</v>
      </c>
      <c r="V35" s="94">
        <v>168</v>
      </c>
    </row>
    <row r="36" spans="1:22" s="95" customFormat="1">
      <c r="A36" s="94" t="s">
        <v>214</v>
      </c>
      <c r="B36" s="94" t="s">
        <v>240</v>
      </c>
      <c r="C36" s="94">
        <v>0</v>
      </c>
      <c r="D36" s="94">
        <v>0</v>
      </c>
      <c r="E36" s="94">
        <v>0</v>
      </c>
      <c r="F36" s="94">
        <v>0</v>
      </c>
      <c r="G36" s="94">
        <v>0</v>
      </c>
      <c r="H36" s="94">
        <v>0</v>
      </c>
      <c r="I36" s="94">
        <v>0</v>
      </c>
      <c r="J36" s="94">
        <v>0</v>
      </c>
      <c r="K36" s="94">
        <v>0</v>
      </c>
      <c r="L36" s="94"/>
      <c r="M36" s="94"/>
      <c r="N36" s="94">
        <v>0</v>
      </c>
      <c r="O36" s="94">
        <v>0</v>
      </c>
      <c r="P36" s="94">
        <v>100</v>
      </c>
      <c r="Q36" s="94">
        <v>0</v>
      </c>
      <c r="R36" s="94">
        <v>100</v>
      </c>
      <c r="S36" s="94"/>
      <c r="T36" s="94"/>
      <c r="U36" s="94" t="s">
        <v>2</v>
      </c>
      <c r="V36" s="94">
        <v>168</v>
      </c>
    </row>
    <row r="37" spans="1:22" s="95" customFormat="1">
      <c r="A37" s="94" t="s">
        <v>214</v>
      </c>
      <c r="B37" s="94" t="s">
        <v>241</v>
      </c>
      <c r="C37" s="94">
        <v>0</v>
      </c>
      <c r="D37" s="94">
        <v>0</v>
      </c>
      <c r="E37" s="94">
        <v>0</v>
      </c>
      <c r="F37" s="94">
        <v>0</v>
      </c>
      <c r="G37" s="94">
        <v>0</v>
      </c>
      <c r="H37" s="94">
        <v>0</v>
      </c>
      <c r="I37" s="94">
        <v>0</v>
      </c>
      <c r="J37" s="94">
        <v>0</v>
      </c>
      <c r="K37" s="94">
        <v>0</v>
      </c>
      <c r="L37" s="94"/>
      <c r="M37" s="94"/>
      <c r="N37" s="94">
        <v>0</v>
      </c>
      <c r="O37" s="94">
        <v>0</v>
      </c>
      <c r="P37" s="94">
        <v>100</v>
      </c>
      <c r="Q37" s="94">
        <v>0</v>
      </c>
      <c r="R37" s="94">
        <v>100</v>
      </c>
      <c r="S37" s="94"/>
      <c r="T37" s="94"/>
      <c r="U37" s="94" t="s">
        <v>2</v>
      </c>
      <c r="V37" s="94">
        <v>168</v>
      </c>
    </row>
    <row r="38" spans="1:22" s="95" customFormat="1">
      <c r="A38" s="94" t="s">
        <v>214</v>
      </c>
      <c r="B38" s="94" t="s">
        <v>242</v>
      </c>
      <c r="C38" s="94">
        <v>0</v>
      </c>
      <c r="D38" s="94">
        <v>0</v>
      </c>
      <c r="E38" s="94">
        <v>0</v>
      </c>
      <c r="F38" s="94">
        <v>0</v>
      </c>
      <c r="G38" s="94">
        <v>0</v>
      </c>
      <c r="H38" s="94">
        <v>0</v>
      </c>
      <c r="I38" s="94">
        <v>0</v>
      </c>
      <c r="J38" s="94">
        <v>0</v>
      </c>
      <c r="K38" s="94">
        <v>0</v>
      </c>
      <c r="L38" s="94"/>
      <c r="M38" s="94"/>
      <c r="N38" s="94">
        <v>0</v>
      </c>
      <c r="O38" s="94">
        <v>0</v>
      </c>
      <c r="P38" s="94">
        <v>100</v>
      </c>
      <c r="Q38" s="94">
        <v>0</v>
      </c>
      <c r="R38" s="94">
        <v>100</v>
      </c>
      <c r="S38" s="94"/>
      <c r="T38" s="94"/>
      <c r="U38" s="94" t="s">
        <v>2</v>
      </c>
      <c r="V38" s="94">
        <v>168</v>
      </c>
    </row>
    <row r="39" spans="1:22" s="95" customFormat="1">
      <c r="A39" s="94" t="s">
        <v>214</v>
      </c>
      <c r="B39" s="94" t="s">
        <v>243</v>
      </c>
      <c r="C39" s="94">
        <v>0</v>
      </c>
      <c r="D39" s="94">
        <v>0</v>
      </c>
      <c r="E39" s="94">
        <v>0</v>
      </c>
      <c r="F39" s="94">
        <v>0</v>
      </c>
      <c r="G39" s="94">
        <v>0</v>
      </c>
      <c r="H39" s="94">
        <v>0</v>
      </c>
      <c r="I39" s="94">
        <v>0</v>
      </c>
      <c r="J39" s="94">
        <v>0</v>
      </c>
      <c r="K39" s="94">
        <v>0</v>
      </c>
      <c r="L39" s="94"/>
      <c r="M39" s="94"/>
      <c r="N39" s="94">
        <v>0</v>
      </c>
      <c r="O39" s="94">
        <v>0</v>
      </c>
      <c r="P39" s="94">
        <v>100</v>
      </c>
      <c r="Q39" s="94">
        <v>0</v>
      </c>
      <c r="R39" s="94">
        <v>100</v>
      </c>
      <c r="S39" s="94"/>
      <c r="T39" s="94"/>
      <c r="U39" s="94" t="s">
        <v>2</v>
      </c>
      <c r="V39" s="94">
        <v>168</v>
      </c>
    </row>
    <row r="40" spans="1:22" s="95" customFormat="1">
      <c r="A40" s="94" t="s">
        <v>214</v>
      </c>
      <c r="B40" s="94" t="s">
        <v>244</v>
      </c>
      <c r="C40" s="94">
        <v>0</v>
      </c>
      <c r="D40" s="94">
        <v>0</v>
      </c>
      <c r="E40" s="94">
        <v>0</v>
      </c>
      <c r="F40" s="94">
        <v>0</v>
      </c>
      <c r="G40" s="94">
        <v>0</v>
      </c>
      <c r="H40" s="94">
        <v>0</v>
      </c>
      <c r="I40" s="94">
        <v>0</v>
      </c>
      <c r="J40" s="94">
        <v>0</v>
      </c>
      <c r="K40" s="94">
        <v>0</v>
      </c>
      <c r="L40" s="94"/>
      <c r="M40" s="94"/>
      <c r="N40" s="94">
        <v>0</v>
      </c>
      <c r="O40" s="94">
        <v>0</v>
      </c>
      <c r="P40" s="94">
        <v>100</v>
      </c>
      <c r="Q40" s="94">
        <v>0</v>
      </c>
      <c r="R40" s="94">
        <v>100</v>
      </c>
      <c r="S40" s="94"/>
      <c r="T40" s="94"/>
      <c r="U40" s="94" t="s">
        <v>2</v>
      </c>
      <c r="V40" s="94">
        <v>168</v>
      </c>
    </row>
    <row r="41" spans="1:22" s="95" customFormat="1">
      <c r="A41" s="94" t="s">
        <v>214</v>
      </c>
      <c r="B41" s="94" t="s">
        <v>245</v>
      </c>
      <c r="C41" s="94">
        <v>0</v>
      </c>
      <c r="D41" s="94">
        <v>0</v>
      </c>
      <c r="E41" s="94">
        <v>0</v>
      </c>
      <c r="F41" s="94">
        <v>0</v>
      </c>
      <c r="G41" s="94">
        <v>0</v>
      </c>
      <c r="H41" s="94">
        <v>0</v>
      </c>
      <c r="I41" s="94">
        <v>0</v>
      </c>
      <c r="J41" s="94">
        <v>0</v>
      </c>
      <c r="K41" s="94">
        <v>0</v>
      </c>
      <c r="L41" s="94"/>
      <c r="M41" s="94"/>
      <c r="N41" s="94">
        <v>0</v>
      </c>
      <c r="O41" s="94">
        <v>0</v>
      </c>
      <c r="P41" s="94">
        <v>100</v>
      </c>
      <c r="Q41" s="94">
        <v>0</v>
      </c>
      <c r="R41" s="94">
        <v>100</v>
      </c>
      <c r="S41" s="94"/>
      <c r="T41" s="94"/>
      <c r="U41" s="94" t="s">
        <v>2</v>
      </c>
      <c r="V41" s="94">
        <v>168</v>
      </c>
    </row>
    <row r="42" spans="1:22" s="95" customFormat="1">
      <c r="A42" s="94" t="s">
        <v>214</v>
      </c>
      <c r="B42" s="94" t="s">
        <v>246</v>
      </c>
      <c r="C42" s="94">
        <v>0</v>
      </c>
      <c r="D42" s="94">
        <v>0</v>
      </c>
      <c r="E42" s="94">
        <v>0</v>
      </c>
      <c r="F42" s="94">
        <v>0</v>
      </c>
      <c r="G42" s="94">
        <v>0</v>
      </c>
      <c r="H42" s="94">
        <v>0</v>
      </c>
      <c r="I42" s="94">
        <v>0</v>
      </c>
      <c r="J42" s="94">
        <v>0</v>
      </c>
      <c r="K42" s="94">
        <v>0</v>
      </c>
      <c r="L42" s="94"/>
      <c r="M42" s="94"/>
      <c r="N42" s="94">
        <v>0</v>
      </c>
      <c r="O42" s="94">
        <v>0</v>
      </c>
      <c r="P42" s="94">
        <v>100</v>
      </c>
      <c r="Q42" s="94">
        <v>0</v>
      </c>
      <c r="R42" s="94">
        <v>100</v>
      </c>
      <c r="S42" s="94"/>
      <c r="T42" s="94"/>
      <c r="U42" s="94" t="s">
        <v>2</v>
      </c>
      <c r="V42" s="94">
        <v>168</v>
      </c>
    </row>
    <row r="43" spans="1:22" s="95" customFormat="1">
      <c r="A43" s="94" t="s">
        <v>214</v>
      </c>
      <c r="B43" s="94" t="s">
        <v>247</v>
      </c>
      <c r="C43" s="94">
        <v>0</v>
      </c>
      <c r="D43" s="94">
        <v>0</v>
      </c>
      <c r="E43" s="94">
        <v>0</v>
      </c>
      <c r="F43" s="94">
        <v>0</v>
      </c>
      <c r="G43" s="94">
        <v>0</v>
      </c>
      <c r="H43" s="94">
        <v>0</v>
      </c>
      <c r="I43" s="94">
        <v>0</v>
      </c>
      <c r="J43" s="94">
        <v>0</v>
      </c>
      <c r="K43" s="94">
        <v>0</v>
      </c>
      <c r="L43" s="94"/>
      <c r="M43" s="94"/>
      <c r="N43" s="94">
        <v>0</v>
      </c>
      <c r="O43" s="94">
        <v>0</v>
      </c>
      <c r="P43" s="94">
        <v>100</v>
      </c>
      <c r="Q43" s="94">
        <v>0</v>
      </c>
      <c r="R43" s="94">
        <v>100</v>
      </c>
      <c r="S43" s="94"/>
      <c r="T43" s="94"/>
      <c r="U43" s="94" t="s">
        <v>2</v>
      </c>
      <c r="V43" s="94">
        <v>168</v>
      </c>
    </row>
    <row r="44" spans="1:22">
      <c r="A44" s="94" t="s">
        <v>214</v>
      </c>
      <c r="B44" s="94" t="s">
        <v>248</v>
      </c>
      <c r="C44" s="94">
        <v>0</v>
      </c>
      <c r="D44" s="94">
        <v>0</v>
      </c>
      <c r="E44" s="94">
        <v>0</v>
      </c>
      <c r="F44" s="94">
        <v>0</v>
      </c>
      <c r="G44" s="94">
        <v>0</v>
      </c>
      <c r="H44" s="94">
        <v>0</v>
      </c>
      <c r="I44" s="94">
        <v>0</v>
      </c>
      <c r="J44" s="94">
        <v>0</v>
      </c>
      <c r="K44" s="94">
        <v>0</v>
      </c>
      <c r="N44" s="94">
        <v>0</v>
      </c>
      <c r="O44" s="94">
        <v>0</v>
      </c>
      <c r="P44" s="94">
        <v>100</v>
      </c>
      <c r="Q44" s="94">
        <v>0</v>
      </c>
      <c r="R44" s="94">
        <v>100</v>
      </c>
      <c r="U44" s="94" t="s">
        <v>2</v>
      </c>
      <c r="V44" s="94">
        <v>168</v>
      </c>
    </row>
    <row r="45" spans="1:22">
      <c r="A45" s="94" t="s">
        <v>214</v>
      </c>
      <c r="B45" s="94" t="s">
        <v>249</v>
      </c>
      <c r="C45" s="94">
        <v>0</v>
      </c>
      <c r="D45" s="94">
        <v>0</v>
      </c>
      <c r="E45" s="94">
        <v>0</v>
      </c>
      <c r="F45" s="94">
        <v>0</v>
      </c>
      <c r="G45" s="94">
        <v>0</v>
      </c>
      <c r="H45" s="94">
        <v>0</v>
      </c>
      <c r="I45" s="94">
        <v>0</v>
      </c>
      <c r="J45" s="94">
        <v>0</v>
      </c>
      <c r="K45" s="94">
        <v>0</v>
      </c>
      <c r="N45" s="94">
        <v>0</v>
      </c>
      <c r="O45" s="94">
        <v>0</v>
      </c>
      <c r="P45" s="94">
        <v>100</v>
      </c>
      <c r="Q45" s="94">
        <v>0</v>
      </c>
      <c r="R45" s="94">
        <v>100</v>
      </c>
      <c r="U45" s="94" t="s">
        <v>2</v>
      </c>
      <c r="V45" s="94">
        <v>168</v>
      </c>
    </row>
    <row r="46" spans="1:22">
      <c r="A46" s="94" t="s">
        <v>214</v>
      </c>
      <c r="B46" s="94" t="s">
        <v>250</v>
      </c>
      <c r="C46" s="94">
        <v>0</v>
      </c>
      <c r="D46" s="94">
        <v>0</v>
      </c>
      <c r="E46" s="94">
        <v>0</v>
      </c>
      <c r="F46" s="94">
        <v>0</v>
      </c>
      <c r="G46" s="94">
        <v>0</v>
      </c>
      <c r="H46" s="94">
        <v>0</v>
      </c>
      <c r="I46" s="94">
        <v>0</v>
      </c>
      <c r="J46" s="94">
        <v>0</v>
      </c>
      <c r="K46" s="94">
        <v>0</v>
      </c>
      <c r="N46" s="94">
        <v>0</v>
      </c>
      <c r="O46" s="94">
        <v>0</v>
      </c>
      <c r="P46" s="94">
        <v>100</v>
      </c>
      <c r="Q46" s="94">
        <v>0</v>
      </c>
      <c r="R46" s="94">
        <v>100</v>
      </c>
      <c r="U46" s="94" t="s">
        <v>2</v>
      </c>
      <c r="V46" s="94">
        <v>168</v>
      </c>
    </row>
    <row r="47" spans="1:22">
      <c r="A47" s="94" t="s">
        <v>214</v>
      </c>
      <c r="B47" s="94" t="s">
        <v>251</v>
      </c>
      <c r="C47" s="94">
        <v>0</v>
      </c>
      <c r="D47" s="94">
        <v>0</v>
      </c>
      <c r="E47" s="94">
        <v>0</v>
      </c>
      <c r="F47" s="94">
        <v>0</v>
      </c>
      <c r="G47" s="94">
        <v>0</v>
      </c>
      <c r="H47" s="94">
        <v>0</v>
      </c>
      <c r="I47" s="94">
        <v>0</v>
      </c>
      <c r="J47" s="94">
        <v>0</v>
      </c>
      <c r="K47" s="94">
        <v>0</v>
      </c>
      <c r="N47" s="94">
        <v>0</v>
      </c>
      <c r="O47" s="94">
        <v>0</v>
      </c>
      <c r="P47" s="94">
        <v>100</v>
      </c>
      <c r="Q47" s="94">
        <v>0</v>
      </c>
      <c r="R47" s="94">
        <v>100</v>
      </c>
      <c r="U47" s="94" t="s">
        <v>2</v>
      </c>
      <c r="V47" s="94">
        <v>168</v>
      </c>
    </row>
    <row r="48" spans="1:22">
      <c r="A48" s="94" t="s">
        <v>214</v>
      </c>
      <c r="B48" s="94" t="s">
        <v>252</v>
      </c>
      <c r="C48" s="94">
        <v>0</v>
      </c>
      <c r="D48" s="94">
        <v>0</v>
      </c>
      <c r="E48" s="94">
        <v>0</v>
      </c>
      <c r="F48" s="94">
        <v>0</v>
      </c>
      <c r="G48" s="94">
        <v>0</v>
      </c>
      <c r="H48" s="94">
        <v>0</v>
      </c>
      <c r="I48" s="94">
        <v>0</v>
      </c>
      <c r="J48" s="94">
        <v>0</v>
      </c>
      <c r="K48" s="94">
        <v>0</v>
      </c>
      <c r="N48" s="94">
        <v>0</v>
      </c>
      <c r="O48" s="94">
        <v>0</v>
      </c>
      <c r="P48" s="94">
        <v>100</v>
      </c>
      <c r="Q48" s="94">
        <v>0</v>
      </c>
      <c r="R48" s="94">
        <v>100</v>
      </c>
      <c r="U48" s="94" t="s">
        <v>2</v>
      </c>
      <c r="V48" s="94">
        <v>168</v>
      </c>
    </row>
    <row r="49" spans="1:22">
      <c r="A49" s="94" t="s">
        <v>214</v>
      </c>
      <c r="B49" s="94" t="s">
        <v>253</v>
      </c>
      <c r="C49" s="94">
        <v>0</v>
      </c>
      <c r="D49" s="94">
        <v>0</v>
      </c>
      <c r="E49" s="94">
        <v>0</v>
      </c>
      <c r="F49" s="94">
        <v>0</v>
      </c>
      <c r="G49" s="94">
        <v>0</v>
      </c>
      <c r="H49" s="94">
        <v>0</v>
      </c>
      <c r="I49" s="94">
        <v>0</v>
      </c>
      <c r="J49" s="94">
        <v>0</v>
      </c>
      <c r="K49" s="94">
        <v>0</v>
      </c>
      <c r="N49" s="94">
        <v>0</v>
      </c>
      <c r="O49" s="94">
        <v>0</v>
      </c>
      <c r="P49" s="94">
        <v>100</v>
      </c>
      <c r="Q49" s="94">
        <v>0</v>
      </c>
      <c r="R49" s="94">
        <v>100</v>
      </c>
      <c r="U49" s="94" t="s">
        <v>2</v>
      </c>
      <c r="V49" s="94">
        <v>168</v>
      </c>
    </row>
    <row r="50" spans="1:22">
      <c r="A50" s="94" t="s">
        <v>214</v>
      </c>
      <c r="B50" s="94" t="s">
        <v>254</v>
      </c>
      <c r="C50" s="94">
        <v>0</v>
      </c>
      <c r="D50" s="94">
        <v>0</v>
      </c>
      <c r="E50" s="94">
        <v>0</v>
      </c>
      <c r="F50" s="94">
        <v>0</v>
      </c>
      <c r="G50" s="94">
        <v>0</v>
      </c>
      <c r="H50" s="94">
        <v>0</v>
      </c>
      <c r="I50" s="94">
        <v>0</v>
      </c>
      <c r="J50" s="94">
        <v>0</v>
      </c>
      <c r="K50" s="94">
        <v>0</v>
      </c>
      <c r="N50" s="94">
        <v>0</v>
      </c>
      <c r="O50" s="94">
        <v>0</v>
      </c>
      <c r="P50" s="94">
        <v>100</v>
      </c>
      <c r="Q50" s="94">
        <v>0</v>
      </c>
      <c r="R50" s="94">
        <v>100</v>
      </c>
      <c r="U50" s="94" t="s">
        <v>2</v>
      </c>
      <c r="V50" s="94">
        <v>168</v>
      </c>
    </row>
    <row r="51" spans="1:22">
      <c r="A51" s="94" t="s">
        <v>214</v>
      </c>
      <c r="B51" s="94" t="s">
        <v>255</v>
      </c>
      <c r="C51" s="94">
        <v>0</v>
      </c>
      <c r="D51" s="94">
        <v>0</v>
      </c>
      <c r="E51" s="94">
        <v>0</v>
      </c>
      <c r="F51" s="94">
        <v>0</v>
      </c>
      <c r="G51" s="94">
        <v>0</v>
      </c>
      <c r="H51" s="94">
        <v>0</v>
      </c>
      <c r="I51" s="94">
        <v>0</v>
      </c>
      <c r="J51" s="94">
        <v>0</v>
      </c>
      <c r="K51" s="94">
        <v>0</v>
      </c>
      <c r="N51" s="94">
        <v>0</v>
      </c>
      <c r="O51" s="94">
        <v>0</v>
      </c>
      <c r="P51" s="94">
        <v>100</v>
      </c>
      <c r="Q51" s="94">
        <v>0</v>
      </c>
      <c r="R51" s="94">
        <v>100</v>
      </c>
      <c r="U51" s="94" t="s">
        <v>2</v>
      </c>
      <c r="V51" s="94">
        <v>168</v>
      </c>
    </row>
    <row r="52" spans="1:22">
      <c r="A52" s="94" t="s">
        <v>214</v>
      </c>
      <c r="B52" s="94" t="s">
        <v>256</v>
      </c>
      <c r="C52" s="94">
        <v>0</v>
      </c>
      <c r="D52" s="94">
        <v>0</v>
      </c>
      <c r="E52" s="94">
        <v>0</v>
      </c>
      <c r="F52" s="94">
        <v>0</v>
      </c>
      <c r="G52" s="94">
        <v>0</v>
      </c>
      <c r="H52" s="94">
        <v>0</v>
      </c>
      <c r="I52" s="94">
        <v>0</v>
      </c>
      <c r="J52" s="94">
        <v>0</v>
      </c>
      <c r="K52" s="94">
        <v>0</v>
      </c>
      <c r="N52" s="94">
        <v>0</v>
      </c>
      <c r="O52" s="94">
        <v>0</v>
      </c>
      <c r="P52" s="94">
        <v>100</v>
      </c>
      <c r="Q52" s="94">
        <v>0</v>
      </c>
      <c r="R52" s="94">
        <v>100</v>
      </c>
      <c r="U52" s="94" t="s">
        <v>2</v>
      </c>
      <c r="V52" s="94">
        <v>168</v>
      </c>
    </row>
    <row r="53" spans="1:22">
      <c r="A53" s="94" t="s">
        <v>214</v>
      </c>
      <c r="B53" s="94" t="s">
        <v>257</v>
      </c>
      <c r="C53" s="94">
        <v>0</v>
      </c>
      <c r="D53" s="94">
        <v>0</v>
      </c>
      <c r="E53" s="94">
        <v>0</v>
      </c>
      <c r="F53" s="94">
        <v>0</v>
      </c>
      <c r="G53" s="94">
        <v>0</v>
      </c>
      <c r="H53" s="94">
        <v>0</v>
      </c>
      <c r="I53" s="94">
        <v>0</v>
      </c>
      <c r="J53" s="94">
        <v>0</v>
      </c>
      <c r="K53" s="94">
        <v>0</v>
      </c>
      <c r="N53" s="94">
        <v>0</v>
      </c>
      <c r="O53" s="94">
        <v>0</v>
      </c>
      <c r="P53" s="94">
        <v>100</v>
      </c>
      <c r="Q53" s="94">
        <v>0</v>
      </c>
      <c r="R53" s="94">
        <v>100</v>
      </c>
      <c r="U53" s="94" t="s">
        <v>2</v>
      </c>
      <c r="V53" s="94">
        <v>168</v>
      </c>
    </row>
    <row r="54" spans="1:22">
      <c r="A54" s="94" t="s">
        <v>214</v>
      </c>
      <c r="B54" s="94" t="s">
        <v>258</v>
      </c>
      <c r="C54" s="94">
        <v>0</v>
      </c>
      <c r="D54" s="94">
        <v>0</v>
      </c>
      <c r="E54" s="94">
        <v>0</v>
      </c>
      <c r="F54" s="94">
        <v>0</v>
      </c>
      <c r="G54" s="94">
        <v>0</v>
      </c>
      <c r="H54" s="94">
        <v>0</v>
      </c>
      <c r="I54" s="94">
        <v>0</v>
      </c>
      <c r="J54" s="94">
        <v>0</v>
      </c>
      <c r="K54" s="94">
        <v>0</v>
      </c>
      <c r="N54" s="94">
        <v>0</v>
      </c>
      <c r="O54" s="94">
        <v>0</v>
      </c>
      <c r="P54" s="94">
        <v>100</v>
      </c>
      <c r="Q54" s="94">
        <v>0</v>
      </c>
      <c r="R54" s="94">
        <v>100</v>
      </c>
      <c r="U54" s="94" t="s">
        <v>2</v>
      </c>
      <c r="V54" s="94">
        <v>168</v>
      </c>
    </row>
    <row r="55" spans="1:22">
      <c r="A55" s="94" t="s">
        <v>214</v>
      </c>
      <c r="B55" s="94" t="s">
        <v>259</v>
      </c>
      <c r="C55" s="94">
        <v>0</v>
      </c>
      <c r="D55" s="94">
        <v>0</v>
      </c>
      <c r="E55" s="94">
        <v>0</v>
      </c>
      <c r="F55" s="94">
        <v>0</v>
      </c>
      <c r="G55" s="94">
        <v>0</v>
      </c>
      <c r="H55" s="94">
        <v>0</v>
      </c>
      <c r="I55" s="94">
        <v>0</v>
      </c>
      <c r="J55" s="94">
        <v>0</v>
      </c>
      <c r="K55" s="94">
        <v>0</v>
      </c>
      <c r="N55" s="94">
        <v>0</v>
      </c>
      <c r="O55" s="94">
        <v>0</v>
      </c>
      <c r="P55" s="94">
        <v>100</v>
      </c>
      <c r="Q55" s="94">
        <v>0</v>
      </c>
      <c r="R55" s="94">
        <v>100</v>
      </c>
      <c r="U55" s="94" t="s">
        <v>2</v>
      </c>
      <c r="V55" s="94">
        <v>168</v>
      </c>
    </row>
    <row r="56" spans="1:22">
      <c r="A56" s="94" t="s">
        <v>214</v>
      </c>
      <c r="B56" s="94" t="s">
        <v>260</v>
      </c>
      <c r="C56" s="94">
        <v>0</v>
      </c>
      <c r="D56" s="94">
        <v>0</v>
      </c>
      <c r="E56" s="94">
        <v>0</v>
      </c>
      <c r="F56" s="94">
        <v>0</v>
      </c>
      <c r="G56" s="94">
        <v>0</v>
      </c>
      <c r="H56" s="94">
        <v>0</v>
      </c>
      <c r="I56" s="94">
        <v>0</v>
      </c>
      <c r="J56" s="94">
        <v>0</v>
      </c>
      <c r="K56" s="94">
        <v>0</v>
      </c>
      <c r="N56" s="94">
        <v>0</v>
      </c>
      <c r="O56" s="94">
        <v>0</v>
      </c>
      <c r="P56" s="94">
        <v>100</v>
      </c>
      <c r="Q56" s="94">
        <v>0</v>
      </c>
      <c r="R56" s="94">
        <v>100</v>
      </c>
      <c r="U56" s="94" t="s">
        <v>2</v>
      </c>
      <c r="V56" s="94">
        <v>168</v>
      </c>
    </row>
    <row r="57" spans="1:22">
      <c r="A57" s="94" t="s">
        <v>214</v>
      </c>
      <c r="B57" s="94" t="s">
        <v>261</v>
      </c>
      <c r="C57" s="94">
        <v>0</v>
      </c>
      <c r="D57" s="94">
        <v>0</v>
      </c>
      <c r="E57" s="94">
        <v>0</v>
      </c>
      <c r="F57" s="94">
        <v>0</v>
      </c>
      <c r="G57" s="94">
        <v>0</v>
      </c>
      <c r="H57" s="94">
        <v>0</v>
      </c>
      <c r="I57" s="94">
        <v>0</v>
      </c>
      <c r="J57" s="94">
        <v>0</v>
      </c>
      <c r="K57" s="94">
        <v>0</v>
      </c>
      <c r="N57" s="94">
        <v>0</v>
      </c>
      <c r="O57" s="94">
        <v>0</v>
      </c>
      <c r="P57" s="94">
        <v>100</v>
      </c>
      <c r="Q57" s="94">
        <v>0</v>
      </c>
      <c r="R57" s="94">
        <v>100</v>
      </c>
      <c r="U57" s="94" t="s">
        <v>2</v>
      </c>
      <c r="V57" s="94">
        <v>168</v>
      </c>
    </row>
    <row r="58" spans="1:22">
      <c r="A58" s="94" t="s">
        <v>214</v>
      </c>
      <c r="B58" s="94" t="s">
        <v>262</v>
      </c>
      <c r="C58" s="94">
        <v>0</v>
      </c>
      <c r="D58" s="94">
        <v>0</v>
      </c>
      <c r="E58" s="94">
        <v>0</v>
      </c>
      <c r="F58" s="94">
        <v>0</v>
      </c>
      <c r="G58" s="94">
        <v>0</v>
      </c>
      <c r="H58" s="94">
        <v>0</v>
      </c>
      <c r="I58" s="94">
        <v>0</v>
      </c>
      <c r="J58" s="94">
        <v>0</v>
      </c>
      <c r="K58" s="94">
        <v>0</v>
      </c>
      <c r="N58" s="94">
        <v>0</v>
      </c>
      <c r="O58" s="94">
        <v>0</v>
      </c>
      <c r="P58" s="94">
        <v>100</v>
      </c>
      <c r="Q58" s="94">
        <v>0</v>
      </c>
      <c r="R58" s="94">
        <v>100</v>
      </c>
      <c r="U58" s="94" t="s">
        <v>2</v>
      </c>
      <c r="V58" s="94">
        <v>168</v>
      </c>
    </row>
    <row r="59" spans="1:22">
      <c r="A59" s="94" t="s">
        <v>214</v>
      </c>
      <c r="B59" s="94" t="s">
        <v>263</v>
      </c>
      <c r="C59" s="94">
        <v>0</v>
      </c>
      <c r="D59" s="94">
        <v>0</v>
      </c>
      <c r="E59" s="94">
        <v>0</v>
      </c>
      <c r="F59" s="94">
        <v>0</v>
      </c>
      <c r="G59" s="94">
        <v>0</v>
      </c>
      <c r="H59" s="94">
        <v>0</v>
      </c>
      <c r="I59" s="94">
        <v>0</v>
      </c>
      <c r="J59" s="94">
        <v>0</v>
      </c>
      <c r="K59" s="94">
        <v>0</v>
      </c>
      <c r="N59" s="94">
        <v>0</v>
      </c>
      <c r="O59" s="94">
        <v>0</v>
      </c>
      <c r="P59" s="94">
        <v>100</v>
      </c>
      <c r="Q59" s="94">
        <v>0</v>
      </c>
      <c r="R59" s="94">
        <v>100</v>
      </c>
      <c r="U59" s="94" t="s">
        <v>2</v>
      </c>
      <c r="V59" s="94">
        <v>168</v>
      </c>
    </row>
    <row r="60" spans="1:22">
      <c r="A60" s="94" t="s">
        <v>214</v>
      </c>
      <c r="B60" s="94" t="s">
        <v>264</v>
      </c>
      <c r="C60" s="94">
        <v>0</v>
      </c>
      <c r="D60" s="94">
        <v>0</v>
      </c>
      <c r="E60" s="94">
        <v>0</v>
      </c>
      <c r="F60" s="94">
        <v>0</v>
      </c>
      <c r="G60" s="94">
        <v>0</v>
      </c>
      <c r="H60" s="94">
        <v>0</v>
      </c>
      <c r="I60" s="94">
        <v>0</v>
      </c>
      <c r="J60" s="94">
        <v>0</v>
      </c>
      <c r="K60" s="94">
        <v>0</v>
      </c>
      <c r="N60" s="94">
        <v>0</v>
      </c>
      <c r="O60" s="94">
        <v>0</v>
      </c>
      <c r="P60" s="94">
        <v>100</v>
      </c>
      <c r="Q60" s="94">
        <v>0</v>
      </c>
      <c r="R60" s="94">
        <v>100</v>
      </c>
      <c r="U60" s="94" t="s">
        <v>2</v>
      </c>
      <c r="V60" s="94">
        <v>168</v>
      </c>
    </row>
    <row r="61" spans="1:22">
      <c r="A61" s="94" t="s">
        <v>214</v>
      </c>
      <c r="B61" s="94" t="s">
        <v>265</v>
      </c>
      <c r="C61" s="94">
        <v>0</v>
      </c>
      <c r="D61" s="94">
        <v>0</v>
      </c>
      <c r="E61" s="94">
        <v>0</v>
      </c>
      <c r="F61" s="94">
        <v>0</v>
      </c>
      <c r="G61" s="94">
        <v>0</v>
      </c>
      <c r="H61" s="94">
        <v>0</v>
      </c>
      <c r="I61" s="94">
        <v>0</v>
      </c>
      <c r="J61" s="94">
        <v>0</v>
      </c>
      <c r="K61" s="94">
        <v>0</v>
      </c>
      <c r="N61" s="94">
        <v>0</v>
      </c>
      <c r="O61" s="94">
        <v>0</v>
      </c>
      <c r="P61" s="94">
        <v>100</v>
      </c>
      <c r="Q61" s="94">
        <v>0</v>
      </c>
      <c r="R61" s="94">
        <v>100</v>
      </c>
      <c r="U61" s="94" t="s">
        <v>2</v>
      </c>
      <c r="V61" s="94">
        <v>168</v>
      </c>
    </row>
    <row r="62" spans="1:22">
      <c r="A62" s="94" t="s">
        <v>214</v>
      </c>
      <c r="B62" s="94" t="s">
        <v>266</v>
      </c>
      <c r="C62" s="94">
        <v>0</v>
      </c>
      <c r="D62" s="94">
        <v>0</v>
      </c>
      <c r="E62" s="94">
        <v>0</v>
      </c>
      <c r="F62" s="94">
        <v>0</v>
      </c>
      <c r="G62" s="94">
        <v>0</v>
      </c>
      <c r="H62" s="94">
        <v>0</v>
      </c>
      <c r="I62" s="94">
        <v>0</v>
      </c>
      <c r="J62" s="94">
        <v>0</v>
      </c>
      <c r="K62" s="94">
        <v>0</v>
      </c>
      <c r="N62" s="94">
        <v>0</v>
      </c>
      <c r="O62" s="94">
        <v>0</v>
      </c>
      <c r="P62" s="94">
        <v>100</v>
      </c>
      <c r="Q62" s="94">
        <v>0</v>
      </c>
      <c r="R62" s="94">
        <v>100</v>
      </c>
      <c r="U62" s="94" t="s">
        <v>2</v>
      </c>
      <c r="V62" s="94">
        <v>168</v>
      </c>
    </row>
    <row r="63" spans="1:22">
      <c r="A63" s="94" t="s">
        <v>214</v>
      </c>
      <c r="B63" s="94" t="s">
        <v>267</v>
      </c>
      <c r="C63" s="94">
        <v>0</v>
      </c>
      <c r="D63" s="94">
        <v>0</v>
      </c>
      <c r="E63" s="94">
        <v>0</v>
      </c>
      <c r="F63" s="94">
        <v>0</v>
      </c>
      <c r="G63" s="94">
        <v>0</v>
      </c>
      <c r="H63" s="94">
        <v>0</v>
      </c>
      <c r="I63" s="94">
        <v>0</v>
      </c>
      <c r="J63" s="94">
        <v>0</v>
      </c>
      <c r="K63" s="94">
        <v>0</v>
      </c>
      <c r="N63" s="94">
        <v>0</v>
      </c>
      <c r="O63" s="94">
        <v>0</v>
      </c>
      <c r="P63" s="94">
        <v>100</v>
      </c>
      <c r="Q63" s="94">
        <v>0</v>
      </c>
      <c r="R63" s="94">
        <v>100</v>
      </c>
      <c r="U63" s="94" t="s">
        <v>2</v>
      </c>
      <c r="V63" s="94">
        <v>168</v>
      </c>
    </row>
    <row r="64" spans="1:22">
      <c r="A64" s="94" t="s">
        <v>214</v>
      </c>
      <c r="B64" s="94" t="s">
        <v>268</v>
      </c>
      <c r="C64" s="94">
        <v>0</v>
      </c>
      <c r="D64" s="94">
        <v>0</v>
      </c>
      <c r="E64" s="94">
        <v>0</v>
      </c>
      <c r="F64" s="94">
        <v>0</v>
      </c>
      <c r="G64" s="94">
        <v>0</v>
      </c>
      <c r="H64" s="94">
        <v>0</v>
      </c>
      <c r="I64" s="94">
        <v>0</v>
      </c>
      <c r="J64" s="94">
        <v>0</v>
      </c>
      <c r="K64" s="94">
        <v>0</v>
      </c>
      <c r="N64" s="94">
        <v>0</v>
      </c>
      <c r="O64" s="94">
        <v>0</v>
      </c>
      <c r="P64" s="94">
        <v>100</v>
      </c>
      <c r="Q64" s="94">
        <v>0</v>
      </c>
      <c r="R64" s="94">
        <v>100</v>
      </c>
      <c r="U64" s="94" t="s">
        <v>2</v>
      </c>
      <c r="V64" s="94">
        <v>168</v>
      </c>
    </row>
    <row r="65" spans="1:22">
      <c r="A65" s="94" t="s">
        <v>214</v>
      </c>
      <c r="B65" s="94" t="s">
        <v>269</v>
      </c>
      <c r="C65" s="94">
        <v>0</v>
      </c>
      <c r="D65" s="94">
        <v>0</v>
      </c>
      <c r="E65" s="94">
        <v>0</v>
      </c>
      <c r="F65" s="94">
        <v>0</v>
      </c>
      <c r="G65" s="94">
        <v>0</v>
      </c>
      <c r="H65" s="94">
        <v>0</v>
      </c>
      <c r="I65" s="94">
        <v>0</v>
      </c>
      <c r="J65" s="94">
        <v>0</v>
      </c>
      <c r="K65" s="94">
        <v>0</v>
      </c>
      <c r="N65" s="94">
        <v>0</v>
      </c>
      <c r="O65" s="94">
        <v>0</v>
      </c>
      <c r="P65" s="94">
        <v>100</v>
      </c>
      <c r="Q65" s="94">
        <v>0</v>
      </c>
      <c r="R65" s="94">
        <v>100</v>
      </c>
      <c r="U65" s="94" t="s">
        <v>2</v>
      </c>
      <c r="V65" s="94">
        <v>168</v>
      </c>
    </row>
    <row r="66" spans="1:22">
      <c r="A66" s="94" t="s">
        <v>214</v>
      </c>
      <c r="B66" s="94" t="s">
        <v>270</v>
      </c>
      <c r="C66" s="94">
        <v>0</v>
      </c>
      <c r="D66" s="94">
        <v>0</v>
      </c>
      <c r="E66" s="94">
        <v>0</v>
      </c>
      <c r="F66" s="94">
        <v>0</v>
      </c>
      <c r="G66" s="94">
        <v>0</v>
      </c>
      <c r="H66" s="94">
        <v>0</v>
      </c>
      <c r="I66" s="94">
        <v>0</v>
      </c>
      <c r="J66" s="94">
        <v>0</v>
      </c>
      <c r="K66" s="94">
        <v>0</v>
      </c>
      <c r="N66" s="94">
        <v>0</v>
      </c>
      <c r="O66" s="94">
        <v>0</v>
      </c>
      <c r="P66" s="94">
        <v>100</v>
      </c>
      <c r="Q66" s="94">
        <v>0</v>
      </c>
      <c r="R66" s="94">
        <v>100</v>
      </c>
      <c r="U66" s="94" t="s">
        <v>2</v>
      </c>
      <c r="V66" s="94">
        <v>168</v>
      </c>
    </row>
    <row r="67" spans="1:22">
      <c r="A67" s="94" t="s">
        <v>214</v>
      </c>
      <c r="B67" s="94" t="s">
        <v>271</v>
      </c>
      <c r="C67" s="94">
        <v>0</v>
      </c>
      <c r="D67" s="94">
        <v>0</v>
      </c>
      <c r="E67" s="94">
        <v>0</v>
      </c>
      <c r="F67" s="94">
        <v>0</v>
      </c>
      <c r="G67" s="94">
        <v>0</v>
      </c>
      <c r="H67" s="94">
        <v>0</v>
      </c>
      <c r="I67" s="94">
        <v>0</v>
      </c>
      <c r="J67" s="94">
        <v>0</v>
      </c>
      <c r="K67" s="94">
        <v>0</v>
      </c>
      <c r="N67" s="94">
        <v>0</v>
      </c>
      <c r="O67" s="94">
        <v>0</v>
      </c>
      <c r="P67" s="94">
        <v>100</v>
      </c>
      <c r="Q67" s="94">
        <v>0</v>
      </c>
      <c r="R67" s="94">
        <v>100</v>
      </c>
      <c r="U67" s="94" t="s">
        <v>2</v>
      </c>
      <c r="V67" s="94">
        <v>168</v>
      </c>
    </row>
    <row r="68" spans="1:22">
      <c r="A68" s="94" t="s">
        <v>214</v>
      </c>
      <c r="B68" s="94" t="s">
        <v>272</v>
      </c>
      <c r="C68" s="94">
        <v>0</v>
      </c>
      <c r="D68" s="94">
        <v>0</v>
      </c>
      <c r="E68" s="94">
        <v>0</v>
      </c>
      <c r="F68" s="94">
        <v>0</v>
      </c>
      <c r="G68" s="94">
        <v>0</v>
      </c>
      <c r="H68" s="94">
        <v>0</v>
      </c>
      <c r="I68" s="94">
        <v>0</v>
      </c>
      <c r="J68" s="94">
        <v>0</v>
      </c>
      <c r="K68" s="94">
        <v>0</v>
      </c>
      <c r="N68" s="94">
        <v>0</v>
      </c>
      <c r="O68" s="94">
        <v>0</v>
      </c>
      <c r="P68" s="94">
        <v>100</v>
      </c>
      <c r="Q68" s="94">
        <v>0</v>
      </c>
      <c r="R68" s="94">
        <v>100</v>
      </c>
      <c r="U68" s="94" t="s">
        <v>2</v>
      </c>
      <c r="V68" s="94">
        <v>168</v>
      </c>
    </row>
    <row r="69" spans="1:22">
      <c r="A69" s="94" t="s">
        <v>214</v>
      </c>
      <c r="B69" s="94" t="s">
        <v>273</v>
      </c>
      <c r="C69" s="94">
        <v>0</v>
      </c>
      <c r="D69" s="94">
        <v>0</v>
      </c>
      <c r="E69" s="94">
        <v>0</v>
      </c>
      <c r="F69" s="94">
        <v>0</v>
      </c>
      <c r="G69" s="94">
        <v>0</v>
      </c>
      <c r="H69" s="94">
        <v>0</v>
      </c>
      <c r="I69" s="94">
        <v>0</v>
      </c>
      <c r="J69" s="94">
        <v>0</v>
      </c>
      <c r="K69" s="94">
        <v>0</v>
      </c>
      <c r="N69" s="94">
        <v>0</v>
      </c>
      <c r="O69" s="94">
        <v>0</v>
      </c>
      <c r="P69" s="94">
        <v>100</v>
      </c>
      <c r="Q69" s="94">
        <v>0</v>
      </c>
      <c r="R69" s="94">
        <v>100</v>
      </c>
      <c r="U69" s="94" t="s">
        <v>2</v>
      </c>
      <c r="V69" s="94">
        <v>168</v>
      </c>
    </row>
    <row r="70" spans="1:22">
      <c r="A70" s="94" t="s">
        <v>214</v>
      </c>
      <c r="B70" s="94" t="s">
        <v>274</v>
      </c>
      <c r="C70" s="94">
        <v>0</v>
      </c>
      <c r="D70" s="94">
        <v>0</v>
      </c>
      <c r="E70" s="94">
        <v>0</v>
      </c>
      <c r="F70" s="94">
        <v>0</v>
      </c>
      <c r="G70" s="94">
        <v>0</v>
      </c>
      <c r="H70" s="94">
        <v>0</v>
      </c>
      <c r="I70" s="94">
        <v>0</v>
      </c>
      <c r="J70" s="94">
        <v>0</v>
      </c>
      <c r="K70" s="94">
        <v>0</v>
      </c>
      <c r="N70" s="94">
        <v>0</v>
      </c>
      <c r="O70" s="94">
        <v>0</v>
      </c>
      <c r="P70" s="94">
        <v>100</v>
      </c>
      <c r="Q70" s="94">
        <v>0</v>
      </c>
      <c r="R70" s="94">
        <v>100</v>
      </c>
      <c r="U70" s="94" t="s">
        <v>2</v>
      </c>
      <c r="V70" s="94">
        <v>168</v>
      </c>
    </row>
    <row r="71" spans="1:22">
      <c r="A71" s="94" t="s">
        <v>214</v>
      </c>
      <c r="B71" s="94" t="s">
        <v>275</v>
      </c>
      <c r="C71" s="94">
        <v>0</v>
      </c>
      <c r="D71" s="94">
        <v>0</v>
      </c>
      <c r="E71" s="94">
        <v>0</v>
      </c>
      <c r="F71" s="94">
        <v>0</v>
      </c>
      <c r="G71" s="94">
        <v>0</v>
      </c>
      <c r="H71" s="94">
        <v>0</v>
      </c>
      <c r="I71" s="94">
        <v>0</v>
      </c>
      <c r="J71" s="94">
        <v>0</v>
      </c>
      <c r="K71" s="94">
        <v>0</v>
      </c>
      <c r="N71" s="94">
        <v>0</v>
      </c>
      <c r="O71" s="94">
        <v>0</v>
      </c>
      <c r="P71" s="94">
        <v>100</v>
      </c>
      <c r="Q71" s="94">
        <v>0</v>
      </c>
      <c r="R71" s="94">
        <v>100</v>
      </c>
      <c r="U71" s="94" t="s">
        <v>2</v>
      </c>
      <c r="V71" s="94">
        <v>168</v>
      </c>
    </row>
    <row r="72" spans="1:22">
      <c r="A72" s="94" t="s">
        <v>214</v>
      </c>
      <c r="B72" s="94" t="s">
        <v>276</v>
      </c>
      <c r="C72" s="94">
        <v>0</v>
      </c>
      <c r="D72" s="94">
        <v>0</v>
      </c>
      <c r="E72" s="94">
        <v>0</v>
      </c>
      <c r="F72" s="94">
        <v>0</v>
      </c>
      <c r="G72" s="94">
        <v>0</v>
      </c>
      <c r="H72" s="94">
        <v>0</v>
      </c>
      <c r="I72" s="94">
        <v>0</v>
      </c>
      <c r="J72" s="94">
        <v>0</v>
      </c>
      <c r="K72" s="94">
        <v>0</v>
      </c>
      <c r="N72" s="94">
        <v>0</v>
      </c>
      <c r="O72" s="94">
        <v>0</v>
      </c>
      <c r="P72" s="94">
        <v>100</v>
      </c>
      <c r="Q72" s="94">
        <v>0</v>
      </c>
      <c r="R72" s="94">
        <v>100</v>
      </c>
      <c r="U72" s="94" t="s">
        <v>2</v>
      </c>
      <c r="V72" s="94">
        <v>168</v>
      </c>
    </row>
    <row r="73" spans="1:22">
      <c r="A73" s="94" t="s">
        <v>214</v>
      </c>
      <c r="B73" s="94" t="s">
        <v>277</v>
      </c>
      <c r="C73" s="94">
        <v>0</v>
      </c>
      <c r="D73" s="94">
        <v>0</v>
      </c>
      <c r="E73" s="94">
        <v>0</v>
      </c>
      <c r="F73" s="94">
        <v>0</v>
      </c>
      <c r="G73" s="94">
        <v>0</v>
      </c>
      <c r="H73" s="94">
        <v>0</v>
      </c>
      <c r="I73" s="94">
        <v>0</v>
      </c>
      <c r="J73" s="94">
        <v>0</v>
      </c>
      <c r="K73" s="94">
        <v>0</v>
      </c>
      <c r="N73" s="94">
        <v>0</v>
      </c>
      <c r="O73" s="94">
        <v>0</v>
      </c>
      <c r="P73" s="94">
        <v>100</v>
      </c>
      <c r="Q73" s="94">
        <v>0</v>
      </c>
      <c r="R73" s="94">
        <v>100</v>
      </c>
      <c r="U73" s="94" t="s">
        <v>2</v>
      </c>
      <c r="V73" s="94">
        <v>168</v>
      </c>
    </row>
    <row r="74" spans="1:22">
      <c r="A74" s="94" t="s">
        <v>214</v>
      </c>
      <c r="B74" s="94" t="s">
        <v>278</v>
      </c>
      <c r="C74" s="94">
        <v>0</v>
      </c>
      <c r="D74" s="94">
        <v>0</v>
      </c>
      <c r="E74" s="94">
        <v>0</v>
      </c>
      <c r="F74" s="94">
        <v>0</v>
      </c>
      <c r="G74" s="94">
        <v>0</v>
      </c>
      <c r="H74" s="94">
        <v>0</v>
      </c>
      <c r="I74" s="94">
        <v>0</v>
      </c>
      <c r="J74" s="94">
        <v>0</v>
      </c>
      <c r="K74" s="94">
        <v>0</v>
      </c>
      <c r="N74" s="94">
        <v>0</v>
      </c>
      <c r="O74" s="94">
        <v>0</v>
      </c>
      <c r="P74" s="94">
        <v>100</v>
      </c>
      <c r="Q74" s="94">
        <v>0</v>
      </c>
      <c r="R74" s="94">
        <v>100</v>
      </c>
      <c r="U74" s="94" t="s">
        <v>2</v>
      </c>
      <c r="V74" s="94">
        <v>168</v>
      </c>
    </row>
    <row r="75" spans="1:22">
      <c r="A75" s="94" t="s">
        <v>214</v>
      </c>
      <c r="B75" s="94" t="s">
        <v>279</v>
      </c>
      <c r="C75" s="94">
        <v>0</v>
      </c>
      <c r="D75" s="94">
        <v>0</v>
      </c>
      <c r="E75" s="94">
        <v>0</v>
      </c>
      <c r="F75" s="94">
        <v>0</v>
      </c>
      <c r="G75" s="94">
        <v>0</v>
      </c>
      <c r="H75" s="94">
        <v>0</v>
      </c>
      <c r="I75" s="94">
        <v>0</v>
      </c>
      <c r="J75" s="94">
        <v>0</v>
      </c>
      <c r="K75" s="94">
        <v>0</v>
      </c>
      <c r="N75" s="94">
        <v>0</v>
      </c>
      <c r="O75" s="94">
        <v>0</v>
      </c>
      <c r="P75" s="94">
        <v>100</v>
      </c>
      <c r="Q75" s="94">
        <v>0</v>
      </c>
      <c r="R75" s="94">
        <v>100</v>
      </c>
      <c r="U75" s="94" t="s">
        <v>2</v>
      </c>
      <c r="V75" s="94">
        <v>168</v>
      </c>
    </row>
    <row r="76" spans="1:22">
      <c r="A76" s="94" t="s">
        <v>214</v>
      </c>
      <c r="B76" s="94" t="s">
        <v>280</v>
      </c>
      <c r="C76" s="94">
        <v>0</v>
      </c>
      <c r="D76" s="94">
        <v>0</v>
      </c>
      <c r="E76" s="94">
        <v>0</v>
      </c>
      <c r="F76" s="94">
        <v>0</v>
      </c>
      <c r="G76" s="94">
        <v>0</v>
      </c>
      <c r="H76" s="94">
        <v>0</v>
      </c>
      <c r="I76" s="94">
        <v>0</v>
      </c>
      <c r="J76" s="94">
        <v>0</v>
      </c>
      <c r="K76" s="94">
        <v>0</v>
      </c>
      <c r="N76" s="94">
        <v>0</v>
      </c>
      <c r="O76" s="94">
        <v>0</v>
      </c>
      <c r="P76" s="94">
        <v>100</v>
      </c>
      <c r="Q76" s="94">
        <v>0</v>
      </c>
      <c r="R76" s="94">
        <v>100</v>
      </c>
      <c r="U76" s="94" t="s">
        <v>2</v>
      </c>
      <c r="V76" s="94">
        <v>168</v>
      </c>
    </row>
    <row r="77" spans="1:22">
      <c r="A77" s="94" t="s">
        <v>214</v>
      </c>
      <c r="B77" s="94" t="s">
        <v>281</v>
      </c>
      <c r="C77" s="94">
        <v>0</v>
      </c>
      <c r="D77" s="94">
        <v>0</v>
      </c>
      <c r="E77" s="94">
        <v>0</v>
      </c>
      <c r="F77" s="94">
        <v>0</v>
      </c>
      <c r="G77" s="94">
        <v>0</v>
      </c>
      <c r="H77" s="94">
        <v>0</v>
      </c>
      <c r="I77" s="94">
        <v>0</v>
      </c>
      <c r="J77" s="94">
        <v>0</v>
      </c>
      <c r="K77" s="94">
        <v>0</v>
      </c>
      <c r="N77" s="94">
        <v>0</v>
      </c>
      <c r="O77" s="94">
        <v>0</v>
      </c>
      <c r="P77" s="94">
        <v>100</v>
      </c>
      <c r="Q77" s="94">
        <v>0</v>
      </c>
      <c r="R77" s="94">
        <v>100</v>
      </c>
      <c r="U77" s="94" t="s">
        <v>2</v>
      </c>
      <c r="V77" s="94">
        <v>168</v>
      </c>
    </row>
    <row r="78" spans="1:22">
      <c r="A78" s="94" t="s">
        <v>214</v>
      </c>
      <c r="B78" s="94" t="s">
        <v>282</v>
      </c>
      <c r="C78" s="94">
        <v>0</v>
      </c>
      <c r="D78" s="94">
        <v>0</v>
      </c>
      <c r="E78" s="94">
        <v>0</v>
      </c>
      <c r="F78" s="94">
        <v>0</v>
      </c>
      <c r="G78" s="94">
        <v>0</v>
      </c>
      <c r="H78" s="94">
        <v>0</v>
      </c>
      <c r="I78" s="94">
        <v>0</v>
      </c>
      <c r="J78" s="94">
        <v>0</v>
      </c>
      <c r="K78" s="94">
        <v>0</v>
      </c>
      <c r="N78" s="94">
        <v>0</v>
      </c>
      <c r="O78" s="94">
        <v>0</v>
      </c>
      <c r="P78" s="94">
        <v>100</v>
      </c>
      <c r="Q78" s="94">
        <v>0</v>
      </c>
      <c r="R78" s="94">
        <v>100</v>
      </c>
      <c r="U78" s="94" t="s">
        <v>2</v>
      </c>
      <c r="V78" s="94">
        <v>168</v>
      </c>
    </row>
    <row r="79" spans="1:22">
      <c r="A79" s="94" t="s">
        <v>214</v>
      </c>
      <c r="B79" s="94" t="s">
        <v>283</v>
      </c>
      <c r="C79" s="94">
        <v>0</v>
      </c>
      <c r="D79" s="94">
        <v>0</v>
      </c>
      <c r="E79" s="94">
        <v>0</v>
      </c>
      <c r="F79" s="94">
        <v>0</v>
      </c>
      <c r="G79" s="94">
        <v>0</v>
      </c>
      <c r="H79" s="94">
        <v>0</v>
      </c>
      <c r="I79" s="94">
        <v>0</v>
      </c>
      <c r="J79" s="94">
        <v>0</v>
      </c>
      <c r="K79" s="94">
        <v>0</v>
      </c>
      <c r="N79" s="94">
        <v>0</v>
      </c>
      <c r="O79" s="94">
        <v>0</v>
      </c>
      <c r="P79" s="94">
        <v>100</v>
      </c>
      <c r="Q79" s="94">
        <v>0</v>
      </c>
      <c r="R79" s="94">
        <v>100</v>
      </c>
      <c r="U79" s="94" t="s">
        <v>2</v>
      </c>
      <c r="V79" s="94">
        <v>168</v>
      </c>
    </row>
    <row r="80" spans="1:22">
      <c r="A80" s="94" t="s">
        <v>214</v>
      </c>
      <c r="B80" s="94" t="s">
        <v>284</v>
      </c>
      <c r="C80" s="94">
        <v>0</v>
      </c>
      <c r="D80" s="94">
        <v>0</v>
      </c>
      <c r="E80" s="94">
        <v>0</v>
      </c>
      <c r="F80" s="94">
        <v>0</v>
      </c>
      <c r="G80" s="94">
        <v>0</v>
      </c>
      <c r="H80" s="94">
        <v>0</v>
      </c>
      <c r="I80" s="94">
        <v>0</v>
      </c>
      <c r="J80" s="94">
        <v>0</v>
      </c>
      <c r="K80" s="94">
        <v>0</v>
      </c>
      <c r="N80" s="94">
        <v>0</v>
      </c>
      <c r="O80" s="94">
        <v>0</v>
      </c>
      <c r="P80" s="94">
        <v>100</v>
      </c>
      <c r="Q80" s="94">
        <v>0</v>
      </c>
      <c r="R80" s="94">
        <v>100</v>
      </c>
      <c r="U80" s="94" t="s">
        <v>2</v>
      </c>
      <c r="V80" s="94">
        <v>168</v>
      </c>
    </row>
    <row r="81" spans="1:22">
      <c r="A81" s="94" t="s">
        <v>214</v>
      </c>
      <c r="B81" s="94" t="s">
        <v>285</v>
      </c>
      <c r="C81" s="94">
        <v>0</v>
      </c>
      <c r="D81" s="94">
        <v>0</v>
      </c>
      <c r="E81" s="94">
        <v>0</v>
      </c>
      <c r="F81" s="94">
        <v>0</v>
      </c>
      <c r="G81" s="94">
        <v>0</v>
      </c>
      <c r="H81" s="94">
        <v>0</v>
      </c>
      <c r="I81" s="94">
        <v>0</v>
      </c>
      <c r="J81" s="94">
        <v>0</v>
      </c>
      <c r="K81" s="94">
        <v>0</v>
      </c>
      <c r="N81" s="94">
        <v>0</v>
      </c>
      <c r="O81" s="94">
        <v>0</v>
      </c>
      <c r="P81" s="94">
        <v>100</v>
      </c>
      <c r="Q81" s="94">
        <v>0</v>
      </c>
      <c r="R81" s="94">
        <v>100</v>
      </c>
      <c r="U81" s="94" t="s">
        <v>2</v>
      </c>
      <c r="V81" s="94">
        <v>168</v>
      </c>
    </row>
    <row r="82" spans="1:22">
      <c r="A82" s="94" t="s">
        <v>214</v>
      </c>
      <c r="B82" s="94" t="s">
        <v>286</v>
      </c>
      <c r="C82" s="94">
        <v>0</v>
      </c>
      <c r="D82" s="94">
        <v>0</v>
      </c>
      <c r="E82" s="94">
        <v>0</v>
      </c>
      <c r="F82" s="94">
        <v>0</v>
      </c>
      <c r="G82" s="94">
        <v>0</v>
      </c>
      <c r="H82" s="94">
        <v>0</v>
      </c>
      <c r="I82" s="94">
        <v>0</v>
      </c>
      <c r="J82" s="94">
        <v>0</v>
      </c>
      <c r="K82" s="94">
        <v>0</v>
      </c>
      <c r="N82" s="94">
        <v>0</v>
      </c>
      <c r="O82" s="94">
        <v>0</v>
      </c>
      <c r="P82" s="94">
        <v>100</v>
      </c>
      <c r="Q82" s="94">
        <v>0</v>
      </c>
      <c r="R82" s="94">
        <v>100</v>
      </c>
      <c r="U82" s="94" t="s">
        <v>2</v>
      </c>
      <c r="V82" s="94">
        <v>168</v>
      </c>
    </row>
    <row r="83" spans="1:22">
      <c r="A83" s="94" t="s">
        <v>214</v>
      </c>
      <c r="B83" s="94" t="s">
        <v>287</v>
      </c>
      <c r="C83" s="94">
        <v>0</v>
      </c>
      <c r="D83" s="94">
        <v>0</v>
      </c>
      <c r="E83" s="94">
        <v>0</v>
      </c>
      <c r="F83" s="94">
        <v>0</v>
      </c>
      <c r="G83" s="94">
        <v>0</v>
      </c>
      <c r="H83" s="94">
        <v>0</v>
      </c>
      <c r="I83" s="94">
        <v>0</v>
      </c>
      <c r="J83" s="94">
        <v>0</v>
      </c>
      <c r="K83" s="94">
        <v>0</v>
      </c>
      <c r="N83" s="94">
        <v>0</v>
      </c>
      <c r="O83" s="94">
        <v>0</v>
      </c>
      <c r="P83" s="94">
        <v>100</v>
      </c>
      <c r="Q83" s="94">
        <v>0</v>
      </c>
      <c r="R83" s="94">
        <v>100</v>
      </c>
      <c r="U83" s="94" t="s">
        <v>2</v>
      </c>
      <c r="V83" s="94">
        <v>168</v>
      </c>
    </row>
    <row r="84" spans="1:22">
      <c r="A84" s="94" t="s">
        <v>214</v>
      </c>
      <c r="B84" s="94" t="s">
        <v>288</v>
      </c>
      <c r="C84" s="94">
        <v>0</v>
      </c>
      <c r="D84" s="94">
        <v>0</v>
      </c>
      <c r="E84" s="94">
        <v>0</v>
      </c>
      <c r="F84" s="94">
        <v>0</v>
      </c>
      <c r="G84" s="94">
        <v>0</v>
      </c>
      <c r="H84" s="94">
        <v>0</v>
      </c>
      <c r="I84" s="94">
        <v>0</v>
      </c>
      <c r="J84" s="94">
        <v>0</v>
      </c>
      <c r="K84" s="94">
        <v>0</v>
      </c>
      <c r="N84" s="94">
        <v>0</v>
      </c>
      <c r="O84" s="94">
        <v>0</v>
      </c>
      <c r="P84" s="94">
        <v>100</v>
      </c>
      <c r="Q84" s="94">
        <v>0</v>
      </c>
      <c r="R84" s="94">
        <v>100</v>
      </c>
      <c r="U84" s="94" t="s">
        <v>2</v>
      </c>
      <c r="V84" s="94">
        <v>168</v>
      </c>
    </row>
    <row r="85" spans="1:22">
      <c r="A85" s="94" t="s">
        <v>214</v>
      </c>
      <c r="B85" s="94" t="s">
        <v>289</v>
      </c>
      <c r="C85" s="94">
        <v>0</v>
      </c>
      <c r="D85" s="94">
        <v>0</v>
      </c>
      <c r="E85" s="94">
        <v>0</v>
      </c>
      <c r="F85" s="94">
        <v>0</v>
      </c>
      <c r="G85" s="94">
        <v>0</v>
      </c>
      <c r="H85" s="94">
        <v>0</v>
      </c>
      <c r="I85" s="94">
        <v>0</v>
      </c>
      <c r="J85" s="94">
        <v>0</v>
      </c>
      <c r="K85" s="94">
        <v>0</v>
      </c>
      <c r="N85" s="94">
        <v>0</v>
      </c>
      <c r="O85" s="94">
        <v>0</v>
      </c>
      <c r="P85" s="94">
        <v>100</v>
      </c>
      <c r="Q85" s="94">
        <v>0</v>
      </c>
      <c r="R85" s="94">
        <v>100</v>
      </c>
      <c r="U85" s="94" t="s">
        <v>2</v>
      </c>
      <c r="V85" s="94">
        <v>168</v>
      </c>
    </row>
    <row r="86" spans="1:22">
      <c r="A86" s="94" t="s">
        <v>214</v>
      </c>
      <c r="B86" s="94" t="s">
        <v>290</v>
      </c>
      <c r="C86" s="94">
        <v>0</v>
      </c>
      <c r="D86" s="94">
        <v>0</v>
      </c>
      <c r="E86" s="94">
        <v>0</v>
      </c>
      <c r="F86" s="94">
        <v>0</v>
      </c>
      <c r="G86" s="94">
        <v>0</v>
      </c>
      <c r="H86" s="94">
        <v>0</v>
      </c>
      <c r="I86" s="94">
        <v>0</v>
      </c>
      <c r="J86" s="94">
        <v>0</v>
      </c>
      <c r="K86" s="94">
        <v>0</v>
      </c>
      <c r="N86" s="94">
        <v>0</v>
      </c>
      <c r="O86" s="94">
        <v>0</v>
      </c>
      <c r="P86" s="94">
        <v>100</v>
      </c>
      <c r="Q86" s="94">
        <v>0</v>
      </c>
      <c r="R86" s="94">
        <v>100</v>
      </c>
      <c r="U86" s="94" t="s">
        <v>2</v>
      </c>
      <c r="V86" s="94">
        <v>168</v>
      </c>
    </row>
    <row r="87" spans="1:22">
      <c r="A87" s="94" t="s">
        <v>214</v>
      </c>
      <c r="B87" s="94" t="s">
        <v>291</v>
      </c>
      <c r="C87" s="94">
        <v>0</v>
      </c>
      <c r="D87" s="94">
        <v>0</v>
      </c>
      <c r="E87" s="94">
        <v>0</v>
      </c>
      <c r="F87" s="94">
        <v>0</v>
      </c>
      <c r="G87" s="94">
        <v>0</v>
      </c>
      <c r="H87" s="94">
        <v>0</v>
      </c>
      <c r="I87" s="94">
        <v>0</v>
      </c>
      <c r="J87" s="94">
        <v>0</v>
      </c>
      <c r="K87" s="94">
        <v>0</v>
      </c>
      <c r="N87" s="94">
        <v>0</v>
      </c>
      <c r="O87" s="94">
        <v>0</v>
      </c>
      <c r="P87" s="94">
        <v>100</v>
      </c>
      <c r="Q87" s="94">
        <v>0</v>
      </c>
      <c r="R87" s="94">
        <v>100</v>
      </c>
      <c r="U87" s="94" t="s">
        <v>2</v>
      </c>
      <c r="V87" s="94">
        <v>168</v>
      </c>
    </row>
    <row r="88" spans="1:22">
      <c r="A88" s="94" t="s">
        <v>214</v>
      </c>
      <c r="B88" s="94" t="s">
        <v>292</v>
      </c>
      <c r="C88" s="94">
        <v>0</v>
      </c>
      <c r="D88" s="94">
        <v>0</v>
      </c>
      <c r="E88" s="94">
        <v>0</v>
      </c>
      <c r="F88" s="94">
        <v>0</v>
      </c>
      <c r="G88" s="94">
        <v>0</v>
      </c>
      <c r="H88" s="94">
        <v>0</v>
      </c>
      <c r="I88" s="94">
        <v>0</v>
      </c>
      <c r="J88" s="94">
        <v>0</v>
      </c>
      <c r="K88" s="94">
        <v>0</v>
      </c>
      <c r="N88" s="94">
        <v>0</v>
      </c>
      <c r="O88" s="94">
        <v>0</v>
      </c>
      <c r="P88" s="94">
        <v>100</v>
      </c>
      <c r="Q88" s="94">
        <v>0</v>
      </c>
      <c r="R88" s="94">
        <v>100</v>
      </c>
      <c r="U88" s="94" t="s">
        <v>2</v>
      </c>
      <c r="V88" s="94">
        <v>168</v>
      </c>
    </row>
    <row r="89" spans="1:22">
      <c r="A89" s="94" t="s">
        <v>214</v>
      </c>
      <c r="B89" s="94" t="s">
        <v>293</v>
      </c>
      <c r="C89" s="94">
        <v>0</v>
      </c>
      <c r="D89" s="94">
        <v>0</v>
      </c>
      <c r="E89" s="94">
        <v>0</v>
      </c>
      <c r="F89" s="94">
        <v>0</v>
      </c>
      <c r="G89" s="94">
        <v>0</v>
      </c>
      <c r="H89" s="94">
        <v>0</v>
      </c>
      <c r="I89" s="94">
        <v>0</v>
      </c>
      <c r="J89" s="94">
        <v>0</v>
      </c>
      <c r="K89" s="94">
        <v>0</v>
      </c>
      <c r="N89" s="94">
        <v>0</v>
      </c>
      <c r="O89" s="94">
        <v>0</v>
      </c>
      <c r="P89" s="94">
        <v>100</v>
      </c>
      <c r="Q89" s="94">
        <v>0</v>
      </c>
      <c r="R89" s="94">
        <v>100</v>
      </c>
      <c r="U89" s="94" t="s">
        <v>2</v>
      </c>
      <c r="V89" s="94">
        <v>168</v>
      </c>
    </row>
    <row r="90" spans="1:22">
      <c r="A90" s="94" t="s">
        <v>214</v>
      </c>
      <c r="B90" s="94" t="s">
        <v>294</v>
      </c>
      <c r="C90" s="94">
        <v>0</v>
      </c>
      <c r="D90" s="94">
        <v>0</v>
      </c>
      <c r="E90" s="94">
        <v>0</v>
      </c>
      <c r="F90" s="94">
        <v>0</v>
      </c>
      <c r="G90" s="94">
        <v>0</v>
      </c>
      <c r="H90" s="94">
        <v>0</v>
      </c>
      <c r="I90" s="94">
        <v>0</v>
      </c>
      <c r="J90" s="94">
        <v>0</v>
      </c>
      <c r="K90" s="94">
        <v>0</v>
      </c>
      <c r="N90" s="94">
        <v>0</v>
      </c>
      <c r="O90" s="94">
        <v>0</v>
      </c>
      <c r="P90" s="94">
        <v>100</v>
      </c>
      <c r="Q90" s="94">
        <v>0</v>
      </c>
      <c r="R90" s="94">
        <v>100</v>
      </c>
      <c r="U90" s="94" t="s">
        <v>2</v>
      </c>
      <c r="V90" s="94">
        <v>168</v>
      </c>
    </row>
    <row r="91" spans="1:22">
      <c r="A91" s="94" t="s">
        <v>214</v>
      </c>
      <c r="B91" s="94" t="s">
        <v>295</v>
      </c>
      <c r="C91" s="94">
        <v>0</v>
      </c>
      <c r="D91" s="94">
        <v>0</v>
      </c>
      <c r="E91" s="94">
        <v>0</v>
      </c>
      <c r="F91" s="94">
        <v>0</v>
      </c>
      <c r="G91" s="94">
        <v>0</v>
      </c>
      <c r="H91" s="94">
        <v>0</v>
      </c>
      <c r="I91" s="94">
        <v>0</v>
      </c>
      <c r="J91" s="94">
        <v>0</v>
      </c>
      <c r="K91" s="94">
        <v>0</v>
      </c>
      <c r="N91" s="94">
        <v>0</v>
      </c>
      <c r="O91" s="94">
        <v>0</v>
      </c>
      <c r="P91" s="94">
        <v>100</v>
      </c>
      <c r="Q91" s="94">
        <v>0</v>
      </c>
      <c r="R91" s="94">
        <v>100</v>
      </c>
      <c r="U91" s="94" t="s">
        <v>2</v>
      </c>
      <c r="V91" s="94">
        <v>168</v>
      </c>
    </row>
    <row r="92" spans="1:22">
      <c r="A92" s="94" t="s">
        <v>214</v>
      </c>
      <c r="B92" s="94" t="s">
        <v>296</v>
      </c>
      <c r="C92" s="94">
        <v>0</v>
      </c>
      <c r="D92" s="94">
        <v>0</v>
      </c>
      <c r="E92" s="94">
        <v>0</v>
      </c>
      <c r="F92" s="94">
        <v>0</v>
      </c>
      <c r="G92" s="94">
        <v>0</v>
      </c>
      <c r="H92" s="94">
        <v>0</v>
      </c>
      <c r="I92" s="94">
        <v>0</v>
      </c>
      <c r="J92" s="94">
        <v>0</v>
      </c>
      <c r="K92" s="94">
        <v>0</v>
      </c>
      <c r="N92" s="94">
        <v>0</v>
      </c>
      <c r="O92" s="94">
        <v>0</v>
      </c>
      <c r="P92" s="94">
        <v>100</v>
      </c>
      <c r="Q92" s="94">
        <v>0</v>
      </c>
      <c r="R92" s="94">
        <v>100</v>
      </c>
      <c r="U92" s="94" t="s">
        <v>2</v>
      </c>
      <c r="V92" s="94">
        <v>168</v>
      </c>
    </row>
    <row r="93" spans="1:22">
      <c r="A93" s="94" t="s">
        <v>195</v>
      </c>
      <c r="B93" s="94" t="s">
        <v>157</v>
      </c>
      <c r="C93" s="94">
        <v>130.88399999999999</v>
      </c>
      <c r="D93" s="94">
        <v>20.334</v>
      </c>
      <c r="E93" s="94">
        <v>0</v>
      </c>
      <c r="F93" s="94">
        <v>0</v>
      </c>
      <c r="G93" s="94">
        <v>0</v>
      </c>
      <c r="H93" s="94">
        <v>0</v>
      </c>
      <c r="I93" s="94">
        <v>0</v>
      </c>
      <c r="J93" s="94">
        <v>0</v>
      </c>
      <c r="K93" s="94">
        <v>0</v>
      </c>
      <c r="N93" s="94">
        <v>0</v>
      </c>
      <c r="O93" s="94">
        <v>168</v>
      </c>
      <c r="P93" s="94">
        <v>100</v>
      </c>
      <c r="Q93" s="94">
        <v>0</v>
      </c>
      <c r="R93" s="94">
        <v>100</v>
      </c>
      <c r="S93" s="94">
        <v>0</v>
      </c>
      <c r="T93" s="94">
        <v>135.80000000000001</v>
      </c>
      <c r="U93" s="94" t="s">
        <v>2</v>
      </c>
      <c r="V93" s="94">
        <v>168</v>
      </c>
    </row>
    <row r="94" spans="1:22">
      <c r="A94" s="94" t="s">
        <v>195</v>
      </c>
      <c r="B94" s="94" t="s">
        <v>158</v>
      </c>
      <c r="C94" s="94">
        <v>122.535</v>
      </c>
      <c r="D94" s="94">
        <v>22.666</v>
      </c>
      <c r="E94" s="94">
        <v>0</v>
      </c>
      <c r="F94" s="94">
        <v>0</v>
      </c>
      <c r="G94" s="94">
        <v>0</v>
      </c>
      <c r="H94" s="94">
        <v>0</v>
      </c>
      <c r="I94" s="94">
        <v>0</v>
      </c>
      <c r="J94" s="94">
        <v>0</v>
      </c>
      <c r="K94" s="94">
        <v>0</v>
      </c>
      <c r="N94" s="94">
        <v>0</v>
      </c>
      <c r="O94" s="94">
        <v>168</v>
      </c>
      <c r="P94" s="94">
        <v>100</v>
      </c>
      <c r="Q94" s="94">
        <v>0</v>
      </c>
      <c r="R94" s="94">
        <v>100</v>
      </c>
      <c r="S94" s="94">
        <v>0</v>
      </c>
      <c r="T94" s="94">
        <v>129.1</v>
      </c>
      <c r="U94" s="94" t="s">
        <v>2</v>
      </c>
      <c r="V94" s="94">
        <v>168</v>
      </c>
    </row>
    <row r="95" spans="1:22">
      <c r="A95" s="94" t="s">
        <v>195</v>
      </c>
      <c r="B95" s="94" t="s">
        <v>159</v>
      </c>
      <c r="C95" s="94">
        <v>122.58499999999999</v>
      </c>
      <c r="D95" s="94">
        <v>21.216999999999999</v>
      </c>
      <c r="E95" s="94">
        <v>7.6829999999999998</v>
      </c>
      <c r="F95" s="94">
        <v>0</v>
      </c>
      <c r="G95" s="94">
        <v>0</v>
      </c>
      <c r="H95" s="94">
        <v>0</v>
      </c>
      <c r="I95" s="94">
        <v>0</v>
      </c>
      <c r="J95" s="94">
        <v>0</v>
      </c>
      <c r="K95" s="94">
        <v>7.6829999999999998</v>
      </c>
      <c r="L95" s="94">
        <v>100</v>
      </c>
      <c r="M95" s="94">
        <v>0</v>
      </c>
      <c r="N95" s="94">
        <v>7.6829999999999998</v>
      </c>
      <c r="O95" s="94">
        <v>168</v>
      </c>
      <c r="P95" s="94">
        <v>95.43</v>
      </c>
      <c r="Q95" s="94">
        <v>1</v>
      </c>
      <c r="R95" s="94">
        <v>95.43</v>
      </c>
      <c r="S95" s="94">
        <v>7.68</v>
      </c>
      <c r="T95" s="94">
        <v>126.5</v>
      </c>
      <c r="U95" s="94" t="s">
        <v>2</v>
      </c>
      <c r="V95" s="94">
        <v>168</v>
      </c>
    </row>
    <row r="96" spans="1:22">
      <c r="A96" s="94" t="s">
        <v>195</v>
      </c>
      <c r="B96" s="94" t="s">
        <v>160</v>
      </c>
      <c r="C96" s="94">
        <v>124.986</v>
      </c>
      <c r="D96" s="94">
        <v>22.648</v>
      </c>
      <c r="E96" s="94">
        <v>0</v>
      </c>
      <c r="F96" s="94">
        <v>0</v>
      </c>
      <c r="G96" s="94">
        <v>0</v>
      </c>
      <c r="H96" s="94">
        <v>0</v>
      </c>
      <c r="I96" s="94">
        <v>0</v>
      </c>
      <c r="J96" s="94">
        <v>0</v>
      </c>
      <c r="K96" s="94">
        <v>0</v>
      </c>
      <c r="N96" s="94">
        <v>0</v>
      </c>
      <c r="O96" s="94">
        <v>168</v>
      </c>
      <c r="P96" s="94">
        <v>100</v>
      </c>
      <c r="Q96" s="94">
        <v>0</v>
      </c>
      <c r="R96" s="94">
        <v>100</v>
      </c>
      <c r="S96" s="94">
        <v>0</v>
      </c>
      <c r="T96" s="94">
        <v>129.9</v>
      </c>
      <c r="U96" s="94" t="s">
        <v>2</v>
      </c>
      <c r="V96" s="94">
        <v>168</v>
      </c>
    </row>
    <row r="97" spans="1:22">
      <c r="A97" s="94" t="s">
        <v>50</v>
      </c>
      <c r="B97" s="94" t="s">
        <v>161</v>
      </c>
      <c r="C97" s="94">
        <v>52.366999999999997</v>
      </c>
      <c r="D97" s="94">
        <v>101.45099999999999</v>
      </c>
      <c r="E97" s="94">
        <v>0</v>
      </c>
      <c r="F97" s="94">
        <v>0</v>
      </c>
      <c r="G97" s="94">
        <v>0</v>
      </c>
      <c r="H97" s="94">
        <v>0</v>
      </c>
      <c r="I97" s="94">
        <v>0</v>
      </c>
      <c r="J97" s="94">
        <v>0</v>
      </c>
      <c r="K97" s="94">
        <v>0</v>
      </c>
      <c r="N97" s="94">
        <v>0</v>
      </c>
      <c r="O97" s="94">
        <v>168</v>
      </c>
      <c r="P97" s="94">
        <v>100</v>
      </c>
      <c r="Q97" s="94">
        <v>0</v>
      </c>
      <c r="R97" s="94">
        <v>100</v>
      </c>
      <c r="S97" s="94">
        <v>0</v>
      </c>
      <c r="T97" s="94">
        <v>53.2</v>
      </c>
      <c r="U97" s="94" t="s">
        <v>2</v>
      </c>
      <c r="V97" s="94">
        <v>168</v>
      </c>
    </row>
    <row r="98" spans="1:22">
      <c r="A98" s="94" t="s">
        <v>50</v>
      </c>
      <c r="B98" s="94" t="s">
        <v>162</v>
      </c>
      <c r="C98" s="94">
        <v>71.966999999999999</v>
      </c>
      <c r="D98" s="94">
        <v>79.084000000000003</v>
      </c>
      <c r="E98" s="94">
        <v>2.7829999999999999</v>
      </c>
      <c r="F98" s="94">
        <v>0</v>
      </c>
      <c r="G98" s="94">
        <v>0</v>
      </c>
      <c r="H98" s="94">
        <v>0</v>
      </c>
      <c r="I98" s="94">
        <v>0</v>
      </c>
      <c r="J98" s="94">
        <v>0</v>
      </c>
      <c r="K98" s="94">
        <v>2.7829999999999999</v>
      </c>
      <c r="L98" s="94">
        <v>100</v>
      </c>
      <c r="M98" s="94">
        <v>0</v>
      </c>
      <c r="N98" s="94">
        <v>2.7829999999999999</v>
      </c>
      <c r="O98" s="94">
        <v>168</v>
      </c>
      <c r="P98" s="94">
        <v>98.34</v>
      </c>
      <c r="Q98" s="94">
        <v>1</v>
      </c>
      <c r="R98" s="94">
        <v>98.34</v>
      </c>
      <c r="S98" s="94">
        <v>2.78</v>
      </c>
      <c r="T98" s="94">
        <v>74.3</v>
      </c>
      <c r="U98" s="94" t="s">
        <v>2</v>
      </c>
      <c r="V98" s="94">
        <v>168</v>
      </c>
    </row>
    <row r="99" spans="1:22">
      <c r="A99" s="94" t="s">
        <v>50</v>
      </c>
      <c r="B99" s="94" t="s">
        <v>163</v>
      </c>
      <c r="C99" s="94">
        <v>0</v>
      </c>
      <c r="D99" s="94">
        <v>153.834</v>
      </c>
      <c r="E99" s="94">
        <v>0</v>
      </c>
      <c r="F99" s="94">
        <v>0</v>
      </c>
      <c r="G99" s="94">
        <v>0</v>
      </c>
      <c r="H99" s="94">
        <v>0</v>
      </c>
      <c r="I99" s="94">
        <v>0</v>
      </c>
      <c r="J99" s="94">
        <v>0</v>
      </c>
      <c r="K99" s="94">
        <v>0</v>
      </c>
      <c r="N99" s="94">
        <v>0</v>
      </c>
      <c r="O99" s="94">
        <v>168</v>
      </c>
      <c r="P99" s="94">
        <v>100</v>
      </c>
      <c r="Q99" s="94">
        <v>0</v>
      </c>
      <c r="R99" s="94">
        <v>100</v>
      </c>
      <c r="U99" s="94" t="s">
        <v>2</v>
      </c>
      <c r="V99" s="94">
        <v>168</v>
      </c>
    </row>
    <row r="100" spans="1:22">
      <c r="A100" s="94" t="s">
        <v>50</v>
      </c>
      <c r="B100" s="94" t="s">
        <v>164</v>
      </c>
      <c r="C100" s="94">
        <v>80.001999999999995</v>
      </c>
      <c r="D100" s="94">
        <v>73.884</v>
      </c>
      <c r="E100" s="94">
        <v>0</v>
      </c>
      <c r="F100" s="94">
        <v>0</v>
      </c>
      <c r="G100" s="94">
        <v>0</v>
      </c>
      <c r="H100" s="94">
        <v>0</v>
      </c>
      <c r="I100" s="94">
        <v>0</v>
      </c>
      <c r="J100" s="94">
        <v>0</v>
      </c>
      <c r="K100" s="94">
        <v>0</v>
      </c>
      <c r="N100" s="94">
        <v>0</v>
      </c>
      <c r="O100" s="94">
        <v>168</v>
      </c>
      <c r="P100" s="94">
        <v>100</v>
      </c>
      <c r="Q100" s="94">
        <v>0</v>
      </c>
      <c r="R100" s="94">
        <v>100</v>
      </c>
      <c r="S100" s="94">
        <v>0</v>
      </c>
      <c r="T100" s="94">
        <v>81.5</v>
      </c>
      <c r="U100" s="94" t="s">
        <v>2</v>
      </c>
      <c r="V100" s="94">
        <v>168</v>
      </c>
    </row>
    <row r="101" spans="1:22">
      <c r="A101" s="94" t="s">
        <v>50</v>
      </c>
      <c r="B101" s="94" t="s">
        <v>165</v>
      </c>
      <c r="C101" s="94">
        <v>52.317</v>
      </c>
      <c r="D101" s="94">
        <v>101.599</v>
      </c>
      <c r="E101" s="94">
        <v>0</v>
      </c>
      <c r="F101" s="94">
        <v>0</v>
      </c>
      <c r="G101" s="94">
        <v>0</v>
      </c>
      <c r="H101" s="94">
        <v>0</v>
      </c>
      <c r="I101" s="94">
        <v>0</v>
      </c>
      <c r="J101" s="94">
        <v>0</v>
      </c>
      <c r="K101" s="94">
        <v>0</v>
      </c>
      <c r="N101" s="94">
        <v>0</v>
      </c>
      <c r="O101" s="94">
        <v>168</v>
      </c>
      <c r="P101" s="94">
        <v>100</v>
      </c>
      <c r="Q101" s="94">
        <v>0</v>
      </c>
      <c r="R101" s="94">
        <v>100</v>
      </c>
      <c r="S101" s="94">
        <v>0</v>
      </c>
      <c r="T101" s="94">
        <v>54</v>
      </c>
      <c r="U101" s="94" t="s">
        <v>2</v>
      </c>
      <c r="V101" s="94">
        <v>168</v>
      </c>
    </row>
    <row r="102" spans="1:22">
      <c r="A102" s="94" t="s">
        <v>51</v>
      </c>
      <c r="B102" s="94" t="s">
        <v>166</v>
      </c>
      <c r="C102" s="94">
        <v>71.650999999999996</v>
      </c>
      <c r="D102" s="94">
        <v>78.766999999999996</v>
      </c>
      <c r="E102" s="94">
        <v>3.617</v>
      </c>
      <c r="F102" s="94">
        <v>0</v>
      </c>
      <c r="G102" s="94">
        <v>0</v>
      </c>
      <c r="H102" s="94">
        <v>0</v>
      </c>
      <c r="I102" s="94">
        <v>0</v>
      </c>
      <c r="J102" s="94">
        <v>0</v>
      </c>
      <c r="K102" s="94">
        <v>3.617</v>
      </c>
      <c r="L102" s="94">
        <v>100</v>
      </c>
      <c r="M102" s="94">
        <v>0</v>
      </c>
      <c r="N102" s="94">
        <v>3.617</v>
      </c>
      <c r="O102" s="94">
        <v>168</v>
      </c>
      <c r="P102" s="94">
        <v>97.85</v>
      </c>
      <c r="Q102" s="94">
        <v>1</v>
      </c>
      <c r="R102" s="94">
        <v>97.85</v>
      </c>
      <c r="S102" s="94">
        <v>3.62</v>
      </c>
      <c r="T102" s="94">
        <v>73</v>
      </c>
      <c r="U102" s="94" t="s">
        <v>2</v>
      </c>
      <c r="V102" s="94">
        <v>168</v>
      </c>
    </row>
    <row r="103" spans="1:22">
      <c r="A103" s="94" t="s">
        <v>51</v>
      </c>
      <c r="B103" s="94" t="s">
        <v>167</v>
      </c>
      <c r="C103" s="94">
        <v>88.667000000000002</v>
      </c>
      <c r="D103" s="94">
        <v>66.95</v>
      </c>
      <c r="E103" s="94">
        <v>0</v>
      </c>
      <c r="F103" s="94">
        <v>0</v>
      </c>
      <c r="G103" s="94">
        <v>0</v>
      </c>
      <c r="H103" s="94">
        <v>0</v>
      </c>
      <c r="I103" s="94">
        <v>0</v>
      </c>
      <c r="J103" s="94">
        <v>0</v>
      </c>
      <c r="K103" s="94">
        <v>0</v>
      </c>
      <c r="N103" s="94">
        <v>0</v>
      </c>
      <c r="O103" s="94">
        <v>168</v>
      </c>
      <c r="P103" s="94">
        <v>100</v>
      </c>
      <c r="Q103" s="94">
        <v>0</v>
      </c>
      <c r="R103" s="94">
        <v>100</v>
      </c>
      <c r="S103" s="94">
        <v>0</v>
      </c>
      <c r="T103" s="94">
        <v>90</v>
      </c>
      <c r="U103" s="94" t="s">
        <v>2</v>
      </c>
      <c r="V103" s="94">
        <v>168</v>
      </c>
    </row>
    <row r="104" spans="1:22">
      <c r="A104" s="94" t="s">
        <v>51</v>
      </c>
      <c r="B104" s="94" t="s">
        <v>168</v>
      </c>
      <c r="C104" s="94">
        <v>91.834000000000003</v>
      </c>
      <c r="D104" s="94">
        <v>61.869</v>
      </c>
      <c r="E104" s="94">
        <v>0</v>
      </c>
      <c r="F104" s="94">
        <v>0</v>
      </c>
      <c r="G104" s="94">
        <v>0</v>
      </c>
      <c r="H104" s="94">
        <v>0</v>
      </c>
      <c r="I104" s="94">
        <v>0</v>
      </c>
      <c r="J104" s="94">
        <v>0</v>
      </c>
      <c r="K104" s="94">
        <v>0</v>
      </c>
      <c r="N104" s="94">
        <v>0</v>
      </c>
      <c r="O104" s="94">
        <v>168</v>
      </c>
      <c r="P104" s="94">
        <v>100</v>
      </c>
      <c r="Q104" s="94">
        <v>0</v>
      </c>
      <c r="R104" s="94">
        <v>100</v>
      </c>
      <c r="S104" s="94">
        <v>0</v>
      </c>
      <c r="T104" s="94">
        <v>93</v>
      </c>
      <c r="U104" s="94" t="s">
        <v>2</v>
      </c>
      <c r="V104" s="94">
        <v>168</v>
      </c>
    </row>
    <row r="105" spans="1:22">
      <c r="A105" s="94" t="s">
        <v>52</v>
      </c>
      <c r="B105" s="94" t="s">
        <v>169</v>
      </c>
      <c r="C105" s="94">
        <v>124.318</v>
      </c>
      <c r="D105" s="94">
        <v>18.95</v>
      </c>
      <c r="E105" s="94">
        <v>8.65</v>
      </c>
      <c r="F105" s="94">
        <v>0</v>
      </c>
      <c r="G105" s="94">
        <v>0</v>
      </c>
      <c r="H105" s="94">
        <v>0</v>
      </c>
      <c r="I105" s="94">
        <v>0</v>
      </c>
      <c r="J105" s="94">
        <v>0</v>
      </c>
      <c r="K105" s="94">
        <v>8.65</v>
      </c>
      <c r="L105" s="94">
        <v>100</v>
      </c>
      <c r="M105" s="94">
        <v>0</v>
      </c>
      <c r="N105" s="94">
        <v>8.65</v>
      </c>
      <c r="O105" s="94">
        <v>168</v>
      </c>
      <c r="P105" s="94">
        <v>94.85</v>
      </c>
      <c r="Q105" s="94">
        <v>1</v>
      </c>
      <c r="R105" s="94">
        <v>94.85</v>
      </c>
      <c r="S105" s="94">
        <v>8.65</v>
      </c>
      <c r="T105" s="94">
        <v>128</v>
      </c>
      <c r="U105" s="94" t="s">
        <v>2</v>
      </c>
      <c r="V105" s="94">
        <v>168</v>
      </c>
    </row>
    <row r="106" spans="1:22">
      <c r="A106" s="94" t="s">
        <v>52</v>
      </c>
      <c r="B106" s="94" t="s">
        <v>170</v>
      </c>
      <c r="C106" s="94">
        <v>118.685</v>
      </c>
      <c r="D106" s="94">
        <v>34.75</v>
      </c>
      <c r="E106" s="94">
        <v>0</v>
      </c>
      <c r="F106" s="94">
        <v>0</v>
      </c>
      <c r="G106" s="94">
        <v>0</v>
      </c>
      <c r="H106" s="94">
        <v>0</v>
      </c>
      <c r="I106" s="94">
        <v>0</v>
      </c>
      <c r="J106" s="94">
        <v>0</v>
      </c>
      <c r="K106" s="94">
        <v>0</v>
      </c>
      <c r="N106" s="94">
        <v>0</v>
      </c>
      <c r="O106" s="94">
        <v>168</v>
      </c>
      <c r="P106" s="94">
        <v>100</v>
      </c>
      <c r="Q106" s="94">
        <v>0</v>
      </c>
      <c r="R106" s="94">
        <v>100</v>
      </c>
      <c r="S106" s="94">
        <v>0</v>
      </c>
      <c r="T106" s="94">
        <v>123</v>
      </c>
      <c r="U106" s="94" t="s">
        <v>2</v>
      </c>
      <c r="V106" s="94">
        <v>168</v>
      </c>
    </row>
    <row r="107" spans="1:22">
      <c r="A107" s="94" t="s">
        <v>53</v>
      </c>
      <c r="B107" s="94" t="s">
        <v>171</v>
      </c>
      <c r="C107" s="94">
        <v>111.59399999999999</v>
      </c>
      <c r="D107" s="94">
        <v>23.934000000000001</v>
      </c>
      <c r="E107" s="94">
        <v>6.85</v>
      </c>
      <c r="F107" s="94">
        <v>0</v>
      </c>
      <c r="G107" s="94">
        <v>4.1500000000000004</v>
      </c>
      <c r="H107" s="94">
        <v>3.5670000000000002</v>
      </c>
      <c r="I107" s="94">
        <v>0</v>
      </c>
      <c r="J107" s="94">
        <v>0</v>
      </c>
      <c r="K107" s="94">
        <v>11</v>
      </c>
      <c r="L107" s="94">
        <v>62.273000000000003</v>
      </c>
      <c r="M107" s="94">
        <v>37.726999999999997</v>
      </c>
      <c r="N107" s="94">
        <v>14.567</v>
      </c>
      <c r="O107" s="94">
        <v>168</v>
      </c>
      <c r="P107" s="94">
        <v>91.33</v>
      </c>
      <c r="Q107" s="94">
        <v>2</v>
      </c>
      <c r="R107" s="94">
        <v>93.45</v>
      </c>
      <c r="S107" s="94">
        <v>5.5</v>
      </c>
      <c r="T107" s="94">
        <v>57.35</v>
      </c>
      <c r="U107" s="94" t="s">
        <v>2</v>
      </c>
      <c r="V107" s="94">
        <v>168</v>
      </c>
    </row>
    <row r="108" spans="1:22">
      <c r="A108" s="94" t="s">
        <v>53</v>
      </c>
      <c r="B108" s="94" t="s">
        <v>172</v>
      </c>
      <c r="C108" s="94">
        <v>108.72</v>
      </c>
      <c r="D108" s="94">
        <v>20.466999999999999</v>
      </c>
      <c r="E108" s="94">
        <v>23.416</v>
      </c>
      <c r="F108" s="94">
        <v>0</v>
      </c>
      <c r="G108" s="94">
        <v>0</v>
      </c>
      <c r="H108" s="94">
        <v>0</v>
      </c>
      <c r="I108" s="94">
        <v>0</v>
      </c>
      <c r="J108" s="94">
        <v>0</v>
      </c>
      <c r="K108" s="94">
        <v>23.416</v>
      </c>
      <c r="L108" s="94">
        <v>100</v>
      </c>
      <c r="M108" s="94">
        <v>0</v>
      </c>
      <c r="N108" s="94">
        <v>23.416</v>
      </c>
      <c r="O108" s="94">
        <v>168</v>
      </c>
      <c r="P108" s="94">
        <v>86.06</v>
      </c>
      <c r="Q108" s="94">
        <v>2</v>
      </c>
      <c r="R108" s="94">
        <v>86.06</v>
      </c>
      <c r="S108" s="94">
        <v>11.71</v>
      </c>
      <c r="T108" s="94">
        <v>55.85</v>
      </c>
      <c r="U108" s="94" t="s">
        <v>2</v>
      </c>
      <c r="V108" s="94">
        <v>168</v>
      </c>
    </row>
    <row r="109" spans="1:22">
      <c r="A109" s="94" t="s">
        <v>53</v>
      </c>
      <c r="B109" s="94" t="s">
        <v>173</v>
      </c>
      <c r="C109" s="94">
        <v>118.23699999999999</v>
      </c>
      <c r="D109" s="94">
        <v>23.718</v>
      </c>
      <c r="E109" s="94">
        <v>0</v>
      </c>
      <c r="F109" s="94">
        <v>0</v>
      </c>
      <c r="G109" s="94">
        <v>4.9329999999999998</v>
      </c>
      <c r="H109" s="94">
        <v>0</v>
      </c>
      <c r="I109" s="94">
        <v>0</v>
      </c>
      <c r="J109" s="94">
        <v>0</v>
      </c>
      <c r="K109" s="94">
        <v>4.9329999999999998</v>
      </c>
      <c r="L109" s="94">
        <v>0</v>
      </c>
      <c r="M109" s="94">
        <v>100</v>
      </c>
      <c r="N109" s="94">
        <v>4.9329999999999998</v>
      </c>
      <c r="O109" s="94">
        <v>168</v>
      </c>
      <c r="P109" s="94">
        <v>97.06</v>
      </c>
      <c r="Q109" s="94">
        <v>2</v>
      </c>
      <c r="R109" s="94">
        <v>97.06</v>
      </c>
      <c r="S109" s="94">
        <v>2.4700000000000002</v>
      </c>
      <c r="T109" s="94">
        <v>59.85</v>
      </c>
      <c r="U109" s="94" t="s">
        <v>2</v>
      </c>
      <c r="V109" s="94">
        <v>168</v>
      </c>
    </row>
    <row r="110" spans="1:22">
      <c r="A110" s="94" t="s">
        <v>198</v>
      </c>
      <c r="B110" s="94" t="s">
        <v>174</v>
      </c>
      <c r="C110" s="94">
        <v>122.589</v>
      </c>
      <c r="D110" s="94">
        <v>20.116</v>
      </c>
      <c r="E110" s="94">
        <v>0</v>
      </c>
      <c r="F110" s="94">
        <v>0</v>
      </c>
      <c r="G110" s="94">
        <v>4.7</v>
      </c>
      <c r="H110" s="94">
        <v>0</v>
      </c>
      <c r="I110" s="94">
        <v>0</v>
      </c>
      <c r="J110" s="94">
        <v>0</v>
      </c>
      <c r="K110" s="94">
        <v>4.7</v>
      </c>
      <c r="L110" s="94">
        <v>0</v>
      </c>
      <c r="M110" s="94">
        <v>100</v>
      </c>
      <c r="N110" s="94">
        <v>4.7</v>
      </c>
      <c r="O110" s="94">
        <v>168</v>
      </c>
      <c r="P110" s="94">
        <v>97.2</v>
      </c>
      <c r="Q110" s="94">
        <v>4</v>
      </c>
      <c r="R110" s="94">
        <v>97.2</v>
      </c>
      <c r="S110" s="94">
        <v>1.18</v>
      </c>
      <c r="T110" s="94">
        <v>31</v>
      </c>
      <c r="U110" s="94" t="s">
        <v>2</v>
      </c>
      <c r="V110" s="94">
        <v>168</v>
      </c>
    </row>
    <row r="111" spans="1:22">
      <c r="A111" s="94" t="s">
        <v>198</v>
      </c>
      <c r="B111" s="94" t="s">
        <v>175</v>
      </c>
      <c r="C111" s="94">
        <v>39.32</v>
      </c>
      <c r="D111" s="94">
        <v>10.166</v>
      </c>
      <c r="E111" s="94">
        <v>0</v>
      </c>
      <c r="F111" s="94">
        <v>0</v>
      </c>
      <c r="G111" s="94">
        <v>107.483</v>
      </c>
      <c r="H111" s="94">
        <v>0</v>
      </c>
      <c r="I111" s="94">
        <v>0</v>
      </c>
      <c r="J111" s="94">
        <v>0</v>
      </c>
      <c r="K111" s="94">
        <v>107.483</v>
      </c>
      <c r="L111" s="94">
        <v>0</v>
      </c>
      <c r="M111" s="94">
        <v>100</v>
      </c>
      <c r="N111" s="94">
        <v>107.483</v>
      </c>
      <c r="O111" s="94">
        <v>168</v>
      </c>
      <c r="P111" s="94">
        <v>36.020000000000003</v>
      </c>
      <c r="Q111" s="94">
        <v>1</v>
      </c>
      <c r="R111" s="94">
        <v>36.020000000000003</v>
      </c>
      <c r="S111" s="94">
        <v>107.48</v>
      </c>
      <c r="T111" s="94">
        <v>42</v>
      </c>
      <c r="U111" s="94" t="s">
        <v>2</v>
      </c>
      <c r="V111" s="94">
        <v>168</v>
      </c>
    </row>
    <row r="112" spans="1:22">
      <c r="A112" s="94" t="s">
        <v>198</v>
      </c>
      <c r="B112" s="94" t="s">
        <v>176</v>
      </c>
      <c r="C112" s="94">
        <v>124.185</v>
      </c>
      <c r="D112" s="94">
        <v>21.683</v>
      </c>
      <c r="E112" s="94">
        <v>0</v>
      </c>
      <c r="F112" s="94">
        <v>0</v>
      </c>
      <c r="G112" s="94">
        <v>0</v>
      </c>
      <c r="H112" s="94">
        <v>0</v>
      </c>
      <c r="I112" s="94">
        <v>0</v>
      </c>
      <c r="J112" s="94">
        <v>0</v>
      </c>
      <c r="K112" s="94">
        <v>0</v>
      </c>
      <c r="N112" s="94">
        <v>0</v>
      </c>
      <c r="O112" s="94">
        <v>168</v>
      </c>
      <c r="P112" s="94">
        <v>100</v>
      </c>
      <c r="Q112" s="94">
        <v>0</v>
      </c>
      <c r="R112" s="94">
        <v>100</v>
      </c>
      <c r="S112" s="94">
        <v>0</v>
      </c>
      <c r="T112" s="94">
        <v>130.19999999999999</v>
      </c>
      <c r="U112" s="94" t="s">
        <v>2</v>
      </c>
      <c r="V112" s="94">
        <v>168</v>
      </c>
    </row>
    <row r="113" spans="1:22">
      <c r="A113" s="94" t="s">
        <v>198</v>
      </c>
      <c r="B113" s="94" t="s">
        <v>177</v>
      </c>
      <c r="C113" s="94">
        <v>102.883</v>
      </c>
      <c r="D113" s="94">
        <v>20.416</v>
      </c>
      <c r="E113" s="94">
        <v>22.85</v>
      </c>
      <c r="F113" s="94">
        <v>0</v>
      </c>
      <c r="G113" s="94">
        <v>0.58299999999999996</v>
      </c>
      <c r="H113" s="94">
        <v>0</v>
      </c>
      <c r="I113" s="94">
        <v>0</v>
      </c>
      <c r="J113" s="94">
        <v>0</v>
      </c>
      <c r="K113" s="94">
        <v>23.433</v>
      </c>
      <c r="L113" s="94">
        <v>97.512</v>
      </c>
      <c r="M113" s="94">
        <v>2.488</v>
      </c>
      <c r="N113" s="94">
        <v>23.433</v>
      </c>
      <c r="O113" s="94">
        <v>168</v>
      </c>
      <c r="P113" s="94">
        <v>86.05</v>
      </c>
      <c r="Q113" s="94">
        <v>2</v>
      </c>
      <c r="R113" s="94">
        <v>86.05</v>
      </c>
      <c r="S113" s="94">
        <v>11.72</v>
      </c>
      <c r="T113" s="94">
        <v>53.45</v>
      </c>
      <c r="U113" s="94" t="s">
        <v>2</v>
      </c>
      <c r="V113" s="94">
        <v>168</v>
      </c>
    </row>
    <row r="114" spans="1:22">
      <c r="A114" s="94" t="s">
        <v>198</v>
      </c>
      <c r="B114" s="94" t="s">
        <v>178</v>
      </c>
      <c r="C114" s="94">
        <v>117.188</v>
      </c>
      <c r="D114" s="94">
        <v>23.265000000000001</v>
      </c>
      <c r="E114" s="94">
        <v>0</v>
      </c>
      <c r="F114" s="94">
        <v>0</v>
      </c>
      <c r="G114" s="94">
        <v>5.6340000000000003</v>
      </c>
      <c r="H114" s="94">
        <v>0</v>
      </c>
      <c r="I114" s="94">
        <v>0</v>
      </c>
      <c r="J114" s="94">
        <v>0</v>
      </c>
      <c r="K114" s="94">
        <v>5.6340000000000003</v>
      </c>
      <c r="L114" s="94">
        <v>0</v>
      </c>
      <c r="M114" s="94">
        <v>100</v>
      </c>
      <c r="N114" s="94">
        <v>5.6340000000000003</v>
      </c>
      <c r="O114" s="94">
        <v>168</v>
      </c>
      <c r="P114" s="94">
        <v>96.65</v>
      </c>
      <c r="Q114" s="94">
        <v>1</v>
      </c>
      <c r="R114" s="94">
        <v>96.65</v>
      </c>
      <c r="S114" s="94">
        <v>5.63</v>
      </c>
      <c r="T114" s="94">
        <v>119.2</v>
      </c>
      <c r="U114" s="94" t="s">
        <v>2</v>
      </c>
      <c r="V114" s="94">
        <v>168</v>
      </c>
    </row>
    <row r="115" spans="1:22">
      <c r="A115" s="94" t="s">
        <v>198</v>
      </c>
      <c r="B115" s="94" t="s">
        <v>179</v>
      </c>
      <c r="C115" s="94">
        <v>121.283</v>
      </c>
      <c r="D115" s="94">
        <v>22.033999999999999</v>
      </c>
      <c r="E115" s="94">
        <v>0</v>
      </c>
      <c r="F115" s="94">
        <v>0.23300000000000001</v>
      </c>
      <c r="G115" s="94">
        <v>2.6669999999999998</v>
      </c>
      <c r="H115" s="94">
        <v>0</v>
      </c>
      <c r="I115" s="94">
        <v>0</v>
      </c>
      <c r="J115" s="94">
        <v>0</v>
      </c>
      <c r="K115" s="94">
        <v>2.6669999999999998</v>
      </c>
      <c r="L115" s="94">
        <v>0</v>
      </c>
      <c r="M115" s="94">
        <v>100</v>
      </c>
      <c r="N115" s="94">
        <v>2.9</v>
      </c>
      <c r="O115" s="94">
        <v>168</v>
      </c>
      <c r="P115" s="94">
        <v>98.27</v>
      </c>
      <c r="Q115" s="94">
        <v>1</v>
      </c>
      <c r="R115" s="94">
        <v>98.41</v>
      </c>
      <c r="S115" s="94">
        <v>2.67</v>
      </c>
      <c r="T115" s="94">
        <v>125.2</v>
      </c>
      <c r="U115" s="94" t="s">
        <v>2</v>
      </c>
      <c r="V115" s="94">
        <v>168</v>
      </c>
    </row>
    <row r="116" spans="1:22">
      <c r="A116" s="94" t="s">
        <v>198</v>
      </c>
      <c r="B116" s="94" t="s">
        <v>180</v>
      </c>
      <c r="C116" s="94">
        <v>122.967</v>
      </c>
      <c r="D116" s="94">
        <v>21.899000000000001</v>
      </c>
      <c r="E116" s="94">
        <v>2.0329999999999999</v>
      </c>
      <c r="F116" s="94">
        <v>0</v>
      </c>
      <c r="G116" s="94">
        <v>0</v>
      </c>
      <c r="H116" s="94">
        <v>0</v>
      </c>
      <c r="I116" s="94">
        <v>0</v>
      </c>
      <c r="J116" s="94">
        <v>0</v>
      </c>
      <c r="K116" s="94">
        <v>2.0329999999999999</v>
      </c>
      <c r="L116" s="94">
        <v>100</v>
      </c>
      <c r="M116" s="94">
        <v>0</v>
      </c>
      <c r="N116" s="94">
        <v>2.0329999999999999</v>
      </c>
      <c r="O116" s="94">
        <v>168</v>
      </c>
      <c r="P116" s="94">
        <v>98.79</v>
      </c>
      <c r="Q116" s="94">
        <v>1</v>
      </c>
      <c r="R116" s="94">
        <v>98.79</v>
      </c>
      <c r="S116" s="94">
        <v>2.0299999999999998</v>
      </c>
      <c r="T116" s="94">
        <v>126.4</v>
      </c>
      <c r="U116" s="94" t="s">
        <v>2</v>
      </c>
      <c r="V116" s="94">
        <v>168</v>
      </c>
    </row>
    <row r="117" spans="1:22">
      <c r="A117" s="94" t="s">
        <v>198</v>
      </c>
      <c r="B117" s="94" t="s">
        <v>181</v>
      </c>
      <c r="C117" s="94">
        <v>120.217</v>
      </c>
      <c r="D117" s="94">
        <v>24.001000000000001</v>
      </c>
      <c r="E117" s="94">
        <v>3.0830000000000002</v>
      </c>
      <c r="F117" s="94">
        <v>0</v>
      </c>
      <c r="G117" s="94">
        <v>0</v>
      </c>
      <c r="H117" s="94">
        <v>0</v>
      </c>
      <c r="I117" s="94">
        <v>0</v>
      </c>
      <c r="J117" s="94">
        <v>0</v>
      </c>
      <c r="K117" s="94">
        <v>3.0830000000000002</v>
      </c>
      <c r="L117" s="94">
        <v>100</v>
      </c>
      <c r="M117" s="94">
        <v>0</v>
      </c>
      <c r="N117" s="94">
        <v>3.0830000000000002</v>
      </c>
      <c r="O117" s="94">
        <v>168</v>
      </c>
      <c r="P117" s="94">
        <v>98.16</v>
      </c>
      <c r="Q117" s="94">
        <v>1</v>
      </c>
      <c r="R117" s="94">
        <v>98.16</v>
      </c>
      <c r="S117" s="94">
        <v>3.08</v>
      </c>
      <c r="T117" s="94">
        <v>123.8</v>
      </c>
      <c r="U117" s="94" t="s">
        <v>2</v>
      </c>
      <c r="V117" s="94">
        <v>168</v>
      </c>
    </row>
    <row r="118" spans="1:22">
      <c r="A118" s="94" t="s">
        <v>198</v>
      </c>
      <c r="B118" s="94" t="s">
        <v>182</v>
      </c>
      <c r="C118" s="94">
        <v>119.571</v>
      </c>
      <c r="D118" s="94">
        <v>22.5</v>
      </c>
      <c r="E118" s="94">
        <v>6.5</v>
      </c>
      <c r="F118" s="94">
        <v>0</v>
      </c>
      <c r="G118" s="94">
        <v>0</v>
      </c>
      <c r="H118" s="94">
        <v>0</v>
      </c>
      <c r="I118" s="94">
        <v>0</v>
      </c>
      <c r="J118" s="94">
        <v>0</v>
      </c>
      <c r="K118" s="94">
        <v>6.5</v>
      </c>
      <c r="L118" s="94">
        <v>100</v>
      </c>
      <c r="M118" s="94">
        <v>0</v>
      </c>
      <c r="N118" s="94">
        <v>6.5</v>
      </c>
      <c r="O118" s="94">
        <v>168</v>
      </c>
      <c r="P118" s="94">
        <v>96.13</v>
      </c>
      <c r="Q118" s="94">
        <v>1</v>
      </c>
      <c r="R118" s="94">
        <v>96.13</v>
      </c>
      <c r="S118" s="94">
        <v>6.5</v>
      </c>
      <c r="T118" s="94">
        <v>121.8</v>
      </c>
      <c r="U118" s="94" t="s">
        <v>2</v>
      </c>
      <c r="V118" s="94">
        <v>168</v>
      </c>
    </row>
    <row r="119" spans="1:22">
      <c r="A119" s="94" t="s">
        <v>198</v>
      </c>
      <c r="B119" s="94" t="s">
        <v>183</v>
      </c>
      <c r="C119" s="94">
        <v>124.151</v>
      </c>
      <c r="D119" s="94">
        <v>22.666</v>
      </c>
      <c r="E119" s="94">
        <v>0</v>
      </c>
      <c r="F119" s="94">
        <v>0</v>
      </c>
      <c r="G119" s="94">
        <v>0</v>
      </c>
      <c r="H119" s="94">
        <v>0</v>
      </c>
      <c r="I119" s="94">
        <v>0</v>
      </c>
      <c r="J119" s="94">
        <v>0</v>
      </c>
      <c r="K119" s="94">
        <v>0</v>
      </c>
      <c r="N119" s="94">
        <v>0</v>
      </c>
      <c r="O119" s="94">
        <v>168</v>
      </c>
      <c r="P119" s="94">
        <v>100</v>
      </c>
      <c r="Q119" s="94">
        <v>0</v>
      </c>
      <c r="R119" s="94">
        <v>100</v>
      </c>
      <c r="S119" s="94">
        <v>0</v>
      </c>
      <c r="T119" s="94">
        <v>127</v>
      </c>
      <c r="U119" s="94" t="s">
        <v>2</v>
      </c>
      <c r="V119" s="94">
        <v>168</v>
      </c>
    </row>
    <row r="120" spans="1:22">
      <c r="A120" s="94" t="s">
        <v>198</v>
      </c>
      <c r="B120" s="94" t="s">
        <v>184</v>
      </c>
      <c r="C120" s="94">
        <v>129.45099999999999</v>
      </c>
      <c r="D120" s="94">
        <v>19.233000000000001</v>
      </c>
      <c r="E120" s="94">
        <v>0</v>
      </c>
      <c r="F120" s="94">
        <v>0</v>
      </c>
      <c r="G120" s="94">
        <v>0</v>
      </c>
      <c r="H120" s="94">
        <v>0</v>
      </c>
      <c r="I120" s="94">
        <v>0</v>
      </c>
      <c r="J120" s="94">
        <v>0</v>
      </c>
      <c r="K120" s="94">
        <v>0</v>
      </c>
      <c r="N120" s="94">
        <v>0</v>
      </c>
      <c r="O120" s="94">
        <v>168</v>
      </c>
      <c r="P120" s="94">
        <v>100</v>
      </c>
      <c r="Q120" s="94">
        <v>0</v>
      </c>
      <c r="R120" s="94">
        <v>100</v>
      </c>
      <c r="S120" s="94">
        <v>0</v>
      </c>
      <c r="T120" s="94">
        <v>132.80000000000001</v>
      </c>
      <c r="U120" s="94" t="s">
        <v>2</v>
      </c>
      <c r="V120" s="94">
        <v>168</v>
      </c>
    </row>
    <row r="121" spans="1:22">
      <c r="A121" s="94" t="s">
        <v>198</v>
      </c>
      <c r="B121" s="94" t="s">
        <v>185</v>
      </c>
      <c r="C121" s="94">
        <v>124.938</v>
      </c>
      <c r="D121" s="94">
        <v>20.533000000000001</v>
      </c>
      <c r="E121" s="94">
        <v>2.2170000000000001</v>
      </c>
      <c r="F121" s="94">
        <v>0</v>
      </c>
      <c r="G121" s="94">
        <v>0</v>
      </c>
      <c r="H121" s="94">
        <v>0</v>
      </c>
      <c r="I121" s="94">
        <v>0</v>
      </c>
      <c r="J121" s="94">
        <v>0</v>
      </c>
      <c r="K121" s="94">
        <v>2.2170000000000001</v>
      </c>
      <c r="L121" s="94">
        <v>100</v>
      </c>
      <c r="M121" s="94">
        <v>0</v>
      </c>
      <c r="N121" s="94">
        <v>2.2170000000000001</v>
      </c>
      <c r="O121" s="94">
        <v>168</v>
      </c>
      <c r="P121" s="94">
        <v>98.68</v>
      </c>
      <c r="Q121" s="94">
        <v>1</v>
      </c>
      <c r="R121" s="94">
        <v>98.68</v>
      </c>
      <c r="S121" s="94">
        <v>2.2200000000000002</v>
      </c>
      <c r="T121" s="94">
        <v>129.19999999999999</v>
      </c>
      <c r="U121" s="94" t="s">
        <v>2</v>
      </c>
      <c r="V121" s="94">
        <v>168</v>
      </c>
    </row>
    <row r="122" spans="1:22">
      <c r="A122" s="94" t="s">
        <v>198</v>
      </c>
      <c r="B122" s="94" t="s">
        <v>186</v>
      </c>
      <c r="C122" s="94">
        <v>119.252</v>
      </c>
      <c r="D122" s="94">
        <v>20.765999999999998</v>
      </c>
      <c r="E122" s="94">
        <v>6.9</v>
      </c>
      <c r="F122" s="94">
        <v>0</v>
      </c>
      <c r="G122" s="94">
        <v>0</v>
      </c>
      <c r="H122" s="94">
        <v>0</v>
      </c>
      <c r="I122" s="94">
        <v>0</v>
      </c>
      <c r="J122" s="94">
        <v>0</v>
      </c>
      <c r="K122" s="94">
        <v>6.9</v>
      </c>
      <c r="L122" s="94">
        <v>100</v>
      </c>
      <c r="M122" s="94">
        <v>0</v>
      </c>
      <c r="N122" s="94">
        <v>6.9</v>
      </c>
      <c r="O122" s="94">
        <v>168</v>
      </c>
      <c r="P122" s="94">
        <v>95.89</v>
      </c>
      <c r="Q122" s="94">
        <v>1</v>
      </c>
      <c r="R122" s="94">
        <v>95.89</v>
      </c>
      <c r="S122" s="94">
        <v>6.9</v>
      </c>
      <c r="T122" s="94">
        <v>123.7</v>
      </c>
      <c r="U122" s="94" t="s">
        <v>2</v>
      </c>
      <c r="V122" s="94">
        <v>168</v>
      </c>
    </row>
    <row r="123" spans="1:22">
      <c r="A123" s="94" t="s">
        <v>198</v>
      </c>
      <c r="B123" s="94" t="s">
        <v>187</v>
      </c>
      <c r="C123" s="94">
        <v>121.002</v>
      </c>
      <c r="D123" s="94">
        <v>16.033999999999999</v>
      </c>
      <c r="E123" s="94">
        <v>9.3670000000000009</v>
      </c>
      <c r="F123" s="94">
        <v>0</v>
      </c>
      <c r="G123" s="94">
        <v>0</v>
      </c>
      <c r="H123" s="94">
        <v>0</v>
      </c>
      <c r="I123" s="94">
        <v>0</v>
      </c>
      <c r="J123" s="94">
        <v>0.85</v>
      </c>
      <c r="K123" s="94">
        <v>9.3670000000000009</v>
      </c>
      <c r="L123" s="94">
        <v>100</v>
      </c>
      <c r="M123" s="94">
        <v>0</v>
      </c>
      <c r="N123" s="94">
        <v>10.217000000000001</v>
      </c>
      <c r="O123" s="94">
        <v>168</v>
      </c>
      <c r="P123" s="94">
        <v>93.92</v>
      </c>
      <c r="Q123" s="94">
        <v>1</v>
      </c>
      <c r="R123" s="94">
        <v>94.42</v>
      </c>
      <c r="S123" s="94">
        <v>9.3699999999999992</v>
      </c>
      <c r="T123" s="94">
        <v>128.30000000000001</v>
      </c>
      <c r="U123" s="94" t="s">
        <v>2</v>
      </c>
      <c r="V123" s="94">
        <v>168</v>
      </c>
    </row>
    <row r="124" spans="1:22">
      <c r="A124" s="94" t="s">
        <v>198</v>
      </c>
      <c r="B124" s="94" t="s">
        <v>188</v>
      </c>
      <c r="C124" s="94">
        <v>112.453</v>
      </c>
      <c r="D124" s="94">
        <v>20.765999999999998</v>
      </c>
      <c r="E124" s="94">
        <v>7.7</v>
      </c>
      <c r="F124" s="94">
        <v>0</v>
      </c>
      <c r="G124" s="94">
        <v>7.9</v>
      </c>
      <c r="H124" s="94">
        <v>0</v>
      </c>
      <c r="I124" s="94">
        <v>0</v>
      </c>
      <c r="J124" s="94">
        <v>0</v>
      </c>
      <c r="K124" s="94">
        <v>15.6</v>
      </c>
      <c r="L124" s="94">
        <v>49.359000000000002</v>
      </c>
      <c r="M124" s="94">
        <v>50.640999999999998</v>
      </c>
      <c r="N124" s="94">
        <v>15.6</v>
      </c>
      <c r="O124" s="94">
        <v>168</v>
      </c>
      <c r="P124" s="94">
        <v>90.71</v>
      </c>
      <c r="Q124" s="94">
        <v>3</v>
      </c>
      <c r="R124" s="94">
        <v>90.71</v>
      </c>
      <c r="S124" s="94">
        <v>5.2</v>
      </c>
      <c r="T124" s="94">
        <v>39.200000000000003</v>
      </c>
      <c r="U124" s="94" t="s">
        <v>2</v>
      </c>
      <c r="V124" s="94">
        <v>168</v>
      </c>
    </row>
    <row r="125" spans="1:22">
      <c r="A125" s="94" t="s">
        <v>198</v>
      </c>
      <c r="B125" s="94" t="s">
        <v>189</v>
      </c>
      <c r="C125" s="94">
        <v>103.221</v>
      </c>
      <c r="D125" s="94">
        <v>23.100999999999999</v>
      </c>
      <c r="E125" s="94">
        <v>24</v>
      </c>
      <c r="F125" s="94">
        <v>0</v>
      </c>
      <c r="G125" s="94">
        <v>0</v>
      </c>
      <c r="H125" s="94">
        <v>0</v>
      </c>
      <c r="I125" s="94">
        <v>0</v>
      </c>
      <c r="J125" s="94">
        <v>0</v>
      </c>
      <c r="K125" s="94">
        <v>24</v>
      </c>
      <c r="L125" s="94">
        <v>100</v>
      </c>
      <c r="M125" s="94">
        <v>0</v>
      </c>
      <c r="N125" s="94">
        <v>24</v>
      </c>
      <c r="O125" s="94">
        <v>168</v>
      </c>
      <c r="P125" s="94">
        <v>85.71</v>
      </c>
      <c r="Q125" s="94">
        <v>1</v>
      </c>
      <c r="R125" s="94">
        <v>85.71</v>
      </c>
      <c r="S125" s="94">
        <v>24</v>
      </c>
      <c r="T125" s="94">
        <v>105.8</v>
      </c>
      <c r="U125" s="94" t="s">
        <v>2</v>
      </c>
      <c r="V125" s="94">
        <v>168</v>
      </c>
    </row>
    <row r="126" spans="1:22">
      <c r="A126" s="94" t="s">
        <v>198</v>
      </c>
      <c r="B126" s="94" t="s">
        <v>190</v>
      </c>
      <c r="C126" s="94">
        <v>122.18300000000001</v>
      </c>
      <c r="D126" s="94">
        <v>21.884</v>
      </c>
      <c r="E126" s="94">
        <v>4.4329999999999998</v>
      </c>
      <c r="F126" s="94">
        <v>0</v>
      </c>
      <c r="G126" s="94">
        <v>0</v>
      </c>
      <c r="H126" s="94">
        <v>0</v>
      </c>
      <c r="I126" s="94">
        <v>0</v>
      </c>
      <c r="J126" s="94">
        <v>0</v>
      </c>
      <c r="K126" s="94">
        <v>4.4329999999999998</v>
      </c>
      <c r="L126" s="94">
        <v>100</v>
      </c>
      <c r="M126" s="94">
        <v>0</v>
      </c>
      <c r="N126" s="94">
        <v>4.4329999999999998</v>
      </c>
      <c r="O126" s="94">
        <v>168</v>
      </c>
      <c r="P126" s="94">
        <v>97.36</v>
      </c>
      <c r="Q126" s="94">
        <v>1</v>
      </c>
      <c r="R126" s="94">
        <v>97.36</v>
      </c>
      <c r="S126" s="94">
        <v>4.43</v>
      </c>
      <c r="T126" s="94">
        <v>126.1</v>
      </c>
      <c r="U126" s="94" t="s">
        <v>2</v>
      </c>
      <c r="V126" s="94">
        <v>168</v>
      </c>
    </row>
    <row r="127" spans="1:22">
      <c r="A127" s="94" t="s">
        <v>198</v>
      </c>
      <c r="B127" s="94" t="s">
        <v>191</v>
      </c>
      <c r="C127" s="94">
        <v>125.337</v>
      </c>
      <c r="D127" s="94">
        <v>22.099</v>
      </c>
      <c r="E127" s="94">
        <v>0</v>
      </c>
      <c r="F127" s="94">
        <v>0</v>
      </c>
      <c r="G127" s="94">
        <v>0.66700000000000004</v>
      </c>
      <c r="H127" s="94">
        <v>0</v>
      </c>
      <c r="I127" s="94">
        <v>0</v>
      </c>
      <c r="J127" s="94">
        <v>0</v>
      </c>
      <c r="K127" s="94">
        <v>0.66700000000000004</v>
      </c>
      <c r="L127" s="94">
        <v>0</v>
      </c>
      <c r="M127" s="94">
        <v>100</v>
      </c>
      <c r="N127" s="94">
        <v>0.66700000000000004</v>
      </c>
      <c r="O127" s="94">
        <v>168</v>
      </c>
      <c r="P127" s="94">
        <v>99.6</v>
      </c>
      <c r="Q127" s="94">
        <v>1</v>
      </c>
      <c r="R127" s="94">
        <v>99.6</v>
      </c>
      <c r="S127" s="94">
        <v>0.67</v>
      </c>
      <c r="T127" s="94">
        <v>129.19999999999999</v>
      </c>
      <c r="U127" s="94" t="s">
        <v>2</v>
      </c>
      <c r="V127" s="94">
        <v>168</v>
      </c>
    </row>
    <row r="128" spans="1:22">
      <c r="A128" s="94" t="s">
        <v>99</v>
      </c>
      <c r="B128" s="94" t="s">
        <v>297</v>
      </c>
      <c r="C128" s="94">
        <v>0</v>
      </c>
      <c r="D128" s="94">
        <v>0</v>
      </c>
      <c r="E128" s="94">
        <v>0</v>
      </c>
      <c r="F128" s="94">
        <v>0</v>
      </c>
      <c r="G128" s="94">
        <v>0</v>
      </c>
      <c r="H128" s="94">
        <v>0</v>
      </c>
      <c r="I128" s="94">
        <v>0</v>
      </c>
      <c r="J128" s="94">
        <v>0</v>
      </c>
      <c r="K128" s="94">
        <v>0</v>
      </c>
      <c r="N128" s="94">
        <v>0</v>
      </c>
      <c r="O128" s="94">
        <v>0</v>
      </c>
      <c r="P128" s="94">
        <v>0</v>
      </c>
      <c r="Q128" s="94">
        <v>0</v>
      </c>
      <c r="R128" s="94">
        <v>0</v>
      </c>
      <c r="U128" s="94" t="s">
        <v>213</v>
      </c>
      <c r="V128" s="94">
        <v>0</v>
      </c>
    </row>
    <row r="129" spans="1:22">
      <c r="A129" s="94" t="s">
        <v>99</v>
      </c>
      <c r="B129" s="94" t="s">
        <v>192</v>
      </c>
      <c r="C129" s="94">
        <v>27.033999999999999</v>
      </c>
      <c r="D129" s="94">
        <v>104.318</v>
      </c>
      <c r="E129" s="94">
        <v>0</v>
      </c>
      <c r="F129" s="94">
        <v>0</v>
      </c>
      <c r="G129" s="94">
        <v>24.651</v>
      </c>
      <c r="H129" s="94">
        <v>0</v>
      </c>
      <c r="I129" s="94">
        <v>0</v>
      </c>
      <c r="J129" s="94">
        <v>0</v>
      </c>
      <c r="K129" s="94">
        <v>24.651</v>
      </c>
      <c r="L129" s="94">
        <v>0</v>
      </c>
      <c r="M129" s="94">
        <v>100</v>
      </c>
      <c r="N129" s="94">
        <v>24.651</v>
      </c>
      <c r="O129" s="94">
        <v>168</v>
      </c>
      <c r="P129" s="94">
        <v>85.33</v>
      </c>
      <c r="Q129" s="94">
        <v>3</v>
      </c>
      <c r="R129" s="94">
        <v>85.33</v>
      </c>
      <c r="S129" s="94">
        <v>8.2200000000000006</v>
      </c>
      <c r="T129" s="94">
        <v>6.5</v>
      </c>
      <c r="U129" s="94" t="s">
        <v>2</v>
      </c>
      <c r="V129" s="94">
        <v>168</v>
      </c>
    </row>
    <row r="130" spans="1:22">
      <c r="A130" s="94" t="s">
        <v>476</v>
      </c>
      <c r="B130" s="94" t="s">
        <v>477</v>
      </c>
      <c r="C130" s="94">
        <v>0</v>
      </c>
      <c r="D130" s="94">
        <v>0</v>
      </c>
      <c r="E130" s="94">
        <v>0</v>
      </c>
      <c r="F130" s="94">
        <v>0</v>
      </c>
      <c r="G130" s="94">
        <v>0</v>
      </c>
      <c r="H130" s="94">
        <v>0</v>
      </c>
      <c r="I130" s="94">
        <v>0</v>
      </c>
      <c r="J130" s="94">
        <v>0</v>
      </c>
      <c r="K130" s="94">
        <v>0</v>
      </c>
      <c r="N130" s="94">
        <v>0</v>
      </c>
      <c r="O130" s="94">
        <v>0</v>
      </c>
      <c r="P130" s="94">
        <v>0</v>
      </c>
      <c r="Q130" s="94">
        <v>0</v>
      </c>
      <c r="R130" s="94">
        <v>0</v>
      </c>
      <c r="U130" s="94" t="s">
        <v>213</v>
      </c>
      <c r="V130" s="94">
        <v>0</v>
      </c>
    </row>
    <row r="131" spans="1:22">
      <c r="A131" s="94" t="s">
        <v>199</v>
      </c>
      <c r="B131" s="94" t="s">
        <v>193</v>
      </c>
      <c r="C131" s="94">
        <v>16.082999999999998</v>
      </c>
      <c r="D131" s="94">
        <v>137.58699999999999</v>
      </c>
      <c r="E131" s="94">
        <v>0</v>
      </c>
      <c r="F131" s="94">
        <v>0</v>
      </c>
      <c r="G131" s="94">
        <v>0</v>
      </c>
      <c r="H131" s="94">
        <v>0</v>
      </c>
      <c r="I131" s="94">
        <v>0</v>
      </c>
      <c r="J131" s="94">
        <v>0</v>
      </c>
      <c r="K131" s="94">
        <v>0</v>
      </c>
      <c r="N131" s="94">
        <v>0</v>
      </c>
      <c r="O131" s="94">
        <v>168</v>
      </c>
      <c r="P131" s="94">
        <v>100</v>
      </c>
      <c r="Q131" s="94">
        <v>0</v>
      </c>
      <c r="R131" s="94">
        <v>100</v>
      </c>
      <c r="S131" s="94">
        <v>0</v>
      </c>
      <c r="T131" s="94">
        <v>16.3</v>
      </c>
      <c r="U131" s="94" t="s">
        <v>2</v>
      </c>
      <c r="V131" s="94">
        <v>168</v>
      </c>
    </row>
    <row r="132" spans="1:22">
      <c r="A132" s="94" t="s">
        <v>54</v>
      </c>
      <c r="B132" s="94" t="s">
        <v>194</v>
      </c>
      <c r="C132" s="94">
        <v>0</v>
      </c>
      <c r="D132" s="94">
        <v>0</v>
      </c>
      <c r="E132" s="94">
        <v>0</v>
      </c>
      <c r="F132" s="94">
        <v>0</v>
      </c>
      <c r="G132" s="94">
        <v>0</v>
      </c>
      <c r="H132" s="94">
        <v>0</v>
      </c>
      <c r="I132" s="94">
        <v>0</v>
      </c>
      <c r="J132" s="94">
        <v>0</v>
      </c>
      <c r="K132" s="94">
        <v>0</v>
      </c>
      <c r="N132" s="94">
        <v>0</v>
      </c>
      <c r="O132" s="94">
        <v>0</v>
      </c>
      <c r="P132" s="94">
        <v>0</v>
      </c>
      <c r="Q132" s="94">
        <v>0</v>
      </c>
      <c r="R132" s="94">
        <v>0</v>
      </c>
      <c r="U132" s="94" t="s">
        <v>213</v>
      </c>
      <c r="V132" s="94">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Root Cause</vt:lpstr>
      <vt:lpstr>SC</vt:lpstr>
      <vt:lpstr>Grafik</vt:lpstr>
      <vt:lpstr>KPI</vt:lpstr>
      <vt:lpstr>SA (ZPM025R)</vt:lpstr>
      <vt:lpstr>Raw Event BD ( ZMC8011R )</vt:lpstr>
      <vt:lpstr>Raw Data KPI ( ZMC5042R )</vt:lpstr>
      <vt:lpstr>KPI!Print_Area</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Windy Hadi Saputra</cp:lastModifiedBy>
  <cp:lastPrinted>2018-08-05T01:52:32Z</cp:lastPrinted>
  <dcterms:created xsi:type="dcterms:W3CDTF">2014-11-04T09:04:44Z</dcterms:created>
  <dcterms:modified xsi:type="dcterms:W3CDTF">2018-08-05T02:01:22Z</dcterms:modified>
</cp:coreProperties>
</file>