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alc\Documents\"/>
    </mc:Choice>
  </mc:AlternateContent>
  <bookViews>
    <workbookView xWindow="0" yWindow="0" windowWidth="28800" windowHeight="14235"/>
  </bookViews>
  <sheets>
    <sheet name="Experiment" sheetId="1" r:id="rId1"/>
  </sheets>
  <externalReferences>
    <externalReference r:id="rId2"/>
  </externalReferences>
  <definedNames>
    <definedName name="Aspects">[1]!Table1[#Data]</definedName>
    <definedName name="_xlnm.Print_Area" localSheetId="0">Experiment!$A$1:$J$93</definedName>
  </definedNames>
  <calcPr calcId="162912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D62" i="1"/>
  <c r="A89" i="1"/>
  <c r="A88" i="1"/>
  <c r="J86" i="1"/>
  <c r="I86" i="1"/>
  <c r="H86" i="1"/>
  <c r="F86" i="1"/>
  <c r="J85" i="1"/>
  <c r="I85" i="1"/>
  <c r="H85" i="1"/>
  <c r="F85" i="1"/>
  <c r="A85" i="1"/>
  <c r="J84" i="1"/>
  <c r="I84" i="1"/>
  <c r="H84" i="1"/>
  <c r="F84" i="1"/>
  <c r="J83" i="1"/>
  <c r="I83" i="1"/>
  <c r="H83" i="1"/>
  <c r="F83" i="1"/>
  <c r="J82" i="1"/>
  <c r="I82" i="1"/>
  <c r="H82" i="1"/>
  <c r="F82" i="1"/>
  <c r="A82" i="1"/>
  <c r="J81" i="1"/>
  <c r="I81" i="1"/>
  <c r="H81" i="1"/>
  <c r="F81" i="1"/>
  <c r="J78" i="1"/>
  <c r="I78" i="1"/>
  <c r="E78" i="1"/>
  <c r="D78" i="1"/>
  <c r="J77" i="1"/>
  <c r="I77" i="1"/>
  <c r="E77" i="1"/>
  <c r="D77" i="1"/>
  <c r="H76" i="1"/>
  <c r="E76" i="1"/>
  <c r="D76" i="1"/>
  <c r="J75" i="1"/>
  <c r="I75" i="1"/>
  <c r="C75" i="1"/>
  <c r="J74" i="1"/>
  <c r="I74" i="1"/>
  <c r="E74" i="1"/>
  <c r="D74" i="1"/>
  <c r="J73" i="1"/>
  <c r="I73" i="1"/>
  <c r="E73" i="1"/>
  <c r="D73" i="1"/>
  <c r="H72" i="1"/>
  <c r="E72" i="1"/>
  <c r="D72" i="1"/>
  <c r="J71" i="1"/>
  <c r="I71" i="1"/>
  <c r="C71" i="1"/>
  <c r="J70" i="1"/>
  <c r="I70" i="1"/>
  <c r="J69" i="1"/>
  <c r="I69" i="1"/>
  <c r="H68" i="1"/>
  <c r="J62" i="1"/>
  <c r="H62" i="1"/>
  <c r="F62" i="1"/>
  <c r="J29" i="1"/>
  <c r="I29" i="1"/>
  <c r="J28" i="1"/>
  <c r="I28" i="1"/>
  <c r="J27" i="1"/>
  <c r="I27" i="1"/>
  <c r="H26" i="1"/>
  <c r="J25" i="1"/>
  <c r="I25" i="1"/>
  <c r="J24" i="1"/>
  <c r="I24" i="1"/>
  <c r="E32" i="1"/>
  <c r="D32" i="1"/>
  <c r="F6" i="1"/>
  <c r="F16" i="1"/>
  <c r="J16" i="1"/>
  <c r="H16" i="1"/>
  <c r="F60" i="1"/>
  <c r="F58" i="1"/>
  <c r="F56" i="1"/>
  <c r="F54" i="1"/>
  <c r="F52" i="1"/>
  <c r="A43" i="1"/>
  <c r="A42" i="1"/>
  <c r="J40" i="1"/>
  <c r="I40" i="1"/>
  <c r="H40" i="1"/>
  <c r="F40" i="1"/>
  <c r="J39" i="1"/>
  <c r="I39" i="1"/>
  <c r="H39" i="1"/>
  <c r="F39" i="1"/>
  <c r="A39" i="1"/>
  <c r="J38" i="1"/>
  <c r="I38" i="1"/>
  <c r="H38" i="1"/>
  <c r="F38" i="1"/>
  <c r="J37" i="1"/>
  <c r="I37" i="1"/>
  <c r="H37" i="1"/>
  <c r="F37" i="1"/>
  <c r="J36" i="1"/>
  <c r="I36" i="1"/>
  <c r="H36" i="1"/>
  <c r="F36" i="1"/>
  <c r="A36" i="1"/>
  <c r="J35" i="1"/>
  <c r="I35" i="1"/>
  <c r="H35" i="1"/>
  <c r="F35" i="1"/>
  <c r="J32" i="1"/>
  <c r="I32" i="1"/>
  <c r="E28" i="1"/>
  <c r="D28" i="1"/>
  <c r="J31" i="1"/>
  <c r="I31" i="1"/>
  <c r="H30" i="1"/>
  <c r="E31" i="1"/>
  <c r="D31" i="1"/>
  <c r="E30" i="1"/>
  <c r="D30" i="1"/>
  <c r="C29" i="1"/>
  <c r="E27" i="1"/>
  <c r="D27" i="1"/>
  <c r="J23" i="1"/>
  <c r="I23" i="1"/>
  <c r="E26" i="1"/>
  <c r="D26" i="1"/>
  <c r="H22" i="1"/>
  <c r="C25" i="1"/>
  <c r="D16" i="1"/>
  <c r="B16" i="1"/>
  <c r="F14" i="1"/>
  <c r="F12" i="1"/>
  <c r="F10" i="1"/>
  <c r="F8" i="1"/>
</calcChain>
</file>

<file path=xl/sharedStrings.xml><?xml version="1.0" encoding="utf-8"?>
<sst xmlns="http://schemas.openxmlformats.org/spreadsheetml/2006/main" count="141" uniqueCount="71">
  <si>
    <t>ASYLUM</t>
  </si>
  <si>
    <t>COVERT FORM</t>
  </si>
  <si>
    <t>PROTOTYPE</t>
  </si>
  <si>
    <t>Character Sheet</t>
  </si>
  <si>
    <t>Player:</t>
  </si>
  <si>
    <t>Race:</t>
  </si>
  <si>
    <t>Fey (Frost Giant)</t>
  </si>
  <si>
    <t>Origin:</t>
  </si>
  <si>
    <t>Outside</t>
  </si>
  <si>
    <t>Character:</t>
  </si>
  <si>
    <t>Grom "Cold Blood" Jotunbrud</t>
  </si>
  <si>
    <t>Concept:</t>
  </si>
  <si>
    <t>Frost Giant Enforcer</t>
  </si>
  <si>
    <t>Faction:</t>
  </si>
  <si>
    <t>Pantheon (First Born)</t>
  </si>
  <si>
    <t>Image:</t>
  </si>
  <si>
    <t>Harmony</t>
  </si>
  <si>
    <t xml:space="preserve"> Foundations:</t>
  </si>
  <si>
    <t>(from least to most important)</t>
  </si>
  <si>
    <t>Max
Resolve:</t>
  </si>
  <si>
    <t>Max
Energy:</t>
  </si>
  <si>
    <t>Initiative</t>
  </si>
  <si>
    <t xml:space="preserve">Physical </t>
  </si>
  <si>
    <t xml:space="preserve">Mental </t>
  </si>
  <si>
    <t>Defense</t>
  </si>
  <si>
    <t>Current:</t>
  </si>
  <si>
    <t>Armor:</t>
  </si>
  <si>
    <t>Resistance:</t>
  </si>
  <si>
    <t>Freezing</t>
  </si>
  <si>
    <t># of times Hurt and Stigmas:</t>
  </si>
  <si>
    <t xml:space="preserve">Attributes and Skills </t>
  </si>
  <si>
    <t>TO USE SKILLS:</t>
  </si>
  <si>
    <t>Roll 1d10 to get the RESULT:  (         )</t>
  </si>
  <si>
    <t>WITS</t>
  </si>
  <si>
    <t>Modifier</t>
  </si>
  <si>
    <t>Base Impact</t>
  </si>
  <si>
    <t>Add MODIFIER to        to determine success or failure</t>
  </si>
  <si>
    <t>Academics</t>
  </si>
  <si>
    <t>then add BASE IMPACT to         to get total Impact</t>
  </si>
  <si>
    <t>Electronics</t>
  </si>
  <si>
    <t>MIGHT</t>
  </si>
  <si>
    <t>Medicine</t>
  </si>
  <si>
    <t>Athletics</t>
  </si>
  <si>
    <t>INTUITION</t>
  </si>
  <si>
    <t>Close Combat</t>
  </si>
  <si>
    <t>Empathy</t>
  </si>
  <si>
    <t>Nature</t>
  </si>
  <si>
    <t>Occult</t>
  </si>
  <si>
    <t>AGILITY</t>
  </si>
  <si>
    <t>Streetwise</t>
  </si>
  <si>
    <t>Ranged Combat</t>
  </si>
  <si>
    <t>PRESENCE</t>
  </si>
  <si>
    <t>Stealth</t>
  </si>
  <si>
    <t>Command</t>
  </si>
  <si>
    <t>Mechanics</t>
  </si>
  <si>
    <t>Relate</t>
  </si>
  <si>
    <t>Aspects</t>
  </si>
  <si>
    <t>Powers</t>
  </si>
  <si>
    <t>Character Features and Passive Bonuses</t>
  </si>
  <si>
    <t>Name</t>
  </si>
  <si>
    <t>Action</t>
  </si>
  <si>
    <t>Roll</t>
  </si>
  <si>
    <t>Colossal</t>
  </si>
  <si>
    <t>Glacial</t>
  </si>
  <si>
    <t>Tinker</t>
  </si>
  <si>
    <t>(For more information, see the power cards)</t>
  </si>
  <si>
    <t>MANIFEST FORM</t>
  </si>
  <si>
    <t xml:space="preserve">  Foundations:</t>
  </si>
  <si>
    <t>TO USE SKILLS: Roll 1d10 to get the RESULT:  (         )</t>
  </si>
  <si>
    <t>Spriggan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</si>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</sst>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Megrim"/>
    </font>
    <font>
      <b/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2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2" fillId="2" borderId="5" xfId="0" applyFont="1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3" xfId="0" applyBorder="1"/>
    <xf numFmtId="0" fontId="0" fillId="0" borderId="2" xfId="0" applyFont="1" applyBorder="1" applyAlignment="1">
      <alignment vertical="center"/>
    </xf>
    <xf numFmtId="0" fontId="6" fillId="0" borderId="3" xfId="0" applyFont="1" applyBorder="1"/>
    <xf numFmtId="0" fontId="0" fillId="3" borderId="7" xfId="0" applyFill="1" applyBorder="1"/>
    <xf numFmtId="0" fontId="7" fillId="3" borderId="8" xfId="0" applyFont="1" applyFill="1" applyBorder="1" applyAlignment="1">
      <alignment horizontal="center"/>
    </xf>
    <xf numFmtId="0" fontId="0" fillId="3" borderId="9" xfId="0" applyFill="1" applyBorder="1"/>
    <xf numFmtId="0" fontId="7" fillId="3" borderId="10" xfId="0" applyFont="1" applyFill="1" applyBorder="1" applyAlignment="1">
      <alignment horizontal="center"/>
    </xf>
    <xf numFmtId="0" fontId="7" fillId="3" borderId="7" xfId="0" applyFont="1" applyFill="1" applyBorder="1"/>
    <xf numFmtId="0" fontId="0" fillId="3" borderId="8" xfId="0" applyFill="1" applyBorder="1"/>
    <xf numFmtId="0" fontId="8" fillId="3" borderId="8" xfId="0" applyFont="1" applyFill="1" applyBorder="1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1" fillId="0" borderId="0" xfId="0" applyFont="1" applyBorder="1"/>
    <xf numFmtId="0" fontId="0" fillId="0" borderId="1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3" borderId="12" xfId="0" applyFont="1" applyFill="1" applyBorder="1"/>
    <xf numFmtId="0" fontId="5" fillId="3" borderId="4" xfId="0" applyFont="1" applyFill="1" applyBorder="1"/>
    <xf numFmtId="0" fontId="0" fillId="3" borderId="6" xfId="0" applyFill="1" applyBorder="1"/>
    <xf numFmtId="0" fontId="12" fillId="0" borderId="0" xfId="0" applyFont="1" applyBorder="1"/>
    <xf numFmtId="0" fontId="12" fillId="0" borderId="13" xfId="0" applyFont="1" applyFill="1" applyBorder="1" applyAlignment="1">
      <alignment horizontal="center"/>
    </xf>
    <xf numFmtId="0" fontId="9" fillId="0" borderId="12" xfId="0" applyFont="1" applyBorder="1"/>
    <xf numFmtId="0" fontId="9" fillId="0" borderId="0" xfId="0" applyFont="1" applyBorder="1"/>
    <xf numFmtId="0" fontId="12" fillId="0" borderId="1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/>
    <xf numFmtId="0" fontId="12" fillId="0" borderId="6" xfId="0" applyFont="1" applyBorder="1" applyAlignment="1">
      <alignment horizontal="right"/>
    </xf>
    <xf numFmtId="0" fontId="5" fillId="5" borderId="1" xfId="0" applyFont="1" applyFill="1" applyBorder="1" applyAlignment="1">
      <alignment vertical="center"/>
    </xf>
    <xf numFmtId="0" fontId="0" fillId="5" borderId="7" xfId="0" applyFill="1" applyBorder="1"/>
    <xf numFmtId="0" fontId="7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5" borderId="10" xfId="0" applyFont="1" applyFill="1" applyBorder="1" applyAlignment="1">
      <alignment horizontal="center"/>
    </xf>
    <xf numFmtId="0" fontId="7" fillId="5" borderId="7" xfId="0" applyFont="1" applyFill="1" applyBorder="1"/>
    <xf numFmtId="0" fontId="1" fillId="5" borderId="8" xfId="0" applyFont="1" applyFill="1" applyBorder="1"/>
    <xf numFmtId="0" fontId="0" fillId="5" borderId="8" xfId="0" applyFill="1" applyBorder="1"/>
    <xf numFmtId="0" fontId="8" fillId="5" borderId="8" xfId="0" applyFont="1" applyFill="1" applyBorder="1"/>
    <xf numFmtId="0" fontId="5" fillId="5" borderId="4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8" fillId="5" borderId="5" xfId="0" applyFont="1" applyFill="1" applyBorder="1" applyAlignment="1">
      <alignment horizontal="center"/>
    </xf>
    <xf numFmtId="0" fontId="0" fillId="5" borderId="6" xfId="0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12" fillId="0" borderId="13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3" borderId="16" xfId="0" applyFont="1" applyFill="1" applyBorder="1"/>
    <xf numFmtId="0" fontId="5" fillId="3" borderId="18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19" xfId="0" applyBorder="1"/>
    <xf numFmtId="0" fontId="12" fillId="0" borderId="19" xfId="0" applyFont="1" applyBorder="1"/>
    <xf numFmtId="0" fontId="0" fillId="3" borderId="16" xfId="0" applyFill="1" applyBorder="1"/>
    <xf numFmtId="0" fontId="0" fillId="3" borderId="20" xfId="0" applyFill="1" applyBorder="1"/>
    <xf numFmtId="0" fontId="9" fillId="3" borderId="20" xfId="0" applyFont="1" applyFill="1" applyBorder="1" applyAlignment="1">
      <alignment horizontal="center"/>
    </xf>
    <xf numFmtId="0" fontId="0" fillId="3" borderId="17" xfId="0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12" fillId="0" borderId="0" xfId="0" applyFont="1" applyBorder="1" applyAlignment="1">
      <alignment horizontal="center"/>
    </xf>
    <xf numFmtId="0" fontId="13" fillId="0" borderId="12" xfId="0" applyFont="1" applyBorder="1"/>
    <xf numFmtId="0" fontId="13" fillId="0" borderId="0" xfId="0" applyFont="1" applyBorder="1"/>
    <xf numFmtId="0" fontId="12" fillId="0" borderId="13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left" vertical="center"/>
    </xf>
    <xf numFmtId="0" fontId="11" fillId="5" borderId="18" xfId="0" applyFont="1" applyFill="1" applyBorder="1" applyAlignment="1">
      <alignment horizontal="center" vertical="center"/>
    </xf>
    <xf numFmtId="0" fontId="5" fillId="5" borderId="16" xfId="0" applyFont="1" applyFill="1" applyBorder="1"/>
    <xf numFmtId="0" fontId="5" fillId="5" borderId="12" xfId="0" applyFont="1" applyFill="1" applyBorder="1"/>
    <xf numFmtId="0" fontId="0" fillId="5" borderId="16" xfId="0" applyFill="1" applyBorder="1"/>
    <xf numFmtId="0" fontId="0" fillId="5" borderId="20" xfId="0" applyFill="1" applyBorder="1"/>
    <xf numFmtId="0" fontId="9" fillId="5" borderId="20" xfId="0" applyFont="1" applyFill="1" applyBorder="1" applyAlignment="1">
      <alignment horizontal="center"/>
    </xf>
    <xf numFmtId="0" fontId="0" fillId="5" borderId="17" xfId="0" applyFill="1" applyBorder="1"/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8" fillId="0" borderId="12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5" borderId="16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3" borderId="1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5" borderId="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5" xfId="0" applyNumberFormat="1" applyBorder="1" applyAlignment="1">
      <alignment horizontal="left" vertical="top" wrapText="1"/>
    </xf>
    <xf numFmtId="0" fontId="0" fillId="0" borderId="6" xfId="0" applyNumberFormat="1" applyBorder="1" applyAlignment="1">
      <alignment horizontal="left" vertical="top" wrapText="1"/>
    </xf>
    <xf numFmtId="0" fontId="10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/>
    </xf>
    <xf numFmtId="0" fontId="0" fillId="0" borderId="12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13" xfId="0" applyNumberFormat="1" applyBorder="1" applyAlignment="1">
      <alignment horizontal="left" vertical="top" wrapText="1"/>
    </xf>
    <xf numFmtId="0" fontId="13" fillId="0" borderId="0" xfId="0" applyFont="1" applyBorder="1" applyAlignment="1"/>
    <xf numFmtId="0" fontId="12" fillId="0" borderId="0" xfId="0" applyFont="1" applyBorder="1" applyAlignment="1"/>
    <xf numFmtId="0" fontId="12" fillId="0" borderId="13" xfId="0" applyFont="1" applyFill="1" applyBorder="1" applyAlignment="1">
      <alignment vertical="center"/>
    </xf>
    <xf numFmtId="0" fontId="13" fillId="0" borderId="1" xfId="0" applyFont="1" applyBorder="1" applyAlignment="1"/>
    <xf numFmtId="0" fontId="13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21</xdr:row>
      <xdr:rowOff>28575</xdr:rowOff>
    </xdr:from>
    <xdr:to>
      <xdr:col>4</xdr:col>
      <xdr:colOff>476250</xdr:colOff>
      <xdr:row>21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2933872" y="4157112"/>
          <a:ext cx="142409" cy="15133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5</xdr:row>
      <xdr:rowOff>28575</xdr:rowOff>
    </xdr:from>
    <xdr:to>
      <xdr:col>3</xdr:col>
      <xdr:colOff>581025</xdr:colOff>
      <xdr:row>14</xdr:row>
      <xdr:rowOff>161925</xdr:rowOff>
    </xdr:to>
    <xdr:pic>
      <xdr:nvPicPr>
        <xdr:cNvPr id="2" name="Picture 1" descr="flame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2065" y="1077749"/>
          <a:ext cx="526142" cy="1852186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51</xdr:row>
      <xdr:rowOff>19050</xdr:rowOff>
    </xdr:from>
    <xdr:to>
      <xdr:col>3</xdr:col>
      <xdr:colOff>561975</xdr:colOff>
      <xdr:row>60</xdr:row>
      <xdr:rowOff>133350</xdr:rowOff>
    </xdr:to>
    <xdr:pic>
      <xdr:nvPicPr>
        <xdr:cNvPr id="3" name="Picture 2" descr="flame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90724" y="10183586"/>
          <a:ext cx="526142" cy="185218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22</xdr:row>
      <xdr:rowOff>19050</xdr:rowOff>
    </xdr:from>
    <xdr:to>
      <xdr:col>1</xdr:col>
      <xdr:colOff>457200</xdr:colOff>
      <xdr:row>22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966989" y="4334068"/>
          <a:ext cx="142409" cy="151336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23</xdr:row>
      <xdr:rowOff>19050</xdr:rowOff>
    </xdr:from>
    <xdr:to>
      <xdr:col>2</xdr:col>
      <xdr:colOff>247650</xdr:colOff>
      <xdr:row>23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1411014" y="4526357"/>
          <a:ext cx="142409" cy="151336"/>
        </a:xfrm>
        <a:prstGeom prst="rect">
          <a:avLst/>
        </a:prstGeom>
      </xdr:spPr>
    </xdr:pic>
    <xdr:clientData/>
  </xdr:twoCellAnchor>
  <xdr:oneCellAnchor>
    <xdr:from>
      <xdr:col>3</xdr:col>
      <xdr:colOff>485775</xdr:colOff>
      <xdr:row>67</xdr:row>
      <xdr:rowOff>47625</xdr:rowOff>
    </xdr:from>
    <xdr:ext cx="142875" cy="133350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2950583" y="4145833"/>
          <a:ext cx="142409" cy="151336"/>
        </a:xfrm>
        <a:prstGeom prst="rect">
          <a:avLst/>
        </a:prstGeom>
      </xdr:spPr>
    </xdr:pic>
    <xdr:clientData/>
  </xdr:oneCellAnchor>
  <xdr:oneCellAnchor>
    <xdr:from>
      <xdr:col>1</xdr:col>
      <xdr:colOff>314325</xdr:colOff>
      <xdr:row>68</xdr:row>
      <xdr:rowOff>19050</xdr:rowOff>
    </xdr:from>
    <xdr:ext cx="142875" cy="13335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971525" y="4338604"/>
          <a:ext cx="142409" cy="151336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69</xdr:row>
      <xdr:rowOff>19050</xdr:rowOff>
    </xdr:from>
    <xdr:ext cx="142875" cy="13335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1420085" y="4530893"/>
          <a:ext cx="142409" cy="15133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alc/Downloads/Gr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"/>
      <sheetName val="Character"/>
      <sheetName val="Data"/>
      <sheetName val="Aspects"/>
      <sheetName val="Formulas"/>
      <sheetName val="Template"/>
      <sheetName val="Phillip Twig"/>
      <sheetName val="Cassandra Jackson"/>
      <sheetName val="Slym Salazar"/>
      <sheetName val="Simon Suvini"/>
      <sheetName val="Wilhimena Charming"/>
      <sheetName val="Tiffany Shulman"/>
      <sheetName val="Grom Jotunbrud"/>
      <sheetName val="Albany Stone"/>
      <sheetName val="Annie Rylinn"/>
      <sheetName val="Sandy Perkins"/>
      <sheetName val="Father Mikael"/>
      <sheetName val="Bradley Fox"/>
      <sheetName val="William Watson"/>
      <sheetName val="Brown Coat"/>
      <sheetName val="Liu Shan"/>
      <sheetName val="JennyMusashi"/>
      <sheetName val="Grom"/>
    </sheetNames>
    <sheetDataSet>
      <sheetData sheetId="0"/>
      <sheetData sheetId="1"/>
      <sheetData sheetId="2">
        <row r="9">
          <cell r="B9" t="str">
            <v>Community: The clan looks out for its own. Together you are stronger than your sum.</v>
          </cell>
        </row>
        <row r="10">
          <cell r="B10" t="str">
            <v>Vengeance: Eye for an eye, tooth for a tooth. The price of justice is never too expensive.</v>
          </cell>
        </row>
        <row r="11">
          <cell r="B11" t="str">
            <v>Ambition: Strength is both a means and an ends. Use your strength to improve yourself.</v>
          </cell>
        </row>
        <row r="12">
          <cell r="B12" t="str">
            <v>Guardian: Protect the weak. Respect and nurture the strength of others.</v>
          </cell>
        </row>
        <row r="13">
          <cell r="B13" t="str">
            <v>Honor: Your word is bond. You and live and die by your oaths.</v>
          </cell>
        </row>
        <row r="14">
          <cell r="B14">
            <v>5</v>
          </cell>
        </row>
        <row r="15">
          <cell r="B15">
            <v>2</v>
          </cell>
        </row>
        <row r="16">
          <cell r="B16">
            <v>3</v>
          </cell>
        </row>
        <row r="17">
          <cell r="B17">
            <v>2</v>
          </cell>
        </row>
        <row r="18">
          <cell r="B18">
            <v>3</v>
          </cell>
        </row>
        <row r="19">
          <cell r="B19">
            <v>30</v>
          </cell>
        </row>
        <row r="20">
          <cell r="B20">
            <v>8</v>
          </cell>
        </row>
        <row r="21">
          <cell r="B21">
            <v>5</v>
          </cell>
        </row>
        <row r="24">
          <cell r="B24">
            <v>7</v>
          </cell>
        </row>
        <row r="25">
          <cell r="B25">
            <v>8</v>
          </cell>
        </row>
        <row r="27">
          <cell r="B27">
            <v>3</v>
          </cell>
        </row>
        <row r="28">
          <cell r="B28">
            <v>5</v>
          </cell>
        </row>
        <row r="29">
          <cell r="B29">
            <v>1</v>
          </cell>
        </row>
        <row r="30">
          <cell r="B30">
            <v>1</v>
          </cell>
        </row>
        <row r="31">
          <cell r="B31">
            <v>1</v>
          </cell>
        </row>
        <row r="32">
          <cell r="B32">
            <v>5</v>
          </cell>
        </row>
        <row r="33">
          <cell r="B33">
            <v>3</v>
          </cell>
        </row>
        <row r="34">
          <cell r="B34">
            <v>1</v>
          </cell>
        </row>
        <row r="35">
          <cell r="B35">
            <v>1</v>
          </cell>
        </row>
        <row r="36">
          <cell r="B36">
            <v>6</v>
          </cell>
        </row>
        <row r="37">
          <cell r="B37">
            <v>1</v>
          </cell>
        </row>
        <row r="38">
          <cell r="B38">
            <v>1</v>
          </cell>
        </row>
        <row r="39">
          <cell r="B39">
            <v>3</v>
          </cell>
        </row>
        <row r="40">
          <cell r="B40">
            <v>1</v>
          </cell>
        </row>
        <row r="41">
          <cell r="B41" t="str">
            <v>Gigantic Essence</v>
          </cell>
        </row>
        <row r="42">
          <cell r="B42" t="str">
            <v>Glacial Essence</v>
          </cell>
        </row>
        <row r="43">
          <cell r="B43" t="str">
            <v>Mechanical Essence</v>
          </cell>
        </row>
        <row r="50">
          <cell r="B50" t="str">
            <v>Implacable Stance</v>
          </cell>
        </row>
        <row r="51">
          <cell r="B51" t="str">
            <v>Frozen Artifice</v>
          </cell>
        </row>
        <row r="52">
          <cell r="B52" t="str">
            <v>Supercharge</v>
          </cell>
        </row>
        <row r="82">
          <cell r="B82">
            <v>4</v>
          </cell>
        </row>
        <row r="83">
          <cell r="B8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showZeros="0" tabSelected="1" showRuler="0" view="pageLayout" zoomScale="120" zoomScaleNormal="100" zoomScalePageLayoutView="120" workbookViewId="0">
      <selection activeCell="F89" sqref="F89:G89"/>
    </sheetView>
  </sheetViews>
  <sheetFormatPr defaultRowHeight="15"/>
  <cols>
    <col min="1" max="10" width="9" customWidth="1"/>
  </cols>
  <sheetData>
    <row r="1" spans="1:10" ht="15" customHeight="1">
      <c r="A1" s="139" t="s">
        <v>0</v>
      </c>
      <c r="B1" s="140"/>
      <c r="C1" s="1"/>
      <c r="D1" s="143" t="s">
        <v>1</v>
      </c>
      <c r="E1" s="143"/>
      <c r="F1" s="143"/>
      <c r="G1" s="143"/>
      <c r="H1" s="1"/>
      <c r="I1" s="2" t="s">
        <v>2</v>
      </c>
      <c r="J1" s="3"/>
    </row>
    <row r="2" spans="1:10" ht="15" customHeight="1">
      <c r="A2" s="141"/>
      <c r="B2" s="142"/>
      <c r="C2" s="4"/>
      <c r="D2" s="144"/>
      <c r="E2" s="144"/>
      <c r="F2" s="144"/>
      <c r="G2" s="144"/>
      <c r="H2" s="4"/>
      <c r="I2" s="5" t="s">
        <v>3</v>
      </c>
      <c r="J2" s="6"/>
    </row>
    <row r="3" spans="1:10" ht="18.75" customHeight="1">
      <c r="A3" s="7" t="s">
        <v>4</v>
      </c>
      <c r="B3" s="8"/>
      <c r="C3" s="8"/>
      <c r="D3" s="9"/>
      <c r="E3" s="10" t="s">
        <v>5</v>
      </c>
      <c r="F3" s="8" t="s">
        <v>6</v>
      </c>
      <c r="G3" s="9"/>
      <c r="H3" s="10" t="s">
        <v>7</v>
      </c>
      <c r="I3" s="8" t="s">
        <v>8</v>
      </c>
      <c r="J3" s="11"/>
    </row>
    <row r="4" spans="1:10" ht="18" customHeight="1">
      <c r="A4" s="10" t="s">
        <v>9</v>
      </c>
      <c r="B4" s="8" t="s">
        <v>10</v>
      </c>
      <c r="C4" s="8"/>
      <c r="D4" s="9"/>
      <c r="E4" s="10" t="s">
        <v>11</v>
      </c>
      <c r="F4" s="8" t="s">
        <v>12</v>
      </c>
      <c r="G4" s="9"/>
      <c r="H4" s="10" t="s">
        <v>13</v>
      </c>
      <c r="I4" s="12" t="s">
        <v>14</v>
      </c>
      <c r="J4" s="13"/>
    </row>
    <row r="5" spans="1:10" ht="15.75">
      <c r="A5" s="14"/>
      <c r="B5" s="15" t="s">
        <v>15</v>
      </c>
      <c r="C5" s="16"/>
      <c r="D5" s="17" t="s">
        <v>16</v>
      </c>
      <c r="E5" s="18" t="s">
        <v>17</v>
      </c>
      <c r="F5" s="19"/>
      <c r="G5" s="19"/>
      <c r="H5" s="20" t="s">
        <v>18</v>
      </c>
      <c r="I5" s="19"/>
      <c r="J5" s="16"/>
    </row>
    <row r="6" spans="1:10">
      <c r="A6" s="21"/>
      <c r="B6" s="22"/>
      <c r="C6" s="11"/>
      <c r="D6" s="26"/>
      <c r="E6" s="127">
        <v>5</v>
      </c>
      <c r="F6" s="129" t="str">
        <f>[1]Data!$B$9</f>
        <v>Community: The clan looks out for its own. Together you are stronger than your sum.</v>
      </c>
      <c r="G6" s="130"/>
      <c r="H6" s="130"/>
      <c r="I6" s="130"/>
      <c r="J6" s="131"/>
    </row>
    <row r="7" spans="1:10">
      <c r="A7" s="23"/>
      <c r="B7" s="24"/>
      <c r="C7" s="25"/>
      <c r="D7" s="26"/>
      <c r="E7" s="128"/>
      <c r="F7" s="132"/>
      <c r="G7" s="133"/>
      <c r="H7" s="133"/>
      <c r="I7" s="133"/>
      <c r="J7" s="134"/>
    </row>
    <row r="8" spans="1:10">
      <c r="A8" s="23"/>
      <c r="B8" s="26"/>
      <c r="C8" s="25"/>
      <c r="D8" s="26"/>
      <c r="E8" s="127">
        <v>4</v>
      </c>
      <c r="F8" s="129" t="str">
        <f>[1]Data!$B$10</f>
        <v>Vengeance: Eye for an eye, tooth for a tooth. The price of justice is never too expensive.</v>
      </c>
      <c r="G8" s="130"/>
      <c r="H8" s="130"/>
      <c r="I8" s="130"/>
      <c r="J8" s="131"/>
    </row>
    <row r="9" spans="1:10">
      <c r="A9" s="23"/>
      <c r="B9" s="26"/>
      <c r="C9" s="25"/>
      <c r="D9" s="26"/>
      <c r="E9" s="128"/>
      <c r="F9" s="132"/>
      <c r="G9" s="133"/>
      <c r="H9" s="133"/>
      <c r="I9" s="133"/>
      <c r="J9" s="134"/>
    </row>
    <row r="10" spans="1:10">
      <c r="A10" s="23"/>
      <c r="B10" s="26"/>
      <c r="C10" s="25"/>
      <c r="D10" s="26"/>
      <c r="E10" s="127">
        <v>3</v>
      </c>
      <c r="F10" s="129" t="str">
        <f>[1]Data!$B$11</f>
        <v>Ambition: Strength is both a means and an ends. Use your strength to improve yourself.</v>
      </c>
      <c r="G10" s="130"/>
      <c r="H10" s="130"/>
      <c r="I10" s="130"/>
      <c r="J10" s="131"/>
    </row>
    <row r="11" spans="1:10">
      <c r="A11" s="23"/>
      <c r="B11" s="26"/>
      <c r="C11" s="25"/>
      <c r="D11" s="26"/>
      <c r="E11" s="128"/>
      <c r="F11" s="132"/>
      <c r="G11" s="133"/>
      <c r="H11" s="133"/>
      <c r="I11" s="133"/>
      <c r="J11" s="134"/>
    </row>
    <row r="12" spans="1:10">
      <c r="A12" s="23"/>
      <c r="B12" s="26"/>
      <c r="C12" s="25"/>
      <c r="D12" s="26"/>
      <c r="E12" s="127">
        <v>2</v>
      </c>
      <c r="F12" s="129" t="str">
        <f>[1]Data!$B$12</f>
        <v>Guardian: Protect the weak. Respect and nurture the strength of others.</v>
      </c>
      <c r="G12" s="130"/>
      <c r="H12" s="130"/>
      <c r="I12" s="130"/>
      <c r="J12" s="131"/>
    </row>
    <row r="13" spans="1:10">
      <c r="A13" s="23"/>
      <c r="B13" s="26"/>
      <c r="C13" s="25"/>
      <c r="D13" s="26"/>
      <c r="E13" s="128"/>
      <c r="F13" s="132"/>
      <c r="G13" s="133"/>
      <c r="H13" s="133"/>
      <c r="I13" s="133"/>
      <c r="J13" s="134"/>
    </row>
    <row r="14" spans="1:10">
      <c r="A14" s="23"/>
      <c r="B14" s="26"/>
      <c r="C14" s="25"/>
      <c r="D14" s="26"/>
      <c r="E14" s="127">
        <v>1</v>
      </c>
      <c r="F14" s="129" t="str">
        <f>[1]Data!$B$13</f>
        <v>Honor: Your word is bond. You and live and die by your oaths.</v>
      </c>
      <c r="G14" s="130"/>
      <c r="H14" s="130"/>
      <c r="I14" s="130"/>
      <c r="J14" s="131"/>
    </row>
    <row r="15" spans="1:10" ht="15.75" thickBot="1">
      <c r="A15" s="23"/>
      <c r="B15" s="26"/>
      <c r="C15" s="25"/>
      <c r="D15" s="26"/>
      <c r="E15" s="146"/>
      <c r="F15" s="147"/>
      <c r="G15" s="148"/>
      <c r="H15" s="148"/>
      <c r="I15" s="148"/>
      <c r="J15" s="149"/>
    </row>
    <row r="16" spans="1:10" ht="15" customHeight="1">
      <c r="A16" s="117" t="s">
        <v>19</v>
      </c>
      <c r="B16" s="119">
        <f>[1]Data!$B$19+[1]Data!$B$82</f>
        <v>34</v>
      </c>
      <c r="C16" s="117" t="s">
        <v>20</v>
      </c>
      <c r="D16" s="119">
        <f>[1]Data!$B$20+[1]Data!$B$110</f>
        <v>8</v>
      </c>
      <c r="E16" s="115" t="s">
        <v>21</v>
      </c>
      <c r="F16" s="110">
        <f>[1]Data!$B$21</f>
        <v>5</v>
      </c>
      <c r="G16" s="63" t="s">
        <v>22</v>
      </c>
      <c r="H16" s="110">
        <f>[1]Data!$B$24</f>
        <v>7</v>
      </c>
      <c r="I16" s="63" t="s">
        <v>23</v>
      </c>
      <c r="J16" s="110">
        <f>[1]Data!$B$25</f>
        <v>8</v>
      </c>
    </row>
    <row r="17" spans="1:10">
      <c r="A17" s="118"/>
      <c r="B17" s="120"/>
      <c r="C17" s="118"/>
      <c r="D17" s="120"/>
      <c r="E17" s="116"/>
      <c r="F17" s="111"/>
      <c r="G17" s="30" t="s">
        <v>24</v>
      </c>
      <c r="H17" s="111"/>
      <c r="I17" s="31" t="s">
        <v>24</v>
      </c>
      <c r="J17" s="135"/>
    </row>
    <row r="18" spans="1:10">
      <c r="A18" s="23" t="s">
        <v>25</v>
      </c>
      <c r="B18" s="25"/>
      <c r="C18" s="23" t="s">
        <v>25</v>
      </c>
      <c r="D18" s="25"/>
      <c r="E18" s="121" t="s">
        <v>26</v>
      </c>
      <c r="F18" s="122">
        <v>1</v>
      </c>
      <c r="G18" s="121" t="s">
        <v>27</v>
      </c>
      <c r="H18" s="90" t="s">
        <v>28</v>
      </c>
      <c r="I18" s="90"/>
      <c r="J18" s="91"/>
    </row>
    <row r="19" spans="1:10">
      <c r="A19" s="27"/>
      <c r="B19" s="29"/>
      <c r="C19" s="27"/>
      <c r="D19" s="29"/>
      <c r="E19" s="116"/>
      <c r="F19" s="123"/>
      <c r="G19" s="116"/>
      <c r="H19" s="92"/>
      <c r="I19" s="92"/>
      <c r="J19" s="93"/>
    </row>
    <row r="20" spans="1:10" ht="15.75" thickBot="1">
      <c r="A20" s="64" t="s">
        <v>29</v>
      </c>
      <c r="B20" s="65"/>
      <c r="C20" s="65"/>
      <c r="D20" s="66"/>
      <c r="E20" s="66"/>
      <c r="F20" s="67"/>
      <c r="G20" s="68"/>
      <c r="H20" s="67"/>
      <c r="I20" s="68"/>
      <c r="J20" s="79"/>
    </row>
    <row r="21" spans="1:10" ht="15.75">
      <c r="A21" s="38"/>
      <c r="B21" s="145" t="s">
        <v>30</v>
      </c>
      <c r="C21" s="145"/>
      <c r="D21" s="145"/>
      <c r="E21" s="145"/>
      <c r="F21" s="145"/>
      <c r="G21" s="145"/>
      <c r="H21" s="145"/>
      <c r="I21" s="145"/>
      <c r="J21" s="32"/>
    </row>
    <row r="22" spans="1:10" ht="15.75">
      <c r="A22" s="95" t="s">
        <v>31</v>
      </c>
      <c r="B22" s="96"/>
      <c r="C22" s="77" t="s">
        <v>32</v>
      </c>
      <c r="D22" s="33"/>
      <c r="E22" s="78"/>
      <c r="F22" s="35" t="s">
        <v>33</v>
      </c>
      <c r="G22" s="26"/>
      <c r="H22" s="36">
        <f>[1]Data!$B$17</f>
        <v>2</v>
      </c>
      <c r="I22" s="61" t="s">
        <v>34</v>
      </c>
      <c r="J22" s="62" t="s">
        <v>35</v>
      </c>
    </row>
    <row r="23" spans="1:10">
      <c r="A23" s="76" t="s">
        <v>36</v>
      </c>
      <c r="B23" s="33"/>
      <c r="C23" s="26"/>
      <c r="D23" s="33"/>
      <c r="E23" s="34"/>
      <c r="F23" s="26"/>
      <c r="G23" s="33" t="s">
        <v>37</v>
      </c>
      <c r="H23" s="24"/>
      <c r="I23" s="75">
        <f>[1]Data!$B$34</f>
        <v>1</v>
      </c>
      <c r="J23" s="34">
        <f>MAX([1]Data!$B$71, [1]Data!$B$17)+[1]Data!$B$86</f>
        <v>2</v>
      </c>
    </row>
    <row r="24" spans="1:10">
      <c r="A24" s="76" t="s">
        <v>38</v>
      </c>
      <c r="B24" s="26"/>
      <c r="C24" s="26"/>
      <c r="D24" s="26"/>
      <c r="E24" s="26"/>
      <c r="F24" s="23"/>
      <c r="G24" s="33" t="s">
        <v>39</v>
      </c>
      <c r="H24" s="26"/>
      <c r="I24" s="75">
        <f>[1]Data!$B$35</f>
        <v>1</v>
      </c>
      <c r="J24" s="34">
        <f>MAX([1]Data!$B$72, [1]Data!$B$17)+[1]Data!$B$86</f>
        <v>2</v>
      </c>
    </row>
    <row r="25" spans="1:10" ht="15.75">
      <c r="A25" s="35" t="s">
        <v>40</v>
      </c>
      <c r="B25" s="26"/>
      <c r="C25" s="36">
        <f>[1]Data!$B$14</f>
        <v>5</v>
      </c>
      <c r="D25" s="61" t="s">
        <v>34</v>
      </c>
      <c r="E25" s="61" t="s">
        <v>35</v>
      </c>
      <c r="F25" s="23"/>
      <c r="G25" s="33" t="s">
        <v>41</v>
      </c>
      <c r="H25" s="26"/>
      <c r="I25" s="75">
        <f>[1]Data!$B$37</f>
        <v>1</v>
      </c>
      <c r="J25" s="34">
        <f>MAX([1]Data!$B$74, [1]Data!$B$17)+[1]Data!$B$86</f>
        <v>2</v>
      </c>
    </row>
    <row r="26" spans="1:10" ht="15.75">
      <c r="A26" s="23"/>
      <c r="B26" s="33" t="s">
        <v>42</v>
      </c>
      <c r="C26" s="26"/>
      <c r="D26" s="75">
        <f>[1]Data!$B$27</f>
        <v>3</v>
      </c>
      <c r="E26" s="34">
        <f>MAX([1]Data!$B$64, [1]Data!$B$14)+[1]Data!$B$83</f>
        <v>7</v>
      </c>
      <c r="F26" s="35" t="s">
        <v>43</v>
      </c>
      <c r="G26" s="26"/>
      <c r="H26" s="36">
        <f>[1]Data!$B$16</f>
        <v>3</v>
      </c>
      <c r="I26" s="75"/>
      <c r="J26" s="37"/>
    </row>
    <row r="27" spans="1:10">
      <c r="A27" s="23"/>
      <c r="B27" s="33" t="s">
        <v>44</v>
      </c>
      <c r="C27" s="26"/>
      <c r="D27" s="75">
        <f>[1]Data!$B$28</f>
        <v>5</v>
      </c>
      <c r="E27" s="34">
        <f>MAX([1]Data!$B$65, [1]Data!$B$14)+[1]Data!$B$83</f>
        <v>7</v>
      </c>
      <c r="F27" s="23"/>
      <c r="G27" s="33" t="s">
        <v>45</v>
      </c>
      <c r="H27" s="26"/>
      <c r="I27" s="75">
        <f>[1]Data!$B$31</f>
        <v>1</v>
      </c>
      <c r="J27" s="34">
        <f>MAX([1]Data!$B$68, [1]Data!$B$16)+[1]Data!$B$85</f>
        <v>3</v>
      </c>
    </row>
    <row r="28" spans="1:10">
      <c r="A28" s="23"/>
      <c r="B28" s="33" t="s">
        <v>46</v>
      </c>
      <c r="C28" s="26"/>
      <c r="D28" s="75">
        <f>[1]Data!$B$32</f>
        <v>5</v>
      </c>
      <c r="E28" s="34">
        <f>MAX([1]Data!$B$69, [1]Data!$B$16)+[1]Data!$B$85</f>
        <v>3</v>
      </c>
      <c r="F28" s="26"/>
      <c r="G28" s="33" t="s">
        <v>47</v>
      </c>
      <c r="H28" s="26"/>
      <c r="I28" s="75">
        <f>[1]Data!$B$38</f>
        <v>1</v>
      </c>
      <c r="J28" s="34">
        <f>MAX([1]Data!$B$75, [1]Data!$B$17)+[1]Data!$B$86</f>
        <v>2</v>
      </c>
    </row>
    <row r="29" spans="1:10" ht="15.75">
      <c r="A29" s="35" t="s">
        <v>48</v>
      </c>
      <c r="B29" s="26"/>
      <c r="C29" s="36">
        <f>[1]Data!$B$15</f>
        <v>2</v>
      </c>
      <c r="D29" s="75"/>
      <c r="E29" s="37"/>
      <c r="F29" s="26"/>
      <c r="G29" s="33" t="s">
        <v>49</v>
      </c>
      <c r="H29" s="26"/>
      <c r="I29" s="75">
        <f>[1]Data!$B$33</f>
        <v>3</v>
      </c>
      <c r="J29" s="34">
        <f>MAX([1]Data!$B$70, [1]Data!$B$16)+[1]Data!$B$85</f>
        <v>3</v>
      </c>
    </row>
    <row r="30" spans="1:10" ht="15.75">
      <c r="A30" s="23"/>
      <c r="B30" s="33" t="s">
        <v>50</v>
      </c>
      <c r="C30" s="26"/>
      <c r="D30" s="75">
        <f>[1]Data!$B$29</f>
        <v>1</v>
      </c>
      <c r="E30" s="34">
        <f>MAX([1]Data!$B$66, [1]Data!$B$15)+[1]Data!$B$84</f>
        <v>2</v>
      </c>
      <c r="F30" s="36" t="s">
        <v>51</v>
      </c>
      <c r="G30" s="26"/>
      <c r="H30" s="36">
        <f>[1]Data!$B$18</f>
        <v>3</v>
      </c>
      <c r="I30" s="75"/>
      <c r="J30" s="37"/>
    </row>
    <row r="31" spans="1:10">
      <c r="A31" s="23"/>
      <c r="B31" s="33" t="s">
        <v>52</v>
      </c>
      <c r="C31" s="26"/>
      <c r="D31" s="75">
        <f>[1]Data!$B$30</f>
        <v>1</v>
      </c>
      <c r="E31" s="34">
        <f>MAX([1]Data!$B$15,[1]Data!$B$67)+[1]Data!$B$84</f>
        <v>2</v>
      </c>
      <c r="F31" s="26"/>
      <c r="G31" s="33" t="s">
        <v>53</v>
      </c>
      <c r="H31" s="26"/>
      <c r="I31" s="75">
        <f>[1]Data!$B$39</f>
        <v>3</v>
      </c>
      <c r="J31" s="34">
        <f>MAX([1]Data!$B$76, [1]Data!$B$18)+[1]Data!$B$87</f>
        <v>3</v>
      </c>
    </row>
    <row r="32" spans="1:10" ht="15.75" thickBot="1">
      <c r="A32" s="23"/>
      <c r="B32" s="33" t="s">
        <v>54</v>
      </c>
      <c r="C32" s="26"/>
      <c r="D32" s="75">
        <f>[1]Data!$B$36</f>
        <v>6</v>
      </c>
      <c r="E32" s="34">
        <f>MAX([1]Data!$B$73, [1]Data!$B$17)+[1]Data!$B$86</f>
        <v>2</v>
      </c>
      <c r="F32" s="26"/>
      <c r="G32" s="33" t="s">
        <v>55</v>
      </c>
      <c r="H32" s="26"/>
      <c r="I32" s="75">
        <f>[1]Data!$B$40</f>
        <v>1</v>
      </c>
      <c r="J32" s="34">
        <f>MAX([1]Data!$B$77, [1]Data!$B$18)+[1]Data!$B$87</f>
        <v>3</v>
      </c>
    </row>
    <row r="33" spans="1:10" ht="15.75">
      <c r="A33" s="69"/>
      <c r="B33" s="70"/>
      <c r="C33" s="71" t="s">
        <v>56</v>
      </c>
      <c r="D33" s="70"/>
      <c r="E33" s="72"/>
      <c r="F33" s="69"/>
      <c r="G33" s="70"/>
      <c r="H33" s="71" t="s">
        <v>57</v>
      </c>
      <c r="I33" s="70"/>
      <c r="J33" s="72"/>
    </row>
    <row r="34" spans="1:10">
      <c r="A34" s="38"/>
      <c r="B34" s="39"/>
      <c r="C34" s="40" t="s">
        <v>58</v>
      </c>
      <c r="D34" s="39"/>
      <c r="E34" s="32"/>
      <c r="F34" s="73" t="s">
        <v>59</v>
      </c>
      <c r="G34" s="74"/>
      <c r="H34" s="40" t="s">
        <v>60</v>
      </c>
      <c r="I34" s="40" t="s">
        <v>61</v>
      </c>
      <c r="J34" s="41" t="s">
        <v>35</v>
      </c>
    </row>
    <row r="35" spans="1:10" ht="15.75">
      <c r="A35" s="97" t="s">
        <v>62</v>
      </c>
      <c r="B35" s="98"/>
      <c r="C35" s="98"/>
      <c r="D35" s="98"/>
      <c r="E35" s="98"/>
      <c r="F35" s="124" t="str">
        <f>[1]Data!$B$50</f>
        <v>Implacable Stance</v>
      </c>
      <c r="G35" s="125"/>
      <c r="H35" s="26" t="str">
        <f>IFERROR(VLOOKUP([1]Data!$B$50,[1]!Table1[#Data],5,FALSE),"")</f>
        <v/>
      </c>
      <c r="I35" s="26" t="str">
        <f>IFERROR(VLOOKUP([1]Data!$B$50,[1]!Table1[#Data],9,FALSE),"")</f>
        <v/>
      </c>
      <c r="J35" s="25" t="str">
        <f>IFERROR(VLOOKUP([1]Data!$B$50,[1]!Table1[#Data],10,FALSE),"")</f>
        <v/>
      </c>
    </row>
    <row r="36" spans="1:10">
      <c r="A36" s="99" t="str">
        <f>IFERROR(VLOOKUP([1]Data!$B$41,[1]!Table1[#Data],15,FALSE),"")</f>
        <v/>
      </c>
      <c r="B36" s="100"/>
      <c r="C36" s="100"/>
      <c r="D36" s="100"/>
      <c r="E36" s="101"/>
      <c r="F36" s="88" t="str">
        <f>[1]Data!$B$51</f>
        <v>Frozen Artifice</v>
      </c>
      <c r="G36" s="89"/>
      <c r="H36" s="26" t="str">
        <f>IFERROR(VLOOKUP([1]Data!$B$51,[1]!Table1[#Data],5,FALSE),"")</f>
        <v/>
      </c>
      <c r="I36" s="26" t="str">
        <f>IFERROR(VLOOKUP([1]Data!$B$51,[1]!Table1[#Data],9,FALSE),"")</f>
        <v/>
      </c>
      <c r="J36" s="25" t="str">
        <f>IFERROR(VLOOKUP([1]Data!$B$51,[1]!Table1[#Data],10,FALSE),"")</f>
        <v/>
      </c>
    </row>
    <row r="37" spans="1:10">
      <c r="A37" s="99"/>
      <c r="B37" s="100"/>
      <c r="C37" s="100"/>
      <c r="D37" s="100"/>
      <c r="E37" s="101"/>
      <c r="F37" s="88" t="str">
        <f>[1]Data!$B$52</f>
        <v>Supercharge</v>
      </c>
      <c r="G37" s="89"/>
      <c r="H37" s="26" t="str">
        <f>IFERROR(VLOOKUP([1]Data!$B$52,[1]!Table1[#Data],5,FALSE),"")</f>
        <v/>
      </c>
      <c r="I37" s="26" t="str">
        <f>IFERROR(VLOOKUP([1]Data!$B$52,[1]!Table1[#Data],9,FALSE),"")</f>
        <v/>
      </c>
      <c r="J37" s="25" t="str">
        <f>IFERROR(VLOOKUP([1]Data!$B$52,[1]!Table1[#Data],10,FALSE),"")</f>
        <v/>
      </c>
    </row>
    <row r="38" spans="1:10">
      <c r="A38" s="102" t="s">
        <v>63</v>
      </c>
      <c r="B38" s="103"/>
      <c r="C38" s="103"/>
      <c r="D38" s="103"/>
      <c r="E38" s="103"/>
      <c r="F38" s="88">
        <f>[1]Data!$B$53</f>
        <v>0</v>
      </c>
      <c r="G38" s="89"/>
      <c r="H38" s="26" t="str">
        <f>IFERROR(VLOOKUP([1]Data!$B$53,[1]!Table1[#Data],5,FALSE),"")</f>
        <v/>
      </c>
      <c r="I38" s="26" t="str">
        <f>IFERROR(VLOOKUP([1]Data!$B$53,[1]!Table1[#Data],9,FALSE),"")</f>
        <v/>
      </c>
      <c r="J38" s="25" t="str">
        <f>IFERROR(VLOOKUP([1]Data!$B$53,[1]!Table1[#Data],10,FALSE),"")</f>
        <v/>
      </c>
    </row>
    <row r="39" spans="1:10" ht="15.75" customHeight="1">
      <c r="A39" s="99" t="str">
        <f>IFERROR(VLOOKUP([1]Data!$B$42,[1]!Table1[#Data],15,FALSE),"")</f>
        <v/>
      </c>
      <c r="B39" s="100"/>
      <c r="C39" s="100"/>
      <c r="D39" s="100"/>
      <c r="E39" s="101"/>
      <c r="F39" s="88">
        <f>[1]Data!$B$54</f>
        <v>0</v>
      </c>
      <c r="G39" s="89"/>
      <c r="H39" s="26" t="str">
        <f>IFERROR(VLOOKUP([1]Data!$B$54,[1]!Table1[#Data],5,FALSE),"")</f>
        <v/>
      </c>
      <c r="I39" s="26" t="str">
        <f>IFERROR(VLOOKUP([1]Data!$B$54,[1]!Table1[#Data],9,FALSE),"")</f>
        <v/>
      </c>
      <c r="J39" s="25" t="str">
        <f>IFERROR(VLOOKUP([1]Data!$B$54,[1]!Table1[#Data],10,FALSE),"")</f>
        <v/>
      </c>
    </row>
    <row r="40" spans="1:10" ht="14.25" customHeight="1">
      <c r="A40" s="99"/>
      <c r="B40" s="100"/>
      <c r="C40" s="100"/>
      <c r="D40" s="100"/>
      <c r="E40" s="101"/>
      <c r="F40" s="88">
        <f>[1]Data!$B$55</f>
        <v>0</v>
      </c>
      <c r="G40" s="89"/>
      <c r="H40" s="26" t="str">
        <f>IFERROR(VLOOKUP([1]Data!$B$55,[1]!Table1[#Data],5,FALSE),"")</f>
        <v/>
      </c>
      <c r="I40" s="26" t="str">
        <f>IFERROR(VLOOKUP([1]Data!$B$55,[1]!Table1[#Data],9,FALSE),"")</f>
        <v/>
      </c>
      <c r="J40" s="25" t="str">
        <f>IFERROR(VLOOKUP([1]Data!$B$55,[1]!Table1[#Data],10,FALSE),"")</f>
        <v/>
      </c>
    </row>
    <row r="41" spans="1:10" ht="15.75">
      <c r="A41" s="102" t="s">
        <v>64</v>
      </c>
      <c r="B41" s="103"/>
      <c r="C41" s="103"/>
      <c r="D41" s="103"/>
      <c r="E41" s="103"/>
      <c r="F41" s="88"/>
      <c r="G41" s="89"/>
      <c r="H41" s="26"/>
      <c r="I41" s="26"/>
      <c r="J41" s="25"/>
    </row>
    <row r="42" spans="1:10">
      <c r="A42" s="99" t="str">
        <f>IFERROR(VLOOKUP([1]Data!$B$43,[1]!Table1[#Data],15,FALSE),"")</f>
        <v/>
      </c>
      <c r="B42" s="100"/>
      <c r="C42" s="100"/>
      <c r="D42" s="100"/>
      <c r="E42" s="101"/>
      <c r="F42" s="88"/>
      <c r="G42" s="89"/>
      <c r="H42" s="26"/>
      <c r="I42" s="26"/>
      <c r="J42" s="25"/>
    </row>
    <row r="43" spans="1:10">
      <c r="A43" s="99" t="str">
        <f>IFERROR(VLOOKUP([1]Data!$B$44,[1]!Table1[#Data],15,FALSE),"")</f>
        <v/>
      </c>
      <c r="B43" s="100"/>
      <c r="C43" s="100"/>
      <c r="D43" s="100"/>
      <c r="E43" s="101"/>
      <c r="F43" s="88"/>
      <c r="G43" s="89"/>
      <c r="H43" s="26"/>
      <c r="I43" s="26"/>
      <c r="J43" s="25"/>
    </row>
    <row r="44" spans="1:10">
      <c r="A44" s="99"/>
      <c r="B44" s="100"/>
      <c r="C44" s="100"/>
      <c r="D44" s="100"/>
      <c r="E44" s="101"/>
      <c r="F44" s="88"/>
      <c r="G44" s="89"/>
      <c r="H44" s="26"/>
      <c r="I44" s="26"/>
      <c r="J44" s="25"/>
    </row>
    <row r="45" spans="1:10">
      <c r="A45" s="112"/>
      <c r="B45" s="113"/>
      <c r="C45" s="113"/>
      <c r="D45" s="113"/>
      <c r="E45" s="114"/>
      <c r="F45" s="88"/>
      <c r="G45" s="89"/>
      <c r="H45" s="26"/>
      <c r="I45" s="26"/>
      <c r="J45" s="25"/>
    </row>
    <row r="46" spans="1:10" ht="24" customHeight="1">
      <c r="A46" s="136"/>
      <c r="B46" s="137"/>
      <c r="C46" s="137"/>
      <c r="D46" s="137"/>
      <c r="E46" s="138"/>
      <c r="F46" s="27"/>
      <c r="G46" s="28"/>
      <c r="H46" s="28"/>
      <c r="I46" s="28"/>
      <c r="J46" s="42" t="s">
        <v>65</v>
      </c>
    </row>
    <row r="47" spans="1:10" ht="13.5" customHeight="1">
      <c r="A47" s="139" t="s">
        <v>0</v>
      </c>
      <c r="B47" s="140"/>
      <c r="C47" s="1"/>
      <c r="D47" s="143" t="s">
        <v>66</v>
      </c>
      <c r="E47" s="143"/>
      <c r="F47" s="143"/>
      <c r="G47" s="143"/>
      <c r="H47" s="1"/>
      <c r="I47" s="2" t="s">
        <v>2</v>
      </c>
      <c r="J47" s="3"/>
    </row>
    <row r="48" spans="1:10" ht="15" customHeight="1">
      <c r="A48" s="141"/>
      <c r="B48" s="142"/>
      <c r="C48" s="4"/>
      <c r="D48" s="144"/>
      <c r="E48" s="144"/>
      <c r="F48" s="144"/>
      <c r="G48" s="144"/>
      <c r="H48" s="4"/>
      <c r="I48" s="5" t="s">
        <v>3</v>
      </c>
      <c r="J48" s="6"/>
    </row>
    <row r="49" spans="1:10" ht="18.75" customHeight="1">
      <c r="A49" s="43" t="s">
        <v>4</v>
      </c>
      <c r="B49" s="8"/>
      <c r="C49" s="8"/>
      <c r="D49" s="9"/>
      <c r="E49" s="43" t="s">
        <v>5</v>
      </c>
      <c r="F49" s="8" t="s">
        <v>6</v>
      </c>
      <c r="G49" s="9"/>
      <c r="H49" s="43" t="s">
        <v>7</v>
      </c>
      <c r="I49" s="8" t="s">
        <v>8</v>
      </c>
      <c r="J49" s="11"/>
    </row>
    <row r="50" spans="1:10" ht="18" customHeight="1">
      <c r="A50" s="43" t="s">
        <v>9</v>
      </c>
      <c r="B50" s="8" t="s">
        <v>10</v>
      </c>
      <c r="C50" s="8"/>
      <c r="D50" s="9"/>
      <c r="E50" s="43" t="s">
        <v>11</v>
      </c>
      <c r="F50" s="8" t="s">
        <v>12</v>
      </c>
      <c r="G50" s="9"/>
      <c r="H50" s="43" t="s">
        <v>13</v>
      </c>
      <c r="I50" s="12" t="s">
        <v>14</v>
      </c>
      <c r="J50" s="13"/>
    </row>
    <row r="51" spans="1:10" ht="15.75">
      <c r="A51" s="44"/>
      <c r="B51" s="45" t="s">
        <v>15</v>
      </c>
      <c r="C51" s="46"/>
      <c r="D51" s="47" t="s">
        <v>16</v>
      </c>
      <c r="E51" s="48" t="s">
        <v>67</v>
      </c>
      <c r="F51" s="49"/>
      <c r="G51" s="50"/>
      <c r="H51" s="51" t="s">
        <v>18</v>
      </c>
      <c r="I51" s="50"/>
      <c r="J51" s="46"/>
    </row>
    <row r="52" spans="1:10" ht="15.75">
      <c r="A52" s="21"/>
      <c r="B52" s="22"/>
      <c r="C52" s="11"/>
      <c r="D52" s="26"/>
      <c r="E52" s="127">
        <v>5</v>
      </c>
      <c r="F52" s="129" t="str">
        <f>[1]Data!$B$9</f>
        <v>Community: The clan looks out for its own. Together you are stronger than your sum.</v>
      </c>
      <c r="G52" s="130"/>
      <c r="H52" s="130"/>
      <c r="I52" s="130"/>
      <c r="J52" s="131"/>
    </row>
    <row r="53" spans="1:10">
      <c r="A53" s="23"/>
      <c r="B53" s="26"/>
      <c r="C53" s="25"/>
      <c r="D53" s="26"/>
      <c r="E53" s="128"/>
      <c r="F53" s="132"/>
      <c r="G53" s="133"/>
      <c r="H53" s="133"/>
      <c r="I53" s="133"/>
      <c r="J53" s="134"/>
    </row>
    <row r="54" spans="1:10">
      <c r="A54" s="23"/>
      <c r="B54" s="26"/>
      <c r="C54" s="25"/>
      <c r="D54" s="26"/>
      <c r="E54" s="127">
        <v>4</v>
      </c>
      <c r="F54" s="129" t="str">
        <f>[1]Data!$B$10</f>
        <v>Vengeance: Eye for an eye, tooth for a tooth. The price of justice is never too expensive.</v>
      </c>
      <c r="G54" s="130"/>
      <c r="H54" s="130"/>
      <c r="I54" s="130"/>
      <c r="J54" s="131"/>
    </row>
    <row r="55" spans="1:10">
      <c r="A55" s="23"/>
      <c r="B55" s="26"/>
      <c r="C55" s="25"/>
      <c r="D55" s="26"/>
      <c r="E55" s="128"/>
      <c r="F55" s="132"/>
      <c r="G55" s="133"/>
      <c r="H55" s="133"/>
      <c r="I55" s="133"/>
      <c r="J55" s="134"/>
    </row>
    <row r="56" spans="1:10">
      <c r="A56" s="23"/>
      <c r="B56" s="26"/>
      <c r="C56" s="25"/>
      <c r="D56" s="26"/>
      <c r="E56" s="127">
        <v>3</v>
      </c>
      <c r="F56" s="129" t="str">
        <f>[1]Data!$B$11</f>
        <v>Ambition: Strength is both a means and an ends. Use your strength to improve yourself.</v>
      </c>
      <c r="G56" s="130"/>
      <c r="H56" s="130"/>
      <c r="I56" s="130"/>
      <c r="J56" s="131"/>
    </row>
    <row r="57" spans="1:10">
      <c r="A57" s="23"/>
      <c r="B57" s="26"/>
      <c r="C57" s="25"/>
      <c r="D57" s="26"/>
      <c r="E57" s="128"/>
      <c r="F57" s="132"/>
      <c r="G57" s="133"/>
      <c r="H57" s="133"/>
      <c r="I57" s="133"/>
      <c r="J57" s="134"/>
    </row>
    <row r="58" spans="1:10">
      <c r="A58" s="23"/>
      <c r="B58" s="26"/>
      <c r="C58" s="25"/>
      <c r="D58" s="26"/>
      <c r="E58" s="127">
        <v>2</v>
      </c>
      <c r="F58" s="129" t="str">
        <f>[1]Data!$B$12</f>
        <v>Guardian: Protect the weak. Respect and nurture the strength of others.</v>
      </c>
      <c r="G58" s="130"/>
      <c r="H58" s="130"/>
      <c r="I58" s="130"/>
      <c r="J58" s="131"/>
    </row>
    <row r="59" spans="1:10">
      <c r="A59" s="23"/>
      <c r="B59" s="26"/>
      <c r="C59" s="25"/>
      <c r="D59" s="26"/>
      <c r="E59" s="128"/>
      <c r="F59" s="132"/>
      <c r="G59" s="133"/>
      <c r="H59" s="133"/>
      <c r="I59" s="133"/>
      <c r="J59" s="134"/>
    </row>
    <row r="60" spans="1:10">
      <c r="A60" s="23"/>
      <c r="B60" s="26"/>
      <c r="C60" s="25"/>
      <c r="D60" s="26"/>
      <c r="E60" s="127">
        <v>1</v>
      </c>
      <c r="F60" s="129" t="str">
        <f>[1]Data!$B$13</f>
        <v>Honor: Your word is bond. You and live and die by your oaths.</v>
      </c>
      <c r="G60" s="130"/>
      <c r="H60" s="130"/>
      <c r="I60" s="130"/>
      <c r="J60" s="131"/>
    </row>
    <row r="61" spans="1:10" ht="15.75" thickBot="1">
      <c r="A61" s="27"/>
      <c r="B61" s="28"/>
      <c r="C61" s="29"/>
      <c r="D61" s="26"/>
      <c r="E61" s="128"/>
      <c r="F61" s="132"/>
      <c r="G61" s="133"/>
      <c r="H61" s="133"/>
      <c r="I61" s="133"/>
      <c r="J61" s="134"/>
    </row>
    <row r="62" spans="1:10" ht="15" customHeight="1">
      <c r="A62" s="104" t="s">
        <v>19</v>
      </c>
      <c r="B62" s="106">
        <f>[1]Data!$B$19+[1]Data!$B$82</f>
        <v>34</v>
      </c>
      <c r="C62" s="104" t="s">
        <v>20</v>
      </c>
      <c r="D62" s="106">
        <f>[1]Data!$B$20+[1]Data!$B$110</f>
        <v>8</v>
      </c>
      <c r="E62" s="108" t="s">
        <v>21</v>
      </c>
      <c r="F62" s="110">
        <f>[1]Data!$B$21</f>
        <v>5</v>
      </c>
      <c r="G62" s="82" t="s">
        <v>22</v>
      </c>
      <c r="H62" s="110">
        <f>[1]Data!$B$24</f>
        <v>7</v>
      </c>
      <c r="I62" s="82" t="s">
        <v>23</v>
      </c>
      <c r="J62" s="110">
        <f>[1]Data!$B$25</f>
        <v>8</v>
      </c>
    </row>
    <row r="63" spans="1:10" ht="15" customHeight="1">
      <c r="A63" s="105"/>
      <c r="B63" s="107"/>
      <c r="C63" s="105"/>
      <c r="D63" s="107"/>
      <c r="E63" s="109"/>
      <c r="F63" s="111"/>
      <c r="G63" s="83" t="s">
        <v>24</v>
      </c>
      <c r="H63" s="111"/>
      <c r="I63" s="52" t="s">
        <v>24</v>
      </c>
      <c r="J63" s="135"/>
    </row>
    <row r="64" spans="1:10">
      <c r="A64" s="23" t="s">
        <v>25</v>
      </c>
      <c r="B64" s="25"/>
      <c r="C64" s="23" t="s">
        <v>25</v>
      </c>
      <c r="D64" s="25"/>
      <c r="E64" s="126" t="s">
        <v>26</v>
      </c>
      <c r="F64" s="122">
        <v>1</v>
      </c>
      <c r="G64" s="126" t="s">
        <v>27</v>
      </c>
      <c r="H64" s="90" t="s">
        <v>28</v>
      </c>
      <c r="I64" s="90"/>
      <c r="J64" s="91"/>
    </row>
    <row r="65" spans="1:10">
      <c r="A65" s="27"/>
      <c r="B65" s="29"/>
      <c r="C65" s="27"/>
      <c r="D65" s="29"/>
      <c r="E65" s="109"/>
      <c r="F65" s="123"/>
      <c r="G65" s="109"/>
      <c r="H65" s="92"/>
      <c r="I65" s="92"/>
      <c r="J65" s="93"/>
    </row>
    <row r="66" spans="1:10" ht="15.75" thickBot="1">
      <c r="A66" s="80" t="s">
        <v>29</v>
      </c>
      <c r="B66" s="81"/>
      <c r="C66" s="81"/>
      <c r="D66" s="66"/>
      <c r="E66" s="66"/>
      <c r="F66" s="67"/>
      <c r="G66" s="68"/>
      <c r="H66" s="67"/>
      <c r="I66" s="68"/>
      <c r="J66" s="79"/>
    </row>
    <row r="67" spans="1:10" ht="15.75">
      <c r="A67" s="53"/>
      <c r="B67" s="94" t="s">
        <v>30</v>
      </c>
      <c r="C67" s="94"/>
      <c r="D67" s="94"/>
      <c r="E67" s="94"/>
      <c r="F67" s="94"/>
      <c r="G67" s="94"/>
      <c r="H67" s="94"/>
      <c r="I67" s="94"/>
      <c r="J67" s="56"/>
    </row>
    <row r="68" spans="1:10" ht="15.75">
      <c r="A68" s="153" t="s">
        <v>68</v>
      </c>
      <c r="B68" s="154"/>
      <c r="C68" s="150"/>
      <c r="D68" s="151"/>
      <c r="E68" s="152"/>
      <c r="F68" s="35" t="s">
        <v>33</v>
      </c>
      <c r="G68" s="26"/>
      <c r="H68" s="36">
        <f>[1]Data!$B$17</f>
        <v>2</v>
      </c>
      <c r="I68" s="61" t="s">
        <v>34</v>
      </c>
      <c r="J68" s="62" t="s">
        <v>35</v>
      </c>
    </row>
    <row r="69" spans="1:10">
      <c r="A69" s="76" t="s">
        <v>36</v>
      </c>
      <c r="B69" s="33"/>
      <c r="C69" s="26"/>
      <c r="D69" s="33"/>
      <c r="E69" s="34"/>
      <c r="F69" s="26"/>
      <c r="G69" s="33" t="s">
        <v>37</v>
      </c>
      <c r="H69" s="24"/>
      <c r="I69" s="75">
        <f>[1]Data!$B$34</f>
        <v>1</v>
      </c>
      <c r="J69" s="34">
        <f>MAX([1]Data!$B$71, [1]Data!$B$17)+[1]Data!$B$86</f>
        <v>2</v>
      </c>
    </row>
    <row r="70" spans="1:10">
      <c r="A70" s="76" t="s">
        <v>38</v>
      </c>
      <c r="B70" s="26"/>
      <c r="C70" s="26"/>
      <c r="D70" s="26"/>
      <c r="E70" s="26"/>
      <c r="F70" s="23"/>
      <c r="G70" s="33" t="s">
        <v>39</v>
      </c>
      <c r="H70" s="26"/>
      <c r="I70" s="75">
        <f>[1]Data!$B$35</f>
        <v>1</v>
      </c>
      <c r="J70" s="34">
        <f>MAX([1]Data!$B$72, [1]Data!$B$17)+[1]Data!$B$86</f>
        <v>2</v>
      </c>
    </row>
    <row r="71" spans="1:10" ht="15.75">
      <c r="A71" s="35" t="s">
        <v>40</v>
      </c>
      <c r="B71" s="26"/>
      <c r="C71" s="36">
        <f>[1]Data!$B$14</f>
        <v>5</v>
      </c>
      <c r="D71" s="61" t="s">
        <v>34</v>
      </c>
      <c r="E71" s="61" t="s">
        <v>35</v>
      </c>
      <c r="F71" s="23"/>
      <c r="G71" s="33" t="s">
        <v>41</v>
      </c>
      <c r="H71" s="26"/>
      <c r="I71" s="75">
        <f>[1]Data!$B$37</f>
        <v>1</v>
      </c>
      <c r="J71" s="34">
        <f>MAX([1]Data!$B$74, [1]Data!$B$17)+[1]Data!$B$86</f>
        <v>2</v>
      </c>
    </row>
    <row r="72" spans="1:10" ht="15.75">
      <c r="A72" s="23"/>
      <c r="B72" s="33" t="s">
        <v>42</v>
      </c>
      <c r="C72" s="26"/>
      <c r="D72" s="75">
        <f>[1]Data!$B$27</f>
        <v>3</v>
      </c>
      <c r="E72" s="34">
        <f>MAX([1]Data!$B$64, [1]Data!$B$14)+[1]Data!$B$83</f>
        <v>7</v>
      </c>
      <c r="F72" s="35" t="s">
        <v>43</v>
      </c>
      <c r="G72" s="26"/>
      <c r="H72" s="36">
        <f>[1]Data!$B$16</f>
        <v>3</v>
      </c>
      <c r="I72" s="75"/>
      <c r="J72" s="37"/>
    </row>
    <row r="73" spans="1:10">
      <c r="A73" s="23"/>
      <c r="B73" s="33" t="s">
        <v>44</v>
      </c>
      <c r="C73" s="26"/>
      <c r="D73" s="75">
        <f>[1]Data!$B$28</f>
        <v>5</v>
      </c>
      <c r="E73" s="34">
        <f>MAX([1]Data!$B$65, [1]Data!$B$14)+[1]Data!$B$83</f>
        <v>7</v>
      </c>
      <c r="F73" s="23"/>
      <c r="G73" s="33" t="s">
        <v>45</v>
      </c>
      <c r="H73" s="26"/>
      <c r="I73" s="75">
        <f>[1]Data!$B$31</f>
        <v>1</v>
      </c>
      <c r="J73" s="34">
        <f>MAX([1]Data!$B$68, [1]Data!$B$16)+[1]Data!$B$85</f>
        <v>3</v>
      </c>
    </row>
    <row r="74" spans="1:10">
      <c r="A74" s="23"/>
      <c r="B74" s="33" t="s">
        <v>46</v>
      </c>
      <c r="C74" s="26"/>
      <c r="D74" s="75">
        <f>[1]Data!$B$32</f>
        <v>5</v>
      </c>
      <c r="E74" s="34">
        <f>MAX([1]Data!$B$69, [1]Data!$B$16)+[1]Data!$B$85</f>
        <v>3</v>
      </c>
      <c r="F74" s="26"/>
      <c r="G74" s="33" t="s">
        <v>47</v>
      </c>
      <c r="H74" s="26"/>
      <c r="I74" s="75">
        <f>[1]Data!$B$38</f>
        <v>1</v>
      </c>
      <c r="J74" s="34">
        <f>MAX([1]Data!$B$75, [1]Data!$B$17)+[1]Data!$B$86</f>
        <v>2</v>
      </c>
    </row>
    <row r="75" spans="1:10" ht="15.75">
      <c r="A75" s="35" t="s">
        <v>48</v>
      </c>
      <c r="B75" s="26"/>
      <c r="C75" s="36">
        <f>[1]Data!$B$15</f>
        <v>2</v>
      </c>
      <c r="D75" s="75"/>
      <c r="E75" s="37"/>
      <c r="F75" s="26"/>
      <c r="G75" s="33" t="s">
        <v>49</v>
      </c>
      <c r="H75" s="26"/>
      <c r="I75" s="75">
        <f>[1]Data!$B$33</f>
        <v>3</v>
      </c>
      <c r="J75" s="34">
        <f>MAX([1]Data!$B$70, [1]Data!$B$16)+[1]Data!$B$85</f>
        <v>3</v>
      </c>
    </row>
    <row r="76" spans="1:10" ht="15.75">
      <c r="A76" s="23"/>
      <c r="B76" s="33" t="s">
        <v>50</v>
      </c>
      <c r="C76" s="26"/>
      <c r="D76" s="75">
        <f>[1]Data!$B$29</f>
        <v>1</v>
      </c>
      <c r="E76" s="34">
        <f>MAX([1]Data!$B$66, [1]Data!$B$15)+[1]Data!$B$84</f>
        <v>2</v>
      </c>
      <c r="F76" s="36" t="s">
        <v>51</v>
      </c>
      <c r="G76" s="26"/>
      <c r="H76" s="36">
        <f>[1]Data!$B$18</f>
        <v>3</v>
      </c>
      <c r="I76" s="75"/>
      <c r="J76" s="37"/>
    </row>
    <row r="77" spans="1:10">
      <c r="A77" s="23"/>
      <c r="B77" s="33" t="s">
        <v>52</v>
      </c>
      <c r="C77" s="26"/>
      <c r="D77" s="75">
        <f>[1]Data!$B$30</f>
        <v>1</v>
      </c>
      <c r="E77" s="34">
        <f>MAX([1]Data!$B$15,[1]Data!$B$67)+[1]Data!$B$84</f>
        <v>2</v>
      </c>
      <c r="F77" s="26"/>
      <c r="G77" s="33" t="s">
        <v>53</v>
      </c>
      <c r="H77" s="26"/>
      <c r="I77" s="75">
        <f>[1]Data!$B$39</f>
        <v>3</v>
      </c>
      <c r="J77" s="34">
        <f>MAX([1]Data!$B$76, [1]Data!$B$18)+[1]Data!$B$87</f>
        <v>3</v>
      </c>
    </row>
    <row r="78" spans="1:10" ht="15.75" thickBot="1">
      <c r="A78" s="23"/>
      <c r="B78" s="33" t="s">
        <v>54</v>
      </c>
      <c r="C78" s="26"/>
      <c r="D78" s="75">
        <f>[1]Data!$B$36</f>
        <v>6</v>
      </c>
      <c r="E78" s="34">
        <f>MAX([1]Data!$B$73, [1]Data!$B$17)+[1]Data!$B$86</f>
        <v>2</v>
      </c>
      <c r="F78" s="26"/>
      <c r="G78" s="33" t="s">
        <v>55</v>
      </c>
      <c r="H78" s="26"/>
      <c r="I78" s="75">
        <f>[1]Data!$B$40</f>
        <v>1</v>
      </c>
      <c r="J78" s="34">
        <f>MAX([1]Data!$B$77, [1]Data!$B$18)+[1]Data!$B$87</f>
        <v>3</v>
      </c>
    </row>
    <row r="79" spans="1:10" ht="15" customHeight="1">
      <c r="A79" s="84"/>
      <c r="B79" s="85"/>
      <c r="C79" s="86" t="s">
        <v>56</v>
      </c>
      <c r="D79" s="85"/>
      <c r="E79" s="87"/>
      <c r="F79" s="84"/>
      <c r="G79" s="85"/>
      <c r="H79" s="86" t="s">
        <v>57</v>
      </c>
      <c r="I79" s="85"/>
      <c r="J79" s="87"/>
    </row>
    <row r="80" spans="1:10">
      <c r="A80" s="53"/>
      <c r="B80" s="54"/>
      <c r="C80" s="55" t="s">
        <v>58</v>
      </c>
      <c r="D80" s="54"/>
      <c r="E80" s="56"/>
      <c r="F80" s="57" t="s">
        <v>59</v>
      </c>
      <c r="G80" s="58"/>
      <c r="H80" s="55" t="s">
        <v>60</v>
      </c>
      <c r="I80" s="55" t="s">
        <v>61</v>
      </c>
      <c r="J80" s="59" t="s">
        <v>35</v>
      </c>
    </row>
    <row r="81" spans="1:10" ht="15" customHeight="1">
      <c r="A81" s="97" t="s">
        <v>69</v>
      </c>
      <c r="B81" s="98"/>
      <c r="C81" s="98"/>
      <c r="D81" s="98"/>
      <c r="E81" s="98"/>
      <c r="F81" s="124" t="str">
        <f>[1]Data!$B$50</f>
        <v>Implacable Stance</v>
      </c>
      <c r="G81" s="125"/>
      <c r="H81" s="26" t="str">
        <f>IFERROR(VLOOKUP([1]Data!$B$50,[1]!Table1[#Data],5,FALSE),"")</f>
        <v/>
      </c>
      <c r="I81" s="26" t="str">
        <f>IFERROR(VLOOKUP([1]Data!$B$50,[1]!Table1[#Data],9,FALSE),"")</f>
        <v/>
      </c>
      <c r="J81" s="25" t="str">
        <f>IFERROR(VLOOKUP([1]Data!$B$50,[1]!Table1[#Data],10,FALSE),"")</f>
        <v/>
      </c>
    </row>
    <row r="82" spans="1:10">
      <c r="A82" s="99" t="str">
        <f>IFERROR(VLOOKUP([1]Data!$B$41,[1]!Table1[#Data],15,FALSE),"")</f>
        <v/>
      </c>
      <c r="B82" s="100"/>
      <c r="C82" s="100"/>
      <c r="D82" s="100"/>
      <c r="E82" s="101"/>
      <c r="F82" s="88" t="str">
        <f>[1]Data!$B$51</f>
        <v>Frozen Artifice</v>
      </c>
      <c r="G82" s="89"/>
      <c r="H82" s="26" t="str">
        <f>IFERROR(VLOOKUP([1]Data!$B$51,[1]!Table1[#Data],5,FALSE),"")</f>
        <v/>
      </c>
      <c r="I82" s="26" t="str">
        <f>IFERROR(VLOOKUP([1]Data!$B$51,[1]!Table1[#Data],9,FALSE),"")</f>
        <v/>
      </c>
      <c r="J82" s="25" t="str">
        <f>IFERROR(VLOOKUP([1]Data!$B$51,[1]!Table1[#Data],10,FALSE),"")</f>
        <v/>
      </c>
    </row>
    <row r="83" spans="1:10" ht="15" customHeight="1">
      <c r="A83" s="99"/>
      <c r="B83" s="100"/>
      <c r="C83" s="100"/>
      <c r="D83" s="100"/>
      <c r="E83" s="101"/>
      <c r="F83" s="88" t="str">
        <f>[1]Data!$B$52</f>
        <v>Supercharge</v>
      </c>
      <c r="G83" s="89"/>
      <c r="H83" s="26" t="str">
        <f>IFERROR(VLOOKUP([1]Data!$B$52,[1]!Table1[#Data],5,FALSE),"")</f>
        <v/>
      </c>
      <c r="I83" s="26" t="str">
        <f>IFERROR(VLOOKUP([1]Data!$B$52,[1]!Table1[#Data],9,FALSE),"")</f>
        <v/>
      </c>
      <c r="J83" s="25" t="str">
        <f>IFERROR(VLOOKUP([1]Data!$B$52,[1]!Table1[#Data],10,FALSE),"")</f>
        <v/>
      </c>
    </row>
    <row r="84" spans="1:10" ht="15" customHeight="1">
      <c r="A84" s="102" t="s">
        <v>70</v>
      </c>
      <c r="B84" s="103"/>
      <c r="C84" s="103"/>
      <c r="D84" s="103"/>
      <c r="E84" s="103"/>
      <c r="F84" s="88">
        <f>[1]Data!$B$53</f>
        <v>0</v>
      </c>
      <c r="G84" s="89"/>
      <c r="H84" s="26" t="str">
        <f>IFERROR(VLOOKUP([1]Data!$B$53,[1]!Table1[#Data],5,FALSE),"")</f>
        <v/>
      </c>
      <c r="I84" s="26" t="str">
        <f>IFERROR(VLOOKUP([1]Data!$B$53,[1]!Table1[#Data],9,FALSE),"")</f>
        <v/>
      </c>
      <c r="J84" s="25" t="str">
        <f>IFERROR(VLOOKUP([1]Data!$B$53,[1]!Table1[#Data],10,FALSE),"")</f>
        <v/>
      </c>
    </row>
    <row r="85" spans="1:10">
      <c r="A85" s="99" t="str">
        <f>IFERROR(VLOOKUP([1]Data!$B$42,[1]!Table1[#Data],15,FALSE),"")</f>
        <v/>
      </c>
      <c r="B85" s="100"/>
      <c r="C85" s="100"/>
      <c r="D85" s="100"/>
      <c r="E85" s="101"/>
      <c r="F85" s="88">
        <f>[1]Data!$B$54</f>
        <v>0</v>
      </c>
      <c r="G85" s="89"/>
      <c r="H85" s="26" t="str">
        <f>IFERROR(VLOOKUP([1]Data!$B$54,[1]!Table1[#Data],5,FALSE),"")</f>
        <v/>
      </c>
      <c r="I85" s="26" t="str">
        <f>IFERROR(VLOOKUP([1]Data!$B$54,[1]!Table1[#Data],9,FALSE),"")</f>
        <v/>
      </c>
      <c r="J85" s="25" t="str">
        <f>IFERROR(VLOOKUP([1]Data!$B$54,[1]!Table1[#Data],10,FALSE),"")</f>
        <v/>
      </c>
    </row>
    <row r="86" spans="1:10" ht="15" customHeight="1">
      <c r="A86" s="99"/>
      <c r="B86" s="100"/>
      <c r="C86" s="100"/>
      <c r="D86" s="100"/>
      <c r="E86" s="101"/>
      <c r="F86" s="88">
        <f>[1]Data!$B$55</f>
        <v>0</v>
      </c>
      <c r="G86" s="89"/>
      <c r="H86" s="26" t="str">
        <f>IFERROR(VLOOKUP([1]Data!$B$55,[1]!Table1[#Data],5,FALSE),"")</f>
        <v/>
      </c>
      <c r="I86" s="26" t="str">
        <f>IFERROR(VLOOKUP([1]Data!$B$55,[1]!Table1[#Data],9,FALSE),"")</f>
        <v/>
      </c>
      <c r="J86" s="25" t="str">
        <f>IFERROR(VLOOKUP([1]Data!$B$55,[1]!Table1[#Data],10,FALSE),"")</f>
        <v/>
      </c>
    </row>
    <row r="87" spans="1:10" ht="15.75">
      <c r="A87" s="102" t="s">
        <v>64</v>
      </c>
      <c r="B87" s="103"/>
      <c r="C87" s="103"/>
      <c r="D87" s="103"/>
      <c r="E87" s="103"/>
      <c r="F87" s="88"/>
      <c r="G87" s="89"/>
      <c r="H87" s="26"/>
      <c r="I87" s="26"/>
      <c r="J87" s="25"/>
    </row>
    <row r="88" spans="1:10" ht="15" customHeight="1">
      <c r="A88" s="99" t="str">
        <f>IFERROR(VLOOKUP([1]Data!$B$43,[1]!Table1[#Data],15,FALSE),"")</f>
        <v/>
      </c>
      <c r="B88" s="100"/>
      <c r="C88" s="100"/>
      <c r="D88" s="100"/>
      <c r="E88" s="101"/>
      <c r="F88" s="88"/>
      <c r="G88" s="89"/>
      <c r="H88" s="26"/>
      <c r="I88" s="26"/>
      <c r="J88" s="25"/>
    </row>
    <row r="89" spans="1:10" ht="15" customHeight="1">
      <c r="A89" s="99" t="str">
        <f>IFERROR(VLOOKUP([1]Data!$B$44,[1]!Table1[#Data],15,FALSE),"")</f>
        <v/>
      </c>
      <c r="B89" s="100"/>
      <c r="C89" s="100"/>
      <c r="D89" s="100"/>
      <c r="E89" s="101"/>
      <c r="F89" s="88"/>
      <c r="G89" s="89"/>
      <c r="H89" s="26"/>
      <c r="I89" s="26"/>
      <c r="J89" s="25"/>
    </row>
    <row r="90" spans="1:10">
      <c r="A90" s="99"/>
      <c r="B90" s="100"/>
      <c r="C90" s="100"/>
      <c r="D90" s="100"/>
      <c r="E90" s="101"/>
      <c r="F90" s="88"/>
      <c r="G90" s="89"/>
      <c r="H90" s="26"/>
      <c r="I90" s="26"/>
      <c r="J90" s="25"/>
    </row>
    <row r="91" spans="1:10" ht="15" customHeight="1">
      <c r="A91" s="112"/>
      <c r="B91" s="113"/>
      <c r="C91" s="113"/>
      <c r="D91" s="113"/>
      <c r="E91" s="114"/>
      <c r="F91" s="88"/>
      <c r="G91" s="89"/>
      <c r="H91" s="26"/>
      <c r="I91" s="26"/>
      <c r="J91" s="25"/>
    </row>
    <row r="92" spans="1:10">
      <c r="A92" s="112"/>
      <c r="B92" s="113"/>
      <c r="C92" s="113"/>
      <c r="D92" s="113"/>
      <c r="E92" s="114"/>
      <c r="F92" s="23"/>
      <c r="G92" s="26"/>
      <c r="H92" s="26"/>
      <c r="I92" s="26"/>
      <c r="J92" s="60"/>
    </row>
    <row r="93" spans="1:10">
      <c r="A93" s="27"/>
      <c r="B93" s="28"/>
      <c r="C93" s="28"/>
      <c r="D93" s="28"/>
      <c r="E93" s="29"/>
      <c r="F93" s="27"/>
      <c r="G93" s="28"/>
      <c r="H93" s="28"/>
      <c r="I93" s="28"/>
      <c r="J93" s="42" t="s">
        <v>65</v>
      </c>
    </row>
  </sheetData>
  <mergeCells count="89">
    <mergeCell ref="A1:B2"/>
    <mergeCell ref="D1:G2"/>
    <mergeCell ref="E6:E7"/>
    <mergeCell ref="F6:J7"/>
    <mergeCell ref="E8:E9"/>
    <mergeCell ref="F8:J9"/>
    <mergeCell ref="E10:E11"/>
    <mergeCell ref="F10:J11"/>
    <mergeCell ref="E12:E13"/>
    <mergeCell ref="F12:J13"/>
    <mergeCell ref="E14:E15"/>
    <mergeCell ref="F14:J15"/>
    <mergeCell ref="A39:E40"/>
    <mergeCell ref="F39:G39"/>
    <mergeCell ref="F40:G40"/>
    <mergeCell ref="H16:H17"/>
    <mergeCell ref="J16:J17"/>
    <mergeCell ref="B21:I21"/>
    <mergeCell ref="A35:E35"/>
    <mergeCell ref="F35:G35"/>
    <mergeCell ref="G18:G19"/>
    <mergeCell ref="H18:J19"/>
    <mergeCell ref="A22:B22"/>
    <mergeCell ref="A36:E37"/>
    <mergeCell ref="F36:G36"/>
    <mergeCell ref="F37:G37"/>
    <mergeCell ref="A38:E38"/>
    <mergeCell ref="F38:G38"/>
    <mergeCell ref="A47:B48"/>
    <mergeCell ref="D47:G48"/>
    <mergeCell ref="A41:E41"/>
    <mergeCell ref="F41:G41"/>
    <mergeCell ref="A42:E42"/>
    <mergeCell ref="F42:G42"/>
    <mergeCell ref="A43:E44"/>
    <mergeCell ref="F43:G43"/>
    <mergeCell ref="F44:G44"/>
    <mergeCell ref="A45:E46"/>
    <mergeCell ref="F45:G45"/>
    <mergeCell ref="E52:E53"/>
    <mergeCell ref="F52:J53"/>
    <mergeCell ref="E54:E55"/>
    <mergeCell ref="F54:J55"/>
    <mergeCell ref="E56:E57"/>
    <mergeCell ref="F56:J57"/>
    <mergeCell ref="F64:F65"/>
    <mergeCell ref="G64:G65"/>
    <mergeCell ref="E58:E59"/>
    <mergeCell ref="F58:J59"/>
    <mergeCell ref="E60:E61"/>
    <mergeCell ref="F60:J61"/>
    <mergeCell ref="H62:H63"/>
    <mergeCell ref="J62:J63"/>
    <mergeCell ref="F62:F63"/>
    <mergeCell ref="A91:E92"/>
    <mergeCell ref="E16:E17"/>
    <mergeCell ref="F16:F17"/>
    <mergeCell ref="A16:A17"/>
    <mergeCell ref="C16:C17"/>
    <mergeCell ref="B16:B17"/>
    <mergeCell ref="D16:D17"/>
    <mergeCell ref="E18:E19"/>
    <mergeCell ref="F18:F19"/>
    <mergeCell ref="F86:G86"/>
    <mergeCell ref="F87:G87"/>
    <mergeCell ref="A88:E88"/>
    <mergeCell ref="F88:G88"/>
    <mergeCell ref="A89:E90"/>
    <mergeCell ref="F89:G89"/>
    <mergeCell ref="A62:A63"/>
    <mergeCell ref="B62:B63"/>
    <mergeCell ref="C62:C63"/>
    <mergeCell ref="D62:D63"/>
    <mergeCell ref="E62:E63"/>
    <mergeCell ref="F91:G91"/>
    <mergeCell ref="H64:J65"/>
    <mergeCell ref="B67:I67"/>
    <mergeCell ref="A81:E81"/>
    <mergeCell ref="A82:E83"/>
    <mergeCell ref="A84:E84"/>
    <mergeCell ref="F90:G90"/>
    <mergeCell ref="A85:E86"/>
    <mergeCell ref="A87:E87"/>
    <mergeCell ref="F81:G81"/>
    <mergeCell ref="F82:G82"/>
    <mergeCell ref="F83:G83"/>
    <mergeCell ref="F84:G84"/>
    <mergeCell ref="F85:G85"/>
    <mergeCell ref="E64:E65"/>
  </mergeCells>
  <pageMargins left="0.4" right="0.4" top="0.65" bottom="0.6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Coral, Carlos</dc:creator>
  <cp:keywords/>
  <dc:description/>
  <cp:lastModifiedBy>Benjamin Reinhart</cp:lastModifiedBy>
  <cp:revision/>
  <dcterms:created xsi:type="dcterms:W3CDTF">2015-04-29T19:38:00Z</dcterms:created>
  <dcterms:modified xsi:type="dcterms:W3CDTF">2015-05-01T13:37:29Z</dcterms:modified>
</cp:coreProperties>
</file>