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9155" windowHeight="8475" activeTab="2"/>
  </bookViews>
  <sheets>
    <sheet name="Stats" sheetId="1" r:id="rId1"/>
    <sheet name="Knacks" sheetId="2" r:id="rId2"/>
    <sheet name="Aspects" sheetId="3" r:id="rId3"/>
  </sheets>
  <externalReferences>
    <externalReference r:id="rId4"/>
  </externalReferences>
  <calcPr calcId="125725"/>
</workbook>
</file>

<file path=xl/calcChain.xml><?xml version="1.0" encoding="utf-8"?>
<calcChain xmlns="http://schemas.openxmlformats.org/spreadsheetml/2006/main">
  <c r="C15" i="2"/>
  <c r="C14"/>
  <c r="C12"/>
  <c r="C11"/>
  <c r="C2"/>
  <c r="C9"/>
  <c r="C8"/>
  <c r="C6"/>
  <c r="C5"/>
  <c r="E11" i="1"/>
  <c r="H13"/>
  <c r="H10"/>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<sst xmlns="http://schemas.openxmlformats.org/spreadsheetml/2006/main" count="193" uniqueCount="162">
  <si>
    <t>Character Name</t>
  </si>
  <si>
    <t>Player Name:</t>
  </si>
  <si>
    <t>Concept:</t>
  </si>
  <si>
    <t>Race:</t>
  </si>
  <si>
    <t>Origin:</t>
  </si>
  <si>
    <t>Earth</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</si>
  <si>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</si>
  <si>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</si>
  <si>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</si>
  <si>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</si>
  <si>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</si>
  <si>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</si>
  <si>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</si>
  <si>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</si>
  <si>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</si>
  <si>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</si>
  <si>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</si>
  <si>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</si>
  <si>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</si>
  <si>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</si>
  <si>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</si>
  <si>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</si>
  <si>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</si>
  <si>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</si>
  <si>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</si>
  <si>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</si>
  <si>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</si>
  <si>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</si>
  <si>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</si>
  <si>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</si>
  <si>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</si>
  <si>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</si>
  <si>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</si>
  <si>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</si>
  <si>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</si>
  <si>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</si>
  <si>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</si>
  <si>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</si>
  <si>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</si>
  <si>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</si>
  <si>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</si>
  <si>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</si>
  <si>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</si>
  <si>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</si>
  <si>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</si>
  <si>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</si>
  <si>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</si>
  <si>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</si>
  <si>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</si>
  <si>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</si>
  <si>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</si>
  <si>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</si>
  <si>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</si>
  <si>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</si>
  <si>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</si>
  <si>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</si>
  <si>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</si>
  <si>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</si>
  <si>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</si>
  <si>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</si>
  <si>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</si>
  <si>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</si>
  <si>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Disenchant: 3 Energy to remove any standing effect (requires successful skill roll, usually contested)</t>
  </si>
  <si>
    <t>TALENT COST:</t>
  </si>
  <si>
    <t>Independent</t>
  </si>
  <si>
    <t>Edwina Rowen du Lac</t>
  </si>
  <si>
    <t>Deperace Sorceress</t>
  </si>
  <si>
    <t>Fairest (Native)</t>
  </si>
  <si>
    <t xml:space="preserve">Camouflage </t>
  </si>
  <si>
    <t xml:space="preserve">Danger Sense </t>
  </si>
  <si>
    <t>Skill Mastery (Occult)</t>
  </si>
  <si>
    <t>Native Outsider</t>
  </si>
  <si>
    <t>Arcane Veil (Cloak of Shadows)</t>
  </si>
  <si>
    <t>Oracular Awareness (Ominous Dreams)</t>
  </si>
  <si>
    <t>Phantom Craft (Figment, Phantasmal Shroud, Dynamic Figment,</t>
  </si>
  <si>
    <t>Dreams Made Real)</t>
  </si>
  <si>
    <t>With THE COURT OF EPHEMERAE for Human Magical Ability and Occult knacks</t>
  </si>
  <si>
    <t>With THE FAIRIE COURTS for Phantom Craft</t>
  </si>
  <si>
    <t>Sanction: 3 Energy to raise the difficulties of others' Supernatural Aspect or Occult Knack use by 2 for 1 scene</t>
  </si>
  <si>
    <t>Summon: 4 Energy to summon Fae Hounds (Use Cogs stats, without ranged attack)</t>
  </si>
  <si>
    <t>Unlock Energy: Allows Edwina to convert Talents into Aspects, this takes a good while and may be</t>
  </si>
  <si>
    <t>used on herself or others.</t>
  </si>
  <si>
    <t>SPECIAL EQUIPMENT:</t>
  </si>
  <si>
    <t>Healing Potions: Heals 1/2 Health or 1 Injury (Has 2)</t>
  </si>
  <si>
    <t>Fey Charm: Foreboding Premonition once per day</t>
  </si>
  <si>
    <t>Blood Fetish: Take 10 damage to restore 5 Energy (3 uses)</t>
  </si>
  <si>
    <t>Danger Sense</t>
  </si>
  <si>
    <t>Petition Contract</t>
  </si>
  <si>
    <t>Usury</t>
  </si>
  <si>
    <t>Binding</t>
  </si>
  <si>
    <t>Petition Contract, Usury, Binding, Spells (see below)</t>
  </si>
  <si>
    <t>Mana Bolt: 5 Energy; Ranged, single target within 10 yards; Occult vs. diff 8; 15 (10 + Presence) Innate Damage</t>
  </si>
  <si>
    <t>Lightening Bolt: 4 Energy; Ranged, single target within 20 yards; +4 vs diff 8; 11 Environmental Damage</t>
  </si>
  <si>
    <t>Camouflage</t>
  </si>
  <si>
    <t>SPELLS:</t>
  </si>
  <si>
    <t>Frailty:</t>
  </si>
  <si>
    <t xml:space="preserve">Allergy (Thrown salt or rice, </t>
  </si>
  <si>
    <t>sweet rose wine)</t>
  </si>
  <si>
    <t>Native Outsider:</t>
  </si>
  <si>
    <t>Although techincally a supernatural being, Edwina is considered a native of Earth and thus starts with +1 Harmony.</t>
  </si>
  <si>
    <t>Arcane Veil:</t>
  </si>
  <si>
    <t>Cloak of Shadows:</t>
  </si>
  <si>
    <t>(Simple action)</t>
  </si>
  <si>
    <t>Inky opaque shadows envelop you and obscure your appearance.</t>
  </si>
  <si>
    <t>Personal Enchantment      --</t>
  </si>
  <si>
    <t>Cost:</t>
  </si>
  <si>
    <t>Effect:</t>
  </si>
  <si>
    <t>Sustain:</t>
  </si>
  <si>
    <t>1 Energy</t>
  </si>
  <si>
    <t>Simple Action, No Energy.</t>
  </si>
  <si>
    <t>Oracular Awareness</t>
  </si>
  <si>
    <t>Ominous Dreams:</t>
  </si>
  <si>
    <t>(Passive)</t>
  </si>
  <si>
    <t>Req:</t>
  </si>
  <si>
    <t>You must have just slept for at least one hour.</t>
  </si>
  <si>
    <t>Human Magical Ability (Greater, gains Spells)</t>
  </si>
  <si>
    <t>Phantom Craft</t>
  </si>
  <si>
    <t>Figment:</t>
  </si>
  <si>
    <t>(Simple Action)</t>
  </si>
  <si>
    <t>Environmental Enchantment       --</t>
  </si>
  <si>
    <t>You gain concealment until the end of your next turn. Any ally that ends their turn adjacent to you also</t>
  </si>
  <si>
    <t xml:space="preserve">gains concealment until the end of their next turn. When you and your allies use this concealment in </t>
  </si>
  <si>
    <t>order to make a stealth test, you each gain a specialty die for that test.</t>
  </si>
  <si>
    <t>The stuff of your imagination and stray thoughts can be wished into visible, though</t>
  </si>
  <si>
    <t>flimsy being.</t>
  </si>
  <si>
    <t>Range:</t>
  </si>
  <si>
    <t>No Energy</t>
  </si>
  <si>
    <t>10 yards</t>
  </si>
  <si>
    <t xml:space="preserve">You create an inanimate illusion of a medium or smaller object that exists until the end of your next </t>
  </si>
  <si>
    <t>turn or you stop sustaining it. Anyone who interacts with the object can tell that it is illusionary.</t>
  </si>
  <si>
    <t>Phantasmal Shroud:</t>
  </si>
  <si>
    <t>You have learned to weave illusions around yourself into a glamourous garment that moves</t>
  </si>
  <si>
    <t>with you.</t>
  </si>
  <si>
    <t>2 Energy</t>
  </si>
  <si>
    <t>Personal</t>
  </si>
  <si>
    <t>Simple Action, No Energy</t>
  </si>
  <si>
    <t xml:space="preserve">You create a medium or smaller animated illusion that surrounds you and sticks to you, granting either </t>
  </si>
  <si>
    <t>concealment or a convincing disguise.</t>
  </si>
  <si>
    <t xml:space="preserve">When you awake you may ask the GM if your dreams contained any clues or symbols that might be </t>
  </si>
  <si>
    <t>relevant to recent events. The GM should provide you with hints and symbols about past events.</t>
  </si>
  <si>
    <t xml:space="preserve">Your dreams mean something! They're frequently cryptic, but they generally warn of </t>
  </si>
  <si>
    <t>upcoming threats and forgotten secrets.</t>
  </si>
  <si>
    <t>Dynamic Figment:</t>
  </si>
  <si>
    <t>(Complex Action)</t>
  </si>
  <si>
    <t>You imagine a moving, living creature that takes form to do your bidding!</t>
  </si>
  <si>
    <t>Complex Action, No Energy</t>
  </si>
  <si>
    <t xml:space="preserve">You create an animated illusion of a larger or smaller creature or object that exists until the end or your </t>
  </si>
  <si>
    <t xml:space="preserve">next turn or you stop sustaining it. The illusion is under your direct control and it can fly 5 yards each </t>
  </si>
  <si>
    <t xml:space="preserve">time that you sustain it, but it must remain within the maximum range from you. Creatures who interact </t>
  </si>
  <si>
    <t>with the Dynamic Figment do not automatically become aware that it is an illusion.</t>
  </si>
  <si>
    <t>15 yards</t>
  </si>
  <si>
    <t>Dreams Made Real:</t>
  </si>
  <si>
    <t>Ranged Attack            --</t>
  </si>
  <si>
    <t>Your illusionary creature strikes deep into the mind of a foe.</t>
  </si>
  <si>
    <t>Target:</t>
  </si>
  <si>
    <t>Test:</t>
  </si>
  <si>
    <t>Success:</t>
  </si>
  <si>
    <t>+4 or Relate vs. Target’s Mental Defense</t>
  </si>
  <si>
    <t>You must have a Dynamic Figment active.</t>
  </si>
  <si>
    <t>One creature adjacent to your Dynamic Figment.</t>
  </si>
  <si>
    <t>[5 + Presence] Innate (Psychic) Damage. A creature that receives an injury from this power is subject to</t>
  </si>
  <si>
    <t>Delerium.</t>
  </si>
</sst>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theme="1"/>
      <name val="Calibri"/>
      <family val="2"/>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rgb="FFDBEEF3"/>
        <bgColor rgb="FF000000"/>
      </patternFill>
    </fill>
    <fill>
      <patternFill patternType="solid">
        <fgColor theme="2"/>
        <bgColor indexed="64"/>
      </patternFill>
    </fill>
  </fills>
  <borders count="6">
    <border>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5" fillId="4" borderId="0" xfId="0" applyFont="1" applyFill="1" applyBorder="1"/>
    <xf numFmtId="0" fontId="5" fillId="0" borderId="0" xfId="0" applyFont="1" applyBorder="1"/>
    <xf numFmtId="0" fontId="5" fillId="0" borderId="0" xfId="0" applyFont="1" applyFill="1" applyBorder="1"/>
    <xf numFmtId="0" fontId="0" fillId="0" borderId="0" xfId="0" applyAlignment="1">
      <alignment vertical="top"/>
    </xf>
    <xf numFmtId="49" fontId="0" fillId="0" borderId="0" xfId="0" applyNumberFormat="1" applyAlignment="1">
      <alignment wrapText="1"/>
    </xf>
    <xf numFmtId="0" fontId="0" fillId="0" borderId="2" xfId="0" applyBorder="1" applyAlignment="1">
      <alignment vertical="top"/>
    </xf>
    <xf numFmtId="49" fontId="0" fillId="0" borderId="3" xfId="0" applyNumberFormat="1" applyBorder="1" applyAlignment="1">
      <alignment wrapText="1"/>
    </xf>
    <xf numFmtId="0" fontId="0" fillId="0" borderId="4" xfId="0" applyBorder="1" applyAlignment="1">
      <alignment vertical="top"/>
    </xf>
    <xf numFmtId="49" fontId="0" fillId="0" borderId="5" xfId="0" applyNumberFormat="1" applyBorder="1" applyAlignment="1">
      <alignment wrapText="1"/>
    </xf>
    <xf numFmtId="0" fontId="0" fillId="5" borderId="0" xfId="0" applyFill="1"/>
    <xf numFmtId="0" fontId="6" fillId="0" borderId="0" xfId="0" applyFont="1"/>
    <xf numFmtId="0" fontId="7" fillId="0" borderId="0" xfId="0" applyFont="1"/>
    <xf numFmtId="0" fontId="0" fillId="0" borderId="0" xfId="0" applyAlignment="1">
      <alignment wrapText="1"/>
    </xf>
    <xf numFmtId="49" fontId="0" fillId="0" borderId="3" xfId="0" applyNumberFormat="1" applyBorder="1" applyAlignment="1">
      <alignment vertical="top" wrapText="1"/>
    </xf>
    <xf numFmtId="49" fontId="0" fillId="0" borderId="5" xfId="0" applyNumberFormat="1" applyBorder="1" applyAlignment="1">
      <alignment vertical="top" wrapText="1"/>
    </xf>
    <xf numFmtId="0" fontId="0" fillId="0" borderId="0" xfId="0" applyNumberFormat="1"/>
  </cellXfs>
  <cellStyles count="1">
    <cellStyle name="Normal" xfId="0" builtinId="0"/>
  </cellStyles>
  <dxfs count="3">
    <dxf>
      <font>
        <color rgb="FF0070C0"/>
      </font>
    </dxf>
    <dxf>
      <font>
        <color rgb="FF00B050"/>
      </font>
    </dxf>
    <dxf>
      <font>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62"/>
  <sheetViews>
    <sheetView showZeros="0" view="pageBreakPreview" topLeftCell="A31" zoomScaleNormal="100" zoomScaleSheetLayoutView="100" workbookViewId="0">
      <selection activeCell="E5" sqref="E5"/>
    </sheetView>
  </sheetViews>
  <sheetFormatPr defaultRowHeight="15"/>
  <cols>
    <col min="3" max="3" width="0" hidden="1" customWidth="1"/>
    <col min="4" max="4" width="10.28515625" customWidth="1"/>
    <col min="5" max="5" width="10.42578125" customWidth="1"/>
    <col min="6" max="6" width="9.140625" customWidth="1"/>
    <col min="7" max="7" width="13.140625" customWidth="1"/>
    <col min="8" max="8" width="10.28515625" customWidth="1"/>
  </cols>
  <sheetData>
    <row r="1" spans="1:11">
      <c r="A1" s="1" t="s">
        <v>0</v>
      </c>
      <c r="B1" s="1"/>
      <c r="D1" s="1" t="s">
        <v>1</v>
      </c>
      <c r="E1" s="1"/>
      <c r="G1" s="1" t="s">
        <v>2</v>
      </c>
      <c r="H1" s="1"/>
      <c r="J1" s="1" t="s">
        <v>58</v>
      </c>
      <c r="K1" s="1"/>
    </row>
    <row r="2" spans="1:11">
      <c r="A2" t="s">
        <v>65</v>
      </c>
      <c r="G2" t="s">
        <v>66</v>
      </c>
      <c r="J2">
        <v>3</v>
      </c>
    </row>
    <row r="4" spans="1:11">
      <c r="A4" s="1" t="s">
        <v>3</v>
      </c>
      <c r="B4" s="1"/>
      <c r="D4" s="1" t="s">
        <v>4</v>
      </c>
      <c r="E4" s="1"/>
      <c r="G4" s="1" t="s">
        <v>6</v>
      </c>
      <c r="H4" s="1"/>
      <c r="J4" s="1" t="s">
        <v>59</v>
      </c>
      <c r="K4" s="1"/>
    </row>
    <row r="5" spans="1:11">
      <c r="A5" t="s">
        <v>67</v>
      </c>
      <c r="D5" t="s">
        <v>5</v>
      </c>
      <c r="G5" t="s">
        <v>64</v>
      </c>
      <c r="J5">
        <v>5</v>
      </c>
    </row>
    <row r="6" spans="1:11">
      <c r="J6">
        <v>4</v>
      </c>
    </row>
    <row r="7" spans="1:11">
      <c r="A7" s="1" t="s">
        <v>7</v>
      </c>
      <c r="B7" s="1"/>
      <c r="D7" s="1" t="s">
        <v>13</v>
      </c>
      <c r="E7" s="1"/>
      <c r="G7" s="1" t="s">
        <v>22</v>
      </c>
      <c r="H7" s="3">
        <f>SUM(20, (B9*2))</f>
        <v>24</v>
      </c>
      <c r="J7">
        <v>3</v>
      </c>
    </row>
    <row r="8" spans="1:11">
      <c r="A8" t="s">
        <v>8</v>
      </c>
      <c r="B8" s="2">
        <v>3</v>
      </c>
      <c r="D8" t="s">
        <v>14</v>
      </c>
      <c r="E8" s="2">
        <v>7</v>
      </c>
      <c r="G8" t="s">
        <v>20</v>
      </c>
      <c r="H8" s="2"/>
      <c r="J8">
        <v>2</v>
      </c>
    </row>
    <row r="9" spans="1:11">
      <c r="A9" t="s">
        <v>9</v>
      </c>
      <c r="B9" s="2">
        <v>2</v>
      </c>
      <c r="D9" t="s">
        <v>15</v>
      </c>
      <c r="E9" s="2">
        <v>4</v>
      </c>
      <c r="J9">
        <v>1</v>
      </c>
    </row>
    <row r="10" spans="1:11">
      <c r="A10" t="s">
        <v>10</v>
      </c>
      <c r="B10" s="2">
        <v>3</v>
      </c>
      <c r="D10" t="s">
        <v>16</v>
      </c>
      <c r="E10" s="2">
        <f>SUM(E9,B9,B8)</f>
        <v>9</v>
      </c>
      <c r="G10" s="1" t="s">
        <v>23</v>
      </c>
      <c r="H10" s="3">
        <f>B9</f>
        <v>2</v>
      </c>
    </row>
    <row r="11" spans="1:11">
      <c r="A11" t="s">
        <v>11</v>
      </c>
      <c r="B11" s="2">
        <v>3</v>
      </c>
      <c r="D11" t="s">
        <v>17</v>
      </c>
      <c r="E11" s="2">
        <f>SUM(5,B10)</f>
        <v>8</v>
      </c>
      <c r="G11" t="s">
        <v>21</v>
      </c>
      <c r="H11" s="2"/>
      <c r="J11" s="1" t="s">
        <v>95</v>
      </c>
      <c r="K11" s="1"/>
    </row>
    <row r="12" spans="1:11">
      <c r="A12" t="s">
        <v>12</v>
      </c>
      <c r="B12" s="2">
        <v>5</v>
      </c>
      <c r="D12" t="s">
        <v>18</v>
      </c>
      <c r="E12" s="2">
        <f>SUM(5, (IF(B11&gt;B12, B11, B12)))</f>
        <v>10</v>
      </c>
      <c r="J12" t="s">
        <v>96</v>
      </c>
    </row>
    <row r="13" spans="1:11">
      <c r="D13" t="s">
        <v>19</v>
      </c>
      <c r="E13" s="2"/>
      <c r="G13" s="1" t="s">
        <v>24</v>
      </c>
      <c r="H13" s="1">
        <f>SUM(5, (IF(B10&gt;B12, B10, B12)))</f>
        <v>10</v>
      </c>
      <c r="J13" t="s">
        <v>97</v>
      </c>
    </row>
    <row r="14" spans="1:11">
      <c r="G14" t="s">
        <v>21</v>
      </c>
      <c r="H14" s="2"/>
    </row>
    <row r="17" spans="1:11">
      <c r="A17" s="1" t="s">
        <v>38</v>
      </c>
      <c r="B17" s="1"/>
      <c r="C17" s="1" t="s">
        <v>39</v>
      </c>
      <c r="D17" s="1"/>
      <c r="E17" s="1" t="s">
        <v>40</v>
      </c>
      <c r="F17" s="1"/>
      <c r="G17" s="1" t="s">
        <v>41</v>
      </c>
      <c r="H17" s="1"/>
      <c r="I17" s="13">
        <v>1</v>
      </c>
      <c r="J17" s="7" t="s">
        <v>44</v>
      </c>
      <c r="K17" s="10" t="s">
        <v>47</v>
      </c>
    </row>
    <row r="18" spans="1:11">
      <c r="A18" t="s">
        <v>25</v>
      </c>
      <c r="B18" s="5"/>
      <c r="C18">
        <v>1</v>
      </c>
      <c r="D18" s="5" t="str">
        <f>IF(C18=1, $J$17, (IF(C18=2, $J$18, (IF(C18=3, $J$19, $J$20)))))</f>
        <v>Trained</v>
      </c>
      <c r="E18" t="s">
        <v>50</v>
      </c>
      <c r="F18" s="5">
        <f>B9</f>
        <v>2</v>
      </c>
      <c r="I18" s="13">
        <v>2</v>
      </c>
      <c r="J18" s="8" t="s">
        <v>45</v>
      </c>
      <c r="K18" s="11" t="s">
        <v>48</v>
      </c>
    </row>
    <row r="19" spans="1:11">
      <c r="A19" s="4" t="s">
        <v>26</v>
      </c>
      <c r="B19" s="6"/>
      <c r="C19" s="4">
        <v>1</v>
      </c>
      <c r="D19" s="6" t="str">
        <f t="shared" ref="D19:D30" si="0">IF(C19=1, $J$17, (IF(C19=2, $J$18, (IF(C19=3, $J$19, $J$20)))))</f>
        <v>Trained</v>
      </c>
      <c r="E19" s="4" t="s">
        <v>50</v>
      </c>
      <c r="F19" s="6">
        <f>B9</f>
        <v>2</v>
      </c>
      <c r="G19" s="4"/>
      <c r="H19" s="4"/>
      <c r="I19" s="13">
        <v>3</v>
      </c>
      <c r="J19" s="9" t="s">
        <v>46</v>
      </c>
      <c r="K19" s="12" t="s">
        <v>49</v>
      </c>
    </row>
    <row r="20" spans="1:11">
      <c r="A20" t="s">
        <v>27</v>
      </c>
      <c r="B20" s="5"/>
      <c r="D20" s="5">
        <f t="shared" si="0"/>
        <v>0</v>
      </c>
      <c r="E20" t="s">
        <v>51</v>
      </c>
      <c r="F20" s="5">
        <f>B12</f>
        <v>5</v>
      </c>
    </row>
    <row r="21" spans="1:11">
      <c r="A21" s="4" t="s">
        <v>28</v>
      </c>
      <c r="B21" s="6"/>
      <c r="C21" s="4"/>
      <c r="D21" s="6">
        <f t="shared" si="0"/>
        <v>0</v>
      </c>
      <c r="E21" s="4" t="s">
        <v>52</v>
      </c>
      <c r="F21" s="6">
        <f>B10</f>
        <v>3</v>
      </c>
      <c r="G21" s="4"/>
      <c r="H21" s="4"/>
      <c r="J21" t="s">
        <v>42</v>
      </c>
    </row>
    <row r="22" spans="1:11">
      <c r="A22" t="s">
        <v>29</v>
      </c>
      <c r="B22" s="5"/>
      <c r="D22" s="5">
        <f t="shared" si="0"/>
        <v>0</v>
      </c>
      <c r="E22" t="s">
        <v>53</v>
      </c>
      <c r="F22" s="5">
        <f>B11</f>
        <v>3</v>
      </c>
      <c r="J22" t="s">
        <v>43</v>
      </c>
    </row>
    <row r="23" spans="1:11">
      <c r="A23" s="4" t="s">
        <v>30</v>
      </c>
      <c r="B23" s="6"/>
      <c r="C23" s="4">
        <v>1</v>
      </c>
      <c r="D23" s="6" t="str">
        <f t="shared" si="0"/>
        <v>Trained</v>
      </c>
      <c r="E23" s="4" t="s">
        <v>54</v>
      </c>
      <c r="F23" s="6">
        <f>B8</f>
        <v>3</v>
      </c>
      <c r="G23" s="4"/>
      <c r="H23" s="4"/>
    </row>
    <row r="24" spans="1:11">
      <c r="A24" t="s">
        <v>31</v>
      </c>
      <c r="B24" s="5"/>
      <c r="D24" s="5">
        <f t="shared" si="0"/>
        <v>0</v>
      </c>
      <c r="E24" t="s">
        <v>53</v>
      </c>
      <c r="F24" s="5">
        <f>B11</f>
        <v>3</v>
      </c>
      <c r="J24" t="s">
        <v>55</v>
      </c>
    </row>
    <row r="25" spans="1:11">
      <c r="A25" s="4" t="s">
        <v>32</v>
      </c>
      <c r="B25" s="6"/>
      <c r="C25" s="4"/>
      <c r="D25" s="6">
        <f t="shared" si="0"/>
        <v>0</v>
      </c>
      <c r="E25" s="4" t="s">
        <v>53</v>
      </c>
      <c r="F25" s="6">
        <f>B11</f>
        <v>3</v>
      </c>
      <c r="G25" s="4"/>
      <c r="H25" s="4"/>
      <c r="J25" t="s">
        <v>56</v>
      </c>
    </row>
    <row r="26" spans="1:11">
      <c r="A26" t="s">
        <v>33</v>
      </c>
      <c r="B26" s="5"/>
      <c r="D26" s="5">
        <f t="shared" si="0"/>
        <v>0</v>
      </c>
      <c r="E26" t="s">
        <v>52</v>
      </c>
      <c r="F26" s="5">
        <f>B10</f>
        <v>3</v>
      </c>
      <c r="J26" t="s">
        <v>57</v>
      </c>
    </row>
    <row r="27" spans="1:11">
      <c r="A27" s="4" t="s">
        <v>34</v>
      </c>
      <c r="B27" s="6"/>
      <c r="C27" s="4">
        <v>3</v>
      </c>
      <c r="D27" s="6" t="str">
        <f t="shared" si="0"/>
        <v>Master</v>
      </c>
      <c r="E27" s="4" t="s">
        <v>53</v>
      </c>
      <c r="F27" s="6">
        <f>B11</f>
        <v>3</v>
      </c>
      <c r="G27" s="4" t="s">
        <v>90</v>
      </c>
      <c r="H27" s="4"/>
      <c r="I27" s="23"/>
      <c r="J27" s="23"/>
      <c r="K27" s="23"/>
    </row>
    <row r="28" spans="1:11">
      <c r="A28" t="s">
        <v>35</v>
      </c>
      <c r="B28" s="5"/>
      <c r="D28" s="5">
        <f t="shared" si="0"/>
        <v>0</v>
      </c>
      <c r="E28" t="s">
        <v>51</v>
      </c>
      <c r="F28" s="5">
        <f>B12</f>
        <v>5</v>
      </c>
    </row>
    <row r="29" spans="1:11">
      <c r="A29" s="4" t="s">
        <v>36</v>
      </c>
      <c r="B29" s="6"/>
      <c r="C29" s="4">
        <v>2</v>
      </c>
      <c r="D29" s="6" t="str">
        <f t="shared" si="0"/>
        <v>Expert</v>
      </c>
      <c r="E29" s="4" t="s">
        <v>54</v>
      </c>
      <c r="F29" s="6">
        <f>B8</f>
        <v>3</v>
      </c>
      <c r="G29" s="4" t="s">
        <v>68</v>
      </c>
      <c r="H29" s="4"/>
    </row>
    <row r="30" spans="1:11">
      <c r="A30" t="s">
        <v>37</v>
      </c>
      <c r="B30" s="5"/>
      <c r="C30">
        <v>2</v>
      </c>
      <c r="D30" s="5" t="str">
        <f t="shared" si="0"/>
        <v>Expert</v>
      </c>
      <c r="E30" t="s">
        <v>52</v>
      </c>
      <c r="F30" s="5">
        <f>B10</f>
        <v>3</v>
      </c>
      <c r="G30" t="s">
        <v>69</v>
      </c>
    </row>
    <row r="33" spans="1:7">
      <c r="A33" s="1" t="s">
        <v>60</v>
      </c>
      <c r="B33" s="1"/>
      <c r="G33" s="1" t="s">
        <v>63</v>
      </c>
    </row>
    <row r="34" spans="1:7">
      <c r="A34" t="s">
        <v>71</v>
      </c>
      <c r="G34">
        <v>2</v>
      </c>
    </row>
    <row r="35" spans="1:7">
      <c r="A35" t="s">
        <v>72</v>
      </c>
      <c r="G35">
        <v>2</v>
      </c>
    </row>
    <row r="36" spans="1:7">
      <c r="A36" t="s">
        <v>73</v>
      </c>
      <c r="G36">
        <v>3</v>
      </c>
    </row>
    <row r="37" spans="1:7">
      <c r="A37" t="s">
        <v>74</v>
      </c>
      <c r="G37">
        <v>4</v>
      </c>
    </row>
    <row r="38" spans="1:7">
      <c r="A38" t="s">
        <v>75</v>
      </c>
    </row>
    <row r="39" spans="1:7">
      <c r="A39" t="s">
        <v>70</v>
      </c>
      <c r="G39">
        <v>2</v>
      </c>
    </row>
    <row r="40" spans="1:7">
      <c r="A40" t="s">
        <v>115</v>
      </c>
      <c r="G40">
        <v>5</v>
      </c>
    </row>
    <row r="43" spans="1:7">
      <c r="A43" s="1" t="s">
        <v>61</v>
      </c>
      <c r="B43" s="1"/>
    </row>
    <row r="44" spans="1:7">
      <c r="A44" t="s">
        <v>76</v>
      </c>
    </row>
    <row r="45" spans="1:7">
      <c r="A45" t="s">
        <v>77</v>
      </c>
    </row>
    <row r="48" spans="1:7">
      <c r="A48" s="1" t="s">
        <v>94</v>
      </c>
      <c r="B48" s="1"/>
    </row>
    <row r="49" spans="1:2">
      <c r="A49" t="s">
        <v>78</v>
      </c>
    </row>
    <row r="50" spans="1:2">
      <c r="A50" t="s">
        <v>79</v>
      </c>
    </row>
    <row r="51" spans="1:2">
      <c r="A51" t="s">
        <v>62</v>
      </c>
    </row>
    <row r="52" spans="1:2">
      <c r="A52" t="s">
        <v>80</v>
      </c>
    </row>
    <row r="53" spans="1:2">
      <c r="B53" t="s">
        <v>81</v>
      </c>
    </row>
    <row r="54" spans="1:2">
      <c r="A54" t="s">
        <v>91</v>
      </c>
    </row>
    <row r="55" spans="1:2">
      <c r="A55" t="s">
        <v>92</v>
      </c>
    </row>
    <row r="58" spans="1:2">
      <c r="A58" s="14" t="s">
        <v>82</v>
      </c>
      <c r="B58" s="14"/>
    </row>
    <row r="59" spans="1:2">
      <c r="A59" s="15" t="s">
        <v>84</v>
      </c>
      <c r="B59" s="15"/>
    </row>
    <row r="60" spans="1:2">
      <c r="A60" s="15" t="s">
        <v>83</v>
      </c>
      <c r="B60" s="15"/>
    </row>
    <row r="61" spans="1:2">
      <c r="A61" s="16" t="s">
        <v>85</v>
      </c>
      <c r="B61" s="15"/>
    </row>
    <row r="62" spans="1:2">
      <c r="A62" s="15"/>
      <c r="B62" s="15"/>
    </row>
  </sheetData>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25" right="0.25" top="0.75" bottom="0.75" header="0.3" footer="0.3"/>
  <pageSetup orientation="landscape" horizontalDpi="4294967293"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dimension ref="B1:C15"/>
  <sheetViews>
    <sheetView view="pageBreakPreview" zoomScale="60" zoomScaleNormal="100" workbookViewId="0">
      <selection sqref="A1:XFD1048576"/>
    </sheetView>
  </sheetViews>
  <sheetFormatPr defaultColWidth="8.85546875" defaultRowHeight="15"/>
  <cols>
    <col min="1" max="1" width="2.85546875" customWidth="1"/>
    <col min="2" max="2" width="21.42578125" style="17" bestFit="1" customWidth="1"/>
    <col min="3" max="3" width="70.7109375" style="18" customWidth="1"/>
  </cols>
  <sheetData>
    <row r="1" spans="2:3" ht="15.75" thickBot="1"/>
    <row r="2" spans="2:3" ht="30" customHeight="1">
      <c r="B2" s="19" t="s">
        <v>87</v>
      </c>
      <c r="C2" s="27" t="str">
        <f>VLOOKUP(B2,[1]Sheet1!$A$1:$C$51,2,FALSE)</f>
        <v>You may parley with a supernatural entity in order to create a mystical exchange of essence that trades aspects for aspects or foundations</v>
      </c>
    </row>
    <row r="3" spans="2:3" ht="0.75" customHeight="1" thickBot="1">
      <c r="B3" s="21"/>
      <c r="C3" s="28"/>
    </row>
    <row r="4" spans="2:3" ht="15.75" thickBot="1"/>
    <row r="5" spans="2:3" ht="60">
      <c r="B5" s="19" t="s">
        <v>88</v>
      </c>
      <c r="C5" s="20" t="str">
        <f>VLOOKUP(B5,[1]Sheet1!$A$1:$C$51,2,FALSE)</f>
        <v>You may attempt to bind an aspect into a physical item, creating a magical item or relic.  The subject must agree to give this aspect, but may be coerced.  Creating the item is an extended challenge with each roll representing at least 30 minutes.</v>
      </c>
    </row>
    <row r="6" spans="2:3" ht="30.75" thickBot="1">
      <c r="B6" s="21"/>
      <c r="C6" s="22" t="str">
        <f>VLOOKUP(B5,[1]Sheet1!$A$1:$C$51,3,FALSE)</f>
        <v>Creating a limited use item costs Energy (# of uses or weeks of enchantment + 2x value of the aspect), permanency costs Harmony (1).</v>
      </c>
    </row>
    <row r="7" spans="2:3" ht="15.75" thickBot="1"/>
    <row r="8" spans="2:3" ht="45">
      <c r="B8" s="19" t="s">
        <v>89</v>
      </c>
      <c r="C8" s="20" t="str">
        <f>VLOOKUP(B8,[1]Sheet1!$A$1:$C$51,2,FALSE)</f>
        <v>You may attempt to take Energy or Aspect from an ephemera. Occult vs Mental Defense; difficulty 10 for energy (each success drains 2), diff 12 for Aspects (Target loses and you gain aspect for one day)</v>
      </c>
    </row>
    <row r="9" spans="2:3" ht="30.75" thickBot="1">
      <c r="B9" s="21"/>
      <c r="C9" s="22" t="str">
        <f>VLOOKUP(B8,[1]Sheet1!$A$1:$C$51,3,FALSE)</f>
        <v>You may attempt to instill a geas onto an ephemera, thus making them follow a complex command or imperative for a year and a day.</v>
      </c>
    </row>
    <row r="10" spans="2:3" ht="15.75" thickBot="1"/>
    <row r="11" spans="2:3">
      <c r="B11" s="19" t="s">
        <v>93</v>
      </c>
      <c r="C11" s="20" t="str">
        <f>VLOOKUP(B11,[1]Sheet1!$A$1:$C$51,2,FALSE)</f>
        <v>Specialty die when hiding or using a disguise</v>
      </c>
    </row>
    <row r="12" spans="2:3" ht="15.75" thickBot="1">
      <c r="B12" s="21"/>
      <c r="C12" s="22" t="str">
        <f>VLOOKUP(B11,[1]Sheet1!$A$1:$C$51,3,FALSE)</f>
        <v>You may use Wits to determine Skill Power instead of Agility</v>
      </c>
    </row>
    <row r="13" spans="2:3" ht="15.75" thickBot="1"/>
    <row r="14" spans="2:3">
      <c r="B14" s="19" t="s">
        <v>86</v>
      </c>
      <c r="C14" s="20" t="str">
        <f>VLOOKUP(B14,[1]Sheet1!$A$1:$C$51,2,FALSE)</f>
        <v>Your character now has +2 Initiative</v>
      </c>
    </row>
    <row r="15" spans="2:3" ht="15.75" thickBot="1">
      <c r="B15" s="21"/>
      <c r="C15" s="22" t="str">
        <f>VLOOKUP(B14,[1]Sheet1!$A$1:$C$51,3,FALSE)</f>
        <v>You may now use Intuition to determine Physical Defense instead of Agility</v>
      </c>
    </row>
  </sheetData>
  <mergeCells count="1">
    <mergeCell ref="C2:C3"/>
  </mergeCells>
  <pageMargins left="0.7" right="0.7" top="0.75" bottom="0.75" header="0.3" footer="0.3"/>
  <pageSetup paperSize="119" orientation="landscape" r:id="rId1"/>
</worksheet>
</file>

<file path=xl/worksheets/sheet3.xml><?xml version="1.0" encoding="utf-8"?>
<worksheet xmlns="http://schemas.openxmlformats.org/spreadsheetml/2006/main" xmlns:r="http://schemas.openxmlformats.org/officeDocument/2006/relationships">
  <dimension ref="A1:F58"/>
  <sheetViews>
    <sheetView tabSelected="1" topLeftCell="A46" workbookViewId="0">
      <selection activeCell="B60" sqref="B60"/>
    </sheetView>
  </sheetViews>
  <sheetFormatPr defaultRowHeight="15"/>
  <cols>
    <col min="4" max="4" width="9.140625" customWidth="1"/>
  </cols>
  <sheetData>
    <row r="1" spans="1:5">
      <c r="A1" s="24" t="s">
        <v>98</v>
      </c>
    </row>
    <row r="2" spans="1:5">
      <c r="B2" t="s">
        <v>99</v>
      </c>
    </row>
    <row r="5" spans="1:5">
      <c r="A5" s="24" t="s">
        <v>100</v>
      </c>
    </row>
    <row r="6" spans="1:5">
      <c r="B6" s="25" t="s">
        <v>101</v>
      </c>
      <c r="D6" t="s">
        <v>102</v>
      </c>
    </row>
    <row r="7" spans="1:5">
      <c r="B7" t="s">
        <v>104</v>
      </c>
      <c r="E7" s="25" t="s">
        <v>103</v>
      </c>
    </row>
    <row r="8" spans="1:5">
      <c r="C8" t="s">
        <v>105</v>
      </c>
      <c r="D8" t="s">
        <v>108</v>
      </c>
    </row>
    <row r="9" spans="1:5">
      <c r="C9" t="s">
        <v>106</v>
      </c>
      <c r="D9" t="s">
        <v>120</v>
      </c>
    </row>
    <row r="10" spans="1:5">
      <c r="D10" t="s">
        <v>121</v>
      </c>
    </row>
    <row r="11" spans="1:5">
      <c r="D11" t="s">
        <v>122</v>
      </c>
    </row>
    <row r="12" spans="1:5">
      <c r="C12" t="s">
        <v>107</v>
      </c>
      <c r="D12" t="s">
        <v>109</v>
      </c>
    </row>
    <row r="14" spans="1:5">
      <c r="A14" s="24" t="s">
        <v>110</v>
      </c>
    </row>
    <row r="15" spans="1:5">
      <c r="B15" s="25" t="s">
        <v>111</v>
      </c>
      <c r="D15" s="26" t="s">
        <v>112</v>
      </c>
    </row>
    <row r="16" spans="1:5">
      <c r="B16" t="s">
        <v>104</v>
      </c>
      <c r="E16" s="25" t="s">
        <v>140</v>
      </c>
    </row>
    <row r="17" spans="1:6">
      <c r="E17" s="25" t="s">
        <v>141</v>
      </c>
    </row>
    <row r="18" spans="1:6">
      <c r="C18" t="s">
        <v>113</v>
      </c>
      <c r="D18" t="s">
        <v>114</v>
      </c>
    </row>
    <row r="19" spans="1:6">
      <c r="C19" t="s">
        <v>106</v>
      </c>
      <c r="D19" t="s">
        <v>138</v>
      </c>
    </row>
    <row r="20" spans="1:6">
      <c r="D20" t="s">
        <v>139</v>
      </c>
    </row>
    <row r="22" spans="1:6">
      <c r="A22" s="24" t="s">
        <v>116</v>
      </c>
    </row>
    <row r="23" spans="1:6">
      <c r="B23" s="25" t="s">
        <v>117</v>
      </c>
      <c r="D23" t="s">
        <v>118</v>
      </c>
    </row>
    <row r="24" spans="1:6">
      <c r="B24" t="s">
        <v>119</v>
      </c>
      <c r="F24" s="25" t="s">
        <v>123</v>
      </c>
    </row>
    <row r="25" spans="1:6">
      <c r="F25" s="25" t="s">
        <v>124</v>
      </c>
    </row>
    <row r="26" spans="1:6">
      <c r="C26" t="s">
        <v>105</v>
      </c>
      <c r="D26" t="s">
        <v>126</v>
      </c>
    </row>
    <row r="27" spans="1:6">
      <c r="C27" t="s">
        <v>125</v>
      </c>
      <c r="D27" t="s">
        <v>127</v>
      </c>
    </row>
    <row r="28" spans="1:6">
      <c r="C28" t="s">
        <v>106</v>
      </c>
      <c r="D28" t="s">
        <v>128</v>
      </c>
    </row>
    <row r="29" spans="1:6">
      <c r="D29" t="s">
        <v>129</v>
      </c>
    </row>
    <row r="30" spans="1:6">
      <c r="C30" t="s">
        <v>107</v>
      </c>
      <c r="D30" t="s">
        <v>109</v>
      </c>
    </row>
    <row r="32" spans="1:6">
      <c r="B32" s="25" t="s">
        <v>130</v>
      </c>
      <c r="D32" t="s">
        <v>118</v>
      </c>
    </row>
    <row r="33" spans="2:6">
      <c r="B33" t="s">
        <v>104</v>
      </c>
      <c r="E33" s="25" t="s">
        <v>131</v>
      </c>
    </row>
    <row r="34" spans="2:6">
      <c r="E34" s="25" t="s">
        <v>132</v>
      </c>
    </row>
    <row r="35" spans="2:6">
      <c r="C35" t="s">
        <v>105</v>
      </c>
      <c r="D35" t="s">
        <v>133</v>
      </c>
    </row>
    <row r="36" spans="2:6">
      <c r="C36" t="s">
        <v>125</v>
      </c>
      <c r="D36" t="s">
        <v>134</v>
      </c>
    </row>
    <row r="37" spans="2:6">
      <c r="C37" t="s">
        <v>106</v>
      </c>
      <c r="D37" t="s">
        <v>136</v>
      </c>
    </row>
    <row r="38" spans="2:6">
      <c r="D38" t="s">
        <v>137</v>
      </c>
    </row>
    <row r="39" spans="2:6">
      <c r="C39" t="s">
        <v>107</v>
      </c>
      <c r="D39" t="s">
        <v>135</v>
      </c>
    </row>
    <row r="41" spans="2:6">
      <c r="B41" s="25" t="s">
        <v>142</v>
      </c>
      <c r="D41" t="s">
        <v>143</v>
      </c>
    </row>
    <row r="42" spans="2:6">
      <c r="B42" t="s">
        <v>119</v>
      </c>
      <c r="F42" s="25" t="s">
        <v>144</v>
      </c>
    </row>
    <row r="43" spans="2:6">
      <c r="C43" t="s">
        <v>105</v>
      </c>
      <c r="D43" t="s">
        <v>133</v>
      </c>
    </row>
    <row r="44" spans="2:6">
      <c r="C44" t="s">
        <v>125</v>
      </c>
      <c r="D44" t="s">
        <v>150</v>
      </c>
    </row>
    <row r="45" spans="2:6">
      <c r="C45" t="s">
        <v>106</v>
      </c>
      <c r="D45" t="s">
        <v>146</v>
      </c>
    </row>
    <row r="46" spans="2:6">
      <c r="D46" s="29" t="s">
        <v>147</v>
      </c>
    </row>
    <row r="47" spans="2:6">
      <c r="D47" t="s">
        <v>148</v>
      </c>
    </row>
    <row r="48" spans="2:6">
      <c r="D48" t="s">
        <v>149</v>
      </c>
    </row>
    <row r="49" spans="2:5">
      <c r="C49" t="s">
        <v>107</v>
      </c>
      <c r="D49" t="s">
        <v>145</v>
      </c>
    </row>
    <row r="51" spans="2:5">
      <c r="B51" s="25" t="s">
        <v>151</v>
      </c>
      <c r="D51" t="s">
        <v>118</v>
      </c>
    </row>
    <row r="52" spans="2:5">
      <c r="B52" t="s">
        <v>152</v>
      </c>
      <c r="E52" s="25" t="s">
        <v>153</v>
      </c>
    </row>
    <row r="53" spans="2:5">
      <c r="C53" t="s">
        <v>113</v>
      </c>
      <c r="D53" t="s">
        <v>158</v>
      </c>
    </row>
    <row r="54" spans="2:5">
      <c r="C54" t="s">
        <v>105</v>
      </c>
      <c r="D54" t="s">
        <v>108</v>
      </c>
    </row>
    <row r="55" spans="2:5">
      <c r="C55" t="s">
        <v>154</v>
      </c>
      <c r="D55" t="s">
        <v>159</v>
      </c>
    </row>
    <row r="56" spans="2:5">
      <c r="C56" t="s">
        <v>155</v>
      </c>
      <c r="D56" t="s">
        <v>157</v>
      </c>
    </row>
    <row r="57" spans="2:5">
      <c r="C57" t="s">
        <v>156</v>
      </c>
      <c r="D57" t="s">
        <v>160</v>
      </c>
    </row>
    <row r="58" spans="2:5">
      <c r="D58" t="s">
        <v>161</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Aspects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2012-10-10T11:54:18Z</cp:lastPrinted>
  <dcterms:created xsi:type="dcterms:W3CDTF">2012-10-09T16:17:12Z</dcterms:created>
  <dcterms:modified xsi:type="dcterms:W3CDTF">2012-10-17T23:44:56Z</dcterms:modified>
</cp:coreProperties>
</file>